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oc'document\Báo cáo kiểm toán 2021\29. Cải tiến báo cáo bằng phần mềm\"/>
    </mc:Choice>
  </mc:AlternateContent>
  <xr:revisionPtr revIDLastSave="0" documentId="13_ncr:1_{FA43445E-1886-47ED-9F2E-B4AC4F216401}" xr6:coauthVersionLast="47" xr6:coauthVersionMax="47" xr10:uidLastSave="{00000000-0000-0000-0000-000000000000}"/>
  <bookViews>
    <workbookView xWindow="-120" yWindow="-120" windowWidth="29040" windowHeight="15990" tabRatio="636" activeTab="1" xr2:uid="{00000000-000D-0000-FFFF-FFFF00000000}"/>
  </bookViews>
  <sheets>
    <sheet name="자금요약" sheetId="151" r:id="rId1"/>
    <sheet name="자금실적 및 계획(원)USD_VND" sheetId="13" r:id="rId2"/>
    <sheet name="Sheet1" sheetId="152" state="hidden" r:id="rId3"/>
    <sheet name="KRW_VND" sheetId="14" r:id="rId4"/>
    <sheet name="자금실적 NOV" sheetId="116" state="hidden" r:id="rId5"/>
    <sheet name="자금실적 SEPT" sheetId="113" state="hidden" r:id="rId6"/>
    <sheet name="자금실적 AUG" sheetId="109" state="hidden" r:id="rId7"/>
    <sheet name="자금실적 JULY" sheetId="105" state="hidden" r:id="rId8"/>
    <sheet name="자금실적 JUNE" sheetId="100" state="hidden" r:id="rId9"/>
    <sheet name="자금실적 MAY" sheetId="94" state="hidden" r:id="rId10"/>
    <sheet name="자금실적 DEC" sheetId="121" state="hidden" r:id="rId11"/>
    <sheet name="환율추이OCT" sheetId="122" state="hidden" r:id="rId12"/>
    <sheet name="자금실적 JAN" sheetId="124" state="hidden" r:id="rId13"/>
    <sheet name="자금실적 FEB" sheetId="126" state="hidden" r:id="rId14"/>
    <sheet name="자금실적 Mar" sheetId="129" state="hidden" r:id="rId15"/>
    <sheet name="GL202101" sheetId="149" state="hidden" r:id="rId16"/>
    <sheet name="GL202102" sheetId="153" state="hidden" r:id="rId17"/>
    <sheet name="GL202103" sheetId="154" state="hidden" r:id="rId18"/>
    <sheet name="GL202104" sheetId="155" state="hidden" r:id="rId19"/>
    <sheet name="GL202105" sheetId="157" state="hidden" r:id="rId20"/>
    <sheet name="GL202106" sheetId="159" state="hidden" r:id="rId21"/>
    <sheet name="GL202107" sheetId="160" state="hidden" r:id="rId22"/>
    <sheet name="GL202108" sheetId="161" state="hidden" r:id="rId23"/>
    <sheet name="GL202109" sheetId="162" r:id="rId24"/>
    <sheet name="Plan202110" sheetId="164" r:id="rId25"/>
    <sheet name="자금실적 SEP 21" sheetId="140" state="hidden" r:id="rId26"/>
    <sheet name="자금실적 APR" sheetId="134" state="hidden" r:id="rId27"/>
    <sheet name="환율추이 SEP 21" sheetId="135" state="hidden" r:id="rId28"/>
    <sheet name="환율추이 Mar" sheetId="117" state="hidden" r:id="rId29"/>
    <sheet name="환율추이SEPT" sheetId="112" state="hidden" r:id="rId30"/>
    <sheet name="환율추이AUG" sheetId="108" state="hidden" r:id="rId31"/>
    <sheet name="환율추이JULY" sheetId="104" state="hidden" r:id="rId32"/>
    <sheet name="환율추이JUNE" sheetId="101" state="hidden" r:id="rId33"/>
    <sheet name="환율추이MAY" sheetId="95" state="hidden" r:id="rId34"/>
    <sheet name="자금계획 JAN" sheetId="118" state="hidden" r:id="rId35"/>
    <sheet name="자금계획 APR" sheetId="136" state="hidden" r:id="rId36"/>
    <sheet name="자금계획 SEP 21" sheetId="141" state="hidden" r:id="rId37"/>
    <sheet name="자금계획 Mar" sheetId="130" state="hidden" r:id="rId38"/>
    <sheet name="자금계획 FEB" sheetId="127" state="hidden" r:id="rId39"/>
    <sheet name="자금계획 OCT" sheetId="111" state="hidden" r:id="rId40"/>
    <sheet name="자금계획 SEPT" sheetId="107" state="hidden" r:id="rId41"/>
    <sheet name="자금계획 AUG" sheetId="106" state="hidden" r:id="rId42"/>
    <sheet name="자금계획 JULY" sheetId="102" state="hidden" r:id="rId43"/>
    <sheet name="자금계획 JUN" sheetId="96" state="hidden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\B" localSheetId="16">#REF!</definedName>
    <definedName name="\B" localSheetId="17">#REF!</definedName>
    <definedName name="\B" localSheetId="18">#REF!</definedName>
    <definedName name="\B" localSheetId="19">#REF!</definedName>
    <definedName name="\B" localSheetId="20">#REF!</definedName>
    <definedName name="\B" localSheetId="21">#REF!</definedName>
    <definedName name="\B" localSheetId="22">#REF!</definedName>
    <definedName name="\B" localSheetId="23">#REF!</definedName>
    <definedName name="\B" localSheetId="24">#REF!</definedName>
    <definedName name="\B" localSheetId="0">#REF!</definedName>
    <definedName name="\B">#REF!</definedName>
    <definedName name="\C" localSheetId="16">#REF!</definedName>
    <definedName name="\C" localSheetId="17">#REF!</definedName>
    <definedName name="\C" localSheetId="18">#REF!</definedName>
    <definedName name="\C" localSheetId="19">#REF!</definedName>
    <definedName name="\C" localSheetId="20">#REF!</definedName>
    <definedName name="\C" localSheetId="21">#REF!</definedName>
    <definedName name="\C" localSheetId="22">#REF!</definedName>
    <definedName name="\C" localSheetId="23">#REF!</definedName>
    <definedName name="\C" localSheetId="24">#REF!</definedName>
    <definedName name="\C" localSheetId="0">#REF!</definedName>
    <definedName name="\C">#REF!</definedName>
    <definedName name="\P" localSheetId="16">#REF!</definedName>
    <definedName name="\P" localSheetId="17">#REF!</definedName>
    <definedName name="\P" localSheetId="18">#REF!</definedName>
    <definedName name="\P" localSheetId="19">#REF!</definedName>
    <definedName name="\P" localSheetId="20">#REF!</definedName>
    <definedName name="\P" localSheetId="21">#REF!</definedName>
    <definedName name="\P" localSheetId="22">#REF!</definedName>
    <definedName name="\P" localSheetId="23">#REF!</definedName>
    <definedName name="\P" localSheetId="24">#REF!</definedName>
    <definedName name="\P" localSheetId="0">#REF!</definedName>
    <definedName name="\P">#REF!</definedName>
    <definedName name="\q">#N/A</definedName>
    <definedName name="\w">#N/A</definedName>
    <definedName name="_" localSheetId="15">#REF!</definedName>
    <definedName name="_" localSheetId="16">#REF!</definedName>
    <definedName name="_" localSheetId="17">#REF!</definedName>
    <definedName name="_" localSheetId="18">#REF!</definedName>
    <definedName name="_" localSheetId="19">#REF!</definedName>
    <definedName name="_" localSheetId="20">#REF!</definedName>
    <definedName name="_" localSheetId="21">#REF!</definedName>
    <definedName name="_" localSheetId="22">#REF!</definedName>
    <definedName name="_" localSheetId="23">#REF!</definedName>
    <definedName name="_" localSheetId="24">#REF!</definedName>
    <definedName name="_" localSheetId="35">#REF!</definedName>
    <definedName name="_" localSheetId="38">#REF!</definedName>
    <definedName name="_" localSheetId="37">#REF!</definedName>
    <definedName name="_" localSheetId="36">#REF!</definedName>
    <definedName name="_" localSheetId="26">#REF!</definedName>
    <definedName name="_" localSheetId="10">#REF!</definedName>
    <definedName name="_" localSheetId="13">#REF!</definedName>
    <definedName name="_" localSheetId="12">#REF!</definedName>
    <definedName name="_" localSheetId="14">#REF!</definedName>
    <definedName name="_" localSheetId="25">#REF!</definedName>
    <definedName name="_" localSheetId="1">#REF!</definedName>
    <definedName name="_" localSheetId="0">#REF!</definedName>
    <definedName name="_" localSheetId="27">#REF!</definedName>
    <definedName name="_" localSheetId="11">#REF!</definedName>
    <definedName name="_">#REF!</definedName>
    <definedName name="__" localSheetId="15">#REF!</definedName>
    <definedName name="__" localSheetId="16">#REF!</definedName>
    <definedName name="__" localSheetId="17">#REF!</definedName>
    <definedName name="__" localSheetId="18">#REF!</definedName>
    <definedName name="__" localSheetId="19">#REF!</definedName>
    <definedName name="__" localSheetId="20">#REF!</definedName>
    <definedName name="__" localSheetId="21">#REF!</definedName>
    <definedName name="__" localSheetId="22">#REF!</definedName>
    <definedName name="__" localSheetId="23">#REF!</definedName>
    <definedName name="__" localSheetId="24">#REF!</definedName>
    <definedName name="__" localSheetId="35">#REF!</definedName>
    <definedName name="__" localSheetId="38">#REF!</definedName>
    <definedName name="__" localSheetId="37">#REF!</definedName>
    <definedName name="__" localSheetId="36">#REF!</definedName>
    <definedName name="__" localSheetId="26">#REF!</definedName>
    <definedName name="__" localSheetId="10">#REF!</definedName>
    <definedName name="__" localSheetId="13">#REF!</definedName>
    <definedName name="__" localSheetId="12">#REF!</definedName>
    <definedName name="__" localSheetId="14">#REF!</definedName>
    <definedName name="__" localSheetId="25">#REF!</definedName>
    <definedName name="__" localSheetId="1">#REF!</definedName>
    <definedName name="__" localSheetId="0">#REF!</definedName>
    <definedName name="__" localSheetId="27">#REF!</definedName>
    <definedName name="__" localSheetId="11">#REF!</definedName>
    <definedName name="__">#REF!</definedName>
    <definedName name="______SET0109" localSheetId="16">#REF!</definedName>
    <definedName name="______SET0109" localSheetId="17">#REF!</definedName>
    <definedName name="______SET0109" localSheetId="18">#REF!</definedName>
    <definedName name="______SET0109" localSheetId="19">#REF!</definedName>
    <definedName name="______SET0109" localSheetId="20">#REF!</definedName>
    <definedName name="______SET0109" localSheetId="21">#REF!</definedName>
    <definedName name="______SET0109" localSheetId="22">#REF!</definedName>
    <definedName name="______SET0109" localSheetId="23">#REF!</definedName>
    <definedName name="______SET0109" localSheetId="24">#REF!</definedName>
    <definedName name="______SET0109" localSheetId="0">#REF!</definedName>
    <definedName name="______SET0109">#REF!</definedName>
    <definedName name="______SET1215" localSheetId="16">#REF!</definedName>
    <definedName name="______SET1215" localSheetId="17">#REF!</definedName>
    <definedName name="______SET1215" localSheetId="18">#REF!</definedName>
    <definedName name="______SET1215" localSheetId="19">#REF!</definedName>
    <definedName name="______SET1215" localSheetId="20">#REF!</definedName>
    <definedName name="______SET1215" localSheetId="21">#REF!</definedName>
    <definedName name="______SET1215" localSheetId="22">#REF!</definedName>
    <definedName name="______SET1215" localSheetId="23">#REF!</definedName>
    <definedName name="______SET1215" localSheetId="24">#REF!</definedName>
    <definedName name="______SET1215" localSheetId="0">#REF!</definedName>
    <definedName name="______SET1215">#REF!</definedName>
    <definedName name="_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_SA07" localSheetId="15">#REF!</definedName>
    <definedName name="_____SA07" localSheetId="16">#REF!</definedName>
    <definedName name="_____SA07" localSheetId="17">#REF!</definedName>
    <definedName name="_____SA07" localSheetId="18">#REF!</definedName>
    <definedName name="_____SA07" localSheetId="19">#REF!</definedName>
    <definedName name="_____SA07" localSheetId="20">#REF!</definedName>
    <definedName name="_____SA07" localSheetId="21">#REF!</definedName>
    <definedName name="_____SA07" localSheetId="22">#REF!</definedName>
    <definedName name="_____SA07" localSheetId="23">#REF!</definedName>
    <definedName name="_____SA07" localSheetId="24">#REF!</definedName>
    <definedName name="_____SA07" localSheetId="35">#REF!</definedName>
    <definedName name="_____SA07" localSheetId="38">#REF!</definedName>
    <definedName name="_____SA07" localSheetId="37">#REF!</definedName>
    <definedName name="_____SA07" localSheetId="36">#REF!</definedName>
    <definedName name="_____SA07" localSheetId="26">#REF!</definedName>
    <definedName name="_____SA07" localSheetId="10">#REF!</definedName>
    <definedName name="_____SA07" localSheetId="13">#REF!</definedName>
    <definedName name="_____SA07" localSheetId="12">#REF!</definedName>
    <definedName name="_____SA07" localSheetId="14">#REF!</definedName>
    <definedName name="_____SA07" localSheetId="25">#REF!</definedName>
    <definedName name="_____SA07" localSheetId="1">#REF!</definedName>
    <definedName name="_____SA07" localSheetId="0">#REF!</definedName>
    <definedName name="_____SA07" localSheetId="27">#REF!</definedName>
    <definedName name="_____SA07" localSheetId="11">#REF!</definedName>
    <definedName name="_____SA07">#REF!</definedName>
    <definedName name="_____SA08" localSheetId="15">#REF!</definedName>
    <definedName name="_____SA08" localSheetId="16">#REF!</definedName>
    <definedName name="_____SA08" localSheetId="17">#REF!</definedName>
    <definedName name="_____SA08" localSheetId="18">#REF!</definedName>
    <definedName name="_____SA08" localSheetId="19">#REF!</definedName>
    <definedName name="_____SA08" localSheetId="20">#REF!</definedName>
    <definedName name="_____SA08" localSheetId="21">#REF!</definedName>
    <definedName name="_____SA08" localSheetId="22">#REF!</definedName>
    <definedName name="_____SA08" localSheetId="23">#REF!</definedName>
    <definedName name="_____SA08" localSheetId="24">#REF!</definedName>
    <definedName name="_____SA08" localSheetId="35">#REF!</definedName>
    <definedName name="_____SA08" localSheetId="38">#REF!</definedName>
    <definedName name="_____SA08" localSheetId="37">#REF!</definedName>
    <definedName name="_____SA08" localSheetId="36">#REF!</definedName>
    <definedName name="_____SA08" localSheetId="26">#REF!</definedName>
    <definedName name="_____SA08" localSheetId="10">#REF!</definedName>
    <definedName name="_____SA08" localSheetId="13">#REF!</definedName>
    <definedName name="_____SA08" localSheetId="12">#REF!</definedName>
    <definedName name="_____SA08" localSheetId="14">#REF!</definedName>
    <definedName name="_____SA08" localSheetId="25">#REF!</definedName>
    <definedName name="_____SA08" localSheetId="1">#REF!</definedName>
    <definedName name="_____SA08" localSheetId="0">#REF!</definedName>
    <definedName name="_____SA08" localSheetId="27">#REF!</definedName>
    <definedName name="_____SA08" localSheetId="11">#REF!</definedName>
    <definedName name="_____SA08">#REF!</definedName>
    <definedName name="_____SA09" localSheetId="15">#REF!</definedName>
    <definedName name="_____SA09" localSheetId="16">#REF!</definedName>
    <definedName name="_____SA09" localSheetId="17">#REF!</definedName>
    <definedName name="_____SA09" localSheetId="18">#REF!</definedName>
    <definedName name="_____SA09" localSheetId="19">#REF!</definedName>
    <definedName name="_____SA09" localSheetId="20">#REF!</definedName>
    <definedName name="_____SA09" localSheetId="21">#REF!</definedName>
    <definedName name="_____SA09" localSheetId="22">#REF!</definedName>
    <definedName name="_____SA09" localSheetId="23">#REF!</definedName>
    <definedName name="_____SA09" localSheetId="24">#REF!</definedName>
    <definedName name="_____SA09" localSheetId="35">#REF!</definedName>
    <definedName name="_____SA09" localSheetId="38">#REF!</definedName>
    <definedName name="_____SA09" localSheetId="37">#REF!</definedName>
    <definedName name="_____SA09" localSheetId="36">#REF!</definedName>
    <definedName name="_____SA09" localSheetId="26">#REF!</definedName>
    <definedName name="_____SA09" localSheetId="10">#REF!</definedName>
    <definedName name="_____SA09" localSheetId="13">#REF!</definedName>
    <definedName name="_____SA09" localSheetId="12">#REF!</definedName>
    <definedName name="_____SA09" localSheetId="14">#REF!</definedName>
    <definedName name="_____SA09" localSheetId="25">#REF!</definedName>
    <definedName name="_____SA09" localSheetId="1">#REF!</definedName>
    <definedName name="_____SA09" localSheetId="0">#REF!</definedName>
    <definedName name="_____SA09" localSheetId="27">#REF!</definedName>
    <definedName name="_____SA09" localSheetId="11">#REF!</definedName>
    <definedName name="_____SA09">#REF!</definedName>
    <definedName name="_____SA10" localSheetId="15">#REF!</definedName>
    <definedName name="_____SA10" localSheetId="16">#REF!</definedName>
    <definedName name="_____SA10" localSheetId="17">#REF!</definedName>
    <definedName name="_____SA10" localSheetId="18">#REF!</definedName>
    <definedName name="_____SA10" localSheetId="19">#REF!</definedName>
    <definedName name="_____SA10" localSheetId="20">#REF!</definedName>
    <definedName name="_____SA10" localSheetId="21">#REF!</definedName>
    <definedName name="_____SA10" localSheetId="22">#REF!</definedName>
    <definedName name="_____SA10" localSheetId="23">#REF!</definedName>
    <definedName name="_____SA10" localSheetId="24">#REF!</definedName>
    <definedName name="_____SA10" localSheetId="35">#REF!</definedName>
    <definedName name="_____SA10" localSheetId="38">#REF!</definedName>
    <definedName name="_____SA10" localSheetId="37">#REF!</definedName>
    <definedName name="_____SA10" localSheetId="36">#REF!</definedName>
    <definedName name="_____SA10" localSheetId="26">#REF!</definedName>
    <definedName name="_____SA10" localSheetId="10">#REF!</definedName>
    <definedName name="_____SA10" localSheetId="13">#REF!</definedName>
    <definedName name="_____SA10" localSheetId="12">#REF!</definedName>
    <definedName name="_____SA10" localSheetId="14">#REF!</definedName>
    <definedName name="_____SA10" localSheetId="25">#REF!</definedName>
    <definedName name="_____SA10" localSheetId="1">#REF!</definedName>
    <definedName name="_____SA10" localSheetId="0">#REF!</definedName>
    <definedName name="_____SA10" localSheetId="27">#REF!</definedName>
    <definedName name="_____SA10" localSheetId="11">#REF!</definedName>
    <definedName name="_____SA10">#REF!</definedName>
    <definedName name="_____SA11" localSheetId="15">#REF!</definedName>
    <definedName name="_____SA11" localSheetId="16">#REF!</definedName>
    <definedName name="_____SA11" localSheetId="17">#REF!</definedName>
    <definedName name="_____SA11" localSheetId="18">#REF!</definedName>
    <definedName name="_____SA11" localSheetId="19">#REF!</definedName>
    <definedName name="_____SA11" localSheetId="20">#REF!</definedName>
    <definedName name="_____SA11" localSheetId="21">#REF!</definedName>
    <definedName name="_____SA11" localSheetId="22">#REF!</definedName>
    <definedName name="_____SA11" localSheetId="23">#REF!</definedName>
    <definedName name="_____SA11" localSheetId="24">#REF!</definedName>
    <definedName name="_____SA11" localSheetId="35">#REF!</definedName>
    <definedName name="_____SA11" localSheetId="38">#REF!</definedName>
    <definedName name="_____SA11" localSheetId="37">#REF!</definedName>
    <definedName name="_____SA11" localSheetId="36">#REF!</definedName>
    <definedName name="_____SA11" localSheetId="26">#REF!</definedName>
    <definedName name="_____SA11" localSheetId="10">#REF!</definedName>
    <definedName name="_____SA11" localSheetId="13">#REF!</definedName>
    <definedName name="_____SA11" localSheetId="12">#REF!</definedName>
    <definedName name="_____SA11" localSheetId="14">#REF!</definedName>
    <definedName name="_____SA11" localSheetId="25">#REF!</definedName>
    <definedName name="_____SA11" localSheetId="1">#REF!</definedName>
    <definedName name="_____SA11" localSheetId="0">#REF!</definedName>
    <definedName name="_____SA11" localSheetId="27">#REF!</definedName>
    <definedName name="_____SA11" localSheetId="11">#REF!</definedName>
    <definedName name="_____SA11">#REF!</definedName>
    <definedName name="_____SA12" localSheetId="15">#REF!</definedName>
    <definedName name="_____SA12" localSheetId="16">#REF!</definedName>
    <definedName name="_____SA12" localSheetId="17">#REF!</definedName>
    <definedName name="_____SA12" localSheetId="18">#REF!</definedName>
    <definedName name="_____SA12" localSheetId="19">#REF!</definedName>
    <definedName name="_____SA12" localSheetId="20">#REF!</definedName>
    <definedName name="_____SA12" localSheetId="21">#REF!</definedName>
    <definedName name="_____SA12" localSheetId="22">#REF!</definedName>
    <definedName name="_____SA12" localSheetId="23">#REF!</definedName>
    <definedName name="_____SA12" localSheetId="24">#REF!</definedName>
    <definedName name="_____SA12" localSheetId="35">#REF!</definedName>
    <definedName name="_____SA12" localSheetId="38">#REF!</definedName>
    <definedName name="_____SA12" localSheetId="37">#REF!</definedName>
    <definedName name="_____SA12" localSheetId="36">#REF!</definedName>
    <definedName name="_____SA12" localSheetId="26">#REF!</definedName>
    <definedName name="_____SA12" localSheetId="10">#REF!</definedName>
    <definedName name="_____SA12" localSheetId="13">#REF!</definedName>
    <definedName name="_____SA12" localSheetId="12">#REF!</definedName>
    <definedName name="_____SA12" localSheetId="14">#REF!</definedName>
    <definedName name="_____SA12" localSheetId="25">#REF!</definedName>
    <definedName name="_____SA12" localSheetId="1">#REF!</definedName>
    <definedName name="_____SA12" localSheetId="0">#REF!</definedName>
    <definedName name="_____SA12" localSheetId="27">#REF!</definedName>
    <definedName name="_____SA12" localSheetId="11">#REF!</definedName>
    <definedName name="_____SA12">#REF!</definedName>
    <definedName name="_____SA13" localSheetId="15">#REF!</definedName>
    <definedName name="_____SA13" localSheetId="16">#REF!</definedName>
    <definedName name="_____SA13" localSheetId="17">#REF!</definedName>
    <definedName name="_____SA13" localSheetId="18">#REF!</definedName>
    <definedName name="_____SA13" localSheetId="19">#REF!</definedName>
    <definedName name="_____SA13" localSheetId="20">#REF!</definedName>
    <definedName name="_____SA13" localSheetId="21">#REF!</definedName>
    <definedName name="_____SA13" localSheetId="22">#REF!</definedName>
    <definedName name="_____SA13" localSheetId="23">#REF!</definedName>
    <definedName name="_____SA13" localSheetId="24">#REF!</definedName>
    <definedName name="_____SA13" localSheetId="35">#REF!</definedName>
    <definedName name="_____SA13" localSheetId="38">#REF!</definedName>
    <definedName name="_____SA13" localSheetId="37">#REF!</definedName>
    <definedName name="_____SA13" localSheetId="36">#REF!</definedName>
    <definedName name="_____SA13" localSheetId="26">#REF!</definedName>
    <definedName name="_____SA13" localSheetId="10">#REF!</definedName>
    <definedName name="_____SA13" localSheetId="13">#REF!</definedName>
    <definedName name="_____SA13" localSheetId="12">#REF!</definedName>
    <definedName name="_____SA13" localSheetId="14">#REF!</definedName>
    <definedName name="_____SA13" localSheetId="25">#REF!</definedName>
    <definedName name="_____SA13" localSheetId="1">#REF!</definedName>
    <definedName name="_____SA13" localSheetId="0">#REF!</definedName>
    <definedName name="_____SA13" localSheetId="27">#REF!</definedName>
    <definedName name="_____SA13" localSheetId="11">#REF!</definedName>
    <definedName name="_____SA13">#REF!</definedName>
    <definedName name="_____SA14" localSheetId="15">#REF!</definedName>
    <definedName name="_____SA14" localSheetId="16">#REF!</definedName>
    <definedName name="_____SA14" localSheetId="17">#REF!</definedName>
    <definedName name="_____SA14" localSheetId="18">#REF!</definedName>
    <definedName name="_____SA14" localSheetId="19">#REF!</definedName>
    <definedName name="_____SA14" localSheetId="20">#REF!</definedName>
    <definedName name="_____SA14" localSheetId="21">#REF!</definedName>
    <definedName name="_____SA14" localSheetId="22">#REF!</definedName>
    <definedName name="_____SA14" localSheetId="23">#REF!</definedName>
    <definedName name="_____SA14" localSheetId="24">#REF!</definedName>
    <definedName name="_____SA14" localSheetId="35">#REF!</definedName>
    <definedName name="_____SA14" localSheetId="38">#REF!</definedName>
    <definedName name="_____SA14" localSheetId="37">#REF!</definedName>
    <definedName name="_____SA14" localSheetId="36">#REF!</definedName>
    <definedName name="_____SA14" localSheetId="26">#REF!</definedName>
    <definedName name="_____SA14" localSheetId="10">#REF!</definedName>
    <definedName name="_____SA14" localSheetId="13">#REF!</definedName>
    <definedName name="_____SA14" localSheetId="12">#REF!</definedName>
    <definedName name="_____SA14" localSheetId="14">#REF!</definedName>
    <definedName name="_____SA14" localSheetId="25">#REF!</definedName>
    <definedName name="_____SA14" localSheetId="1">#REF!</definedName>
    <definedName name="_____SA14" localSheetId="0">#REF!</definedName>
    <definedName name="_____SA14" localSheetId="27">#REF!</definedName>
    <definedName name="_____SA14" localSheetId="11">#REF!</definedName>
    <definedName name="_____SA14">#REF!</definedName>
    <definedName name="_____SA15" localSheetId="15">#REF!</definedName>
    <definedName name="_____SA15" localSheetId="16">#REF!</definedName>
    <definedName name="_____SA15" localSheetId="17">#REF!</definedName>
    <definedName name="_____SA15" localSheetId="18">#REF!</definedName>
    <definedName name="_____SA15" localSheetId="19">#REF!</definedName>
    <definedName name="_____SA15" localSheetId="20">#REF!</definedName>
    <definedName name="_____SA15" localSheetId="21">#REF!</definedName>
    <definedName name="_____SA15" localSheetId="22">#REF!</definedName>
    <definedName name="_____SA15" localSheetId="23">#REF!</definedName>
    <definedName name="_____SA15" localSheetId="24">#REF!</definedName>
    <definedName name="_____SA15" localSheetId="35">#REF!</definedName>
    <definedName name="_____SA15" localSheetId="38">#REF!</definedName>
    <definedName name="_____SA15" localSheetId="37">#REF!</definedName>
    <definedName name="_____SA15" localSheetId="36">#REF!</definedName>
    <definedName name="_____SA15" localSheetId="26">#REF!</definedName>
    <definedName name="_____SA15" localSheetId="10">#REF!</definedName>
    <definedName name="_____SA15" localSheetId="13">#REF!</definedName>
    <definedName name="_____SA15" localSheetId="12">#REF!</definedName>
    <definedName name="_____SA15" localSheetId="14">#REF!</definedName>
    <definedName name="_____SA15" localSheetId="25">#REF!</definedName>
    <definedName name="_____SA15" localSheetId="1">#REF!</definedName>
    <definedName name="_____SA15" localSheetId="0">#REF!</definedName>
    <definedName name="_____SA15" localSheetId="27">#REF!</definedName>
    <definedName name="_____SA15" localSheetId="11">#REF!</definedName>
    <definedName name="_____SA15">#REF!</definedName>
    <definedName name="_____SA16" localSheetId="15">#REF!</definedName>
    <definedName name="_____SA16" localSheetId="16">#REF!</definedName>
    <definedName name="_____SA16" localSheetId="17">#REF!</definedName>
    <definedName name="_____SA16" localSheetId="18">#REF!</definedName>
    <definedName name="_____SA16" localSheetId="19">#REF!</definedName>
    <definedName name="_____SA16" localSheetId="20">#REF!</definedName>
    <definedName name="_____SA16" localSheetId="21">#REF!</definedName>
    <definedName name="_____SA16" localSheetId="22">#REF!</definedName>
    <definedName name="_____SA16" localSheetId="23">#REF!</definedName>
    <definedName name="_____SA16" localSheetId="24">#REF!</definedName>
    <definedName name="_____SA16" localSheetId="35">#REF!</definedName>
    <definedName name="_____SA16" localSheetId="38">#REF!</definedName>
    <definedName name="_____SA16" localSheetId="37">#REF!</definedName>
    <definedName name="_____SA16" localSheetId="36">#REF!</definedName>
    <definedName name="_____SA16" localSheetId="26">#REF!</definedName>
    <definedName name="_____SA16" localSheetId="10">#REF!</definedName>
    <definedName name="_____SA16" localSheetId="13">#REF!</definedName>
    <definedName name="_____SA16" localSheetId="12">#REF!</definedName>
    <definedName name="_____SA16" localSheetId="14">#REF!</definedName>
    <definedName name="_____SA16" localSheetId="25">#REF!</definedName>
    <definedName name="_____SA16" localSheetId="1">#REF!</definedName>
    <definedName name="_____SA16" localSheetId="0">#REF!</definedName>
    <definedName name="_____SA16" localSheetId="27">#REF!</definedName>
    <definedName name="_____SA16" localSheetId="11">#REF!</definedName>
    <definedName name="_____SA16">#REF!</definedName>
    <definedName name="_____SA17" localSheetId="15">#REF!</definedName>
    <definedName name="_____SA17" localSheetId="16">#REF!</definedName>
    <definedName name="_____SA17" localSheetId="17">#REF!</definedName>
    <definedName name="_____SA17" localSheetId="18">#REF!</definedName>
    <definedName name="_____SA17" localSheetId="19">#REF!</definedName>
    <definedName name="_____SA17" localSheetId="20">#REF!</definedName>
    <definedName name="_____SA17" localSheetId="21">#REF!</definedName>
    <definedName name="_____SA17" localSheetId="22">#REF!</definedName>
    <definedName name="_____SA17" localSheetId="23">#REF!</definedName>
    <definedName name="_____SA17" localSheetId="24">#REF!</definedName>
    <definedName name="_____SA17" localSheetId="35">#REF!</definedName>
    <definedName name="_____SA17" localSheetId="38">#REF!</definedName>
    <definedName name="_____SA17" localSheetId="37">#REF!</definedName>
    <definedName name="_____SA17" localSheetId="36">#REF!</definedName>
    <definedName name="_____SA17" localSheetId="26">#REF!</definedName>
    <definedName name="_____SA17" localSheetId="10">#REF!</definedName>
    <definedName name="_____SA17" localSheetId="13">#REF!</definedName>
    <definedName name="_____SA17" localSheetId="12">#REF!</definedName>
    <definedName name="_____SA17" localSheetId="14">#REF!</definedName>
    <definedName name="_____SA17" localSheetId="25">#REF!</definedName>
    <definedName name="_____SA17" localSheetId="1">#REF!</definedName>
    <definedName name="_____SA17" localSheetId="0">#REF!</definedName>
    <definedName name="_____SA17" localSheetId="27">#REF!</definedName>
    <definedName name="_____SA17" localSheetId="11">#REF!</definedName>
    <definedName name="_____SA17">#REF!</definedName>
    <definedName name="_____SA18" localSheetId="15">#REF!</definedName>
    <definedName name="_____SA18" localSheetId="16">#REF!</definedName>
    <definedName name="_____SA18" localSheetId="17">#REF!</definedName>
    <definedName name="_____SA18" localSheetId="18">#REF!</definedName>
    <definedName name="_____SA18" localSheetId="19">#REF!</definedName>
    <definedName name="_____SA18" localSheetId="20">#REF!</definedName>
    <definedName name="_____SA18" localSheetId="21">#REF!</definedName>
    <definedName name="_____SA18" localSheetId="22">#REF!</definedName>
    <definedName name="_____SA18" localSheetId="23">#REF!</definedName>
    <definedName name="_____SA18" localSheetId="24">#REF!</definedName>
    <definedName name="_____SA18" localSheetId="35">#REF!</definedName>
    <definedName name="_____SA18" localSheetId="38">#REF!</definedName>
    <definedName name="_____SA18" localSheetId="37">#REF!</definedName>
    <definedName name="_____SA18" localSheetId="36">#REF!</definedName>
    <definedName name="_____SA18" localSheetId="26">#REF!</definedName>
    <definedName name="_____SA18" localSheetId="10">#REF!</definedName>
    <definedName name="_____SA18" localSheetId="13">#REF!</definedName>
    <definedName name="_____SA18" localSheetId="12">#REF!</definedName>
    <definedName name="_____SA18" localSheetId="14">#REF!</definedName>
    <definedName name="_____SA18" localSheetId="25">#REF!</definedName>
    <definedName name="_____SA18" localSheetId="1">#REF!</definedName>
    <definedName name="_____SA18" localSheetId="0">#REF!</definedName>
    <definedName name="_____SA18" localSheetId="27">#REF!</definedName>
    <definedName name="_____SA18" localSheetId="11">#REF!</definedName>
    <definedName name="_____SA18">#REF!</definedName>
    <definedName name="_____SA19" localSheetId="15">#REF!</definedName>
    <definedName name="_____SA19" localSheetId="16">#REF!</definedName>
    <definedName name="_____SA19" localSheetId="17">#REF!</definedName>
    <definedName name="_____SA19" localSheetId="18">#REF!</definedName>
    <definedName name="_____SA19" localSheetId="19">#REF!</definedName>
    <definedName name="_____SA19" localSheetId="20">#REF!</definedName>
    <definedName name="_____SA19" localSheetId="21">#REF!</definedName>
    <definedName name="_____SA19" localSheetId="22">#REF!</definedName>
    <definedName name="_____SA19" localSheetId="23">#REF!</definedName>
    <definedName name="_____SA19" localSheetId="24">#REF!</definedName>
    <definedName name="_____SA19" localSheetId="35">#REF!</definedName>
    <definedName name="_____SA19" localSheetId="38">#REF!</definedName>
    <definedName name="_____SA19" localSheetId="37">#REF!</definedName>
    <definedName name="_____SA19" localSheetId="36">#REF!</definedName>
    <definedName name="_____SA19" localSheetId="26">#REF!</definedName>
    <definedName name="_____SA19" localSheetId="10">#REF!</definedName>
    <definedName name="_____SA19" localSheetId="13">#REF!</definedName>
    <definedName name="_____SA19" localSheetId="12">#REF!</definedName>
    <definedName name="_____SA19" localSheetId="14">#REF!</definedName>
    <definedName name="_____SA19" localSheetId="25">#REF!</definedName>
    <definedName name="_____SA19" localSheetId="1">#REF!</definedName>
    <definedName name="_____SA19" localSheetId="0">#REF!</definedName>
    <definedName name="_____SA19" localSheetId="27">#REF!</definedName>
    <definedName name="_____SA19" localSheetId="11">#REF!</definedName>
    <definedName name="_____SA19">#REF!</definedName>
    <definedName name="_____SA20" localSheetId="15">#REF!</definedName>
    <definedName name="_____SA20" localSheetId="16">#REF!</definedName>
    <definedName name="_____SA20" localSheetId="17">#REF!</definedName>
    <definedName name="_____SA20" localSheetId="18">#REF!</definedName>
    <definedName name="_____SA20" localSheetId="19">#REF!</definedName>
    <definedName name="_____SA20" localSheetId="20">#REF!</definedName>
    <definedName name="_____SA20" localSheetId="21">#REF!</definedName>
    <definedName name="_____SA20" localSheetId="22">#REF!</definedName>
    <definedName name="_____SA20" localSheetId="23">#REF!</definedName>
    <definedName name="_____SA20" localSheetId="24">#REF!</definedName>
    <definedName name="_____SA20" localSheetId="35">#REF!</definedName>
    <definedName name="_____SA20" localSheetId="38">#REF!</definedName>
    <definedName name="_____SA20" localSheetId="37">#REF!</definedName>
    <definedName name="_____SA20" localSheetId="36">#REF!</definedName>
    <definedName name="_____SA20" localSheetId="26">#REF!</definedName>
    <definedName name="_____SA20" localSheetId="10">#REF!</definedName>
    <definedName name="_____SA20" localSheetId="13">#REF!</definedName>
    <definedName name="_____SA20" localSheetId="12">#REF!</definedName>
    <definedName name="_____SA20" localSheetId="14">#REF!</definedName>
    <definedName name="_____SA20" localSheetId="25">#REF!</definedName>
    <definedName name="_____SA20" localSheetId="1">#REF!</definedName>
    <definedName name="_____SA20" localSheetId="0">#REF!</definedName>
    <definedName name="_____SA20" localSheetId="27">#REF!</definedName>
    <definedName name="_____SA20" localSheetId="11">#REF!</definedName>
    <definedName name="_____SA20">#REF!</definedName>
    <definedName name="_____SA21" localSheetId="15">#REF!</definedName>
    <definedName name="_____SA21" localSheetId="16">#REF!</definedName>
    <definedName name="_____SA21" localSheetId="17">#REF!</definedName>
    <definedName name="_____SA21" localSheetId="18">#REF!</definedName>
    <definedName name="_____SA21" localSheetId="19">#REF!</definedName>
    <definedName name="_____SA21" localSheetId="20">#REF!</definedName>
    <definedName name="_____SA21" localSheetId="21">#REF!</definedName>
    <definedName name="_____SA21" localSheetId="22">#REF!</definedName>
    <definedName name="_____SA21" localSheetId="23">#REF!</definedName>
    <definedName name="_____SA21" localSheetId="24">#REF!</definedName>
    <definedName name="_____SA21" localSheetId="35">#REF!</definedName>
    <definedName name="_____SA21" localSheetId="38">#REF!</definedName>
    <definedName name="_____SA21" localSheetId="37">#REF!</definedName>
    <definedName name="_____SA21" localSheetId="36">#REF!</definedName>
    <definedName name="_____SA21" localSheetId="26">#REF!</definedName>
    <definedName name="_____SA21" localSheetId="10">#REF!</definedName>
    <definedName name="_____SA21" localSheetId="13">#REF!</definedName>
    <definedName name="_____SA21" localSheetId="12">#REF!</definedName>
    <definedName name="_____SA21" localSheetId="14">#REF!</definedName>
    <definedName name="_____SA21" localSheetId="25">#REF!</definedName>
    <definedName name="_____SA21" localSheetId="1">#REF!</definedName>
    <definedName name="_____SA21" localSheetId="0">#REF!</definedName>
    <definedName name="_____SA21" localSheetId="27">#REF!</definedName>
    <definedName name="_____SA21" localSheetId="11">#REF!</definedName>
    <definedName name="_____SA21">#REF!</definedName>
    <definedName name="_____SA22" localSheetId="15">#REF!</definedName>
    <definedName name="_____SA22" localSheetId="16">#REF!</definedName>
    <definedName name="_____SA22" localSheetId="17">#REF!</definedName>
    <definedName name="_____SA22" localSheetId="18">#REF!</definedName>
    <definedName name="_____SA22" localSheetId="19">#REF!</definedName>
    <definedName name="_____SA22" localSheetId="20">#REF!</definedName>
    <definedName name="_____SA22" localSheetId="21">#REF!</definedName>
    <definedName name="_____SA22" localSheetId="22">#REF!</definedName>
    <definedName name="_____SA22" localSheetId="23">#REF!</definedName>
    <definedName name="_____SA22" localSheetId="24">#REF!</definedName>
    <definedName name="_____SA22" localSheetId="35">#REF!</definedName>
    <definedName name="_____SA22" localSheetId="38">#REF!</definedName>
    <definedName name="_____SA22" localSheetId="37">#REF!</definedName>
    <definedName name="_____SA22" localSheetId="36">#REF!</definedName>
    <definedName name="_____SA22" localSheetId="26">#REF!</definedName>
    <definedName name="_____SA22" localSheetId="10">#REF!</definedName>
    <definedName name="_____SA22" localSheetId="13">#REF!</definedName>
    <definedName name="_____SA22" localSheetId="12">#REF!</definedName>
    <definedName name="_____SA22" localSheetId="14">#REF!</definedName>
    <definedName name="_____SA22" localSheetId="25">#REF!</definedName>
    <definedName name="_____SA22" localSheetId="1">#REF!</definedName>
    <definedName name="_____SA22" localSheetId="0">#REF!</definedName>
    <definedName name="_____SA22" localSheetId="27">#REF!</definedName>
    <definedName name="_____SA22" localSheetId="11">#REF!</definedName>
    <definedName name="_____SA22">#REF!</definedName>
    <definedName name="_____SA23" localSheetId="15">#REF!</definedName>
    <definedName name="_____SA23" localSheetId="16">#REF!</definedName>
    <definedName name="_____SA23" localSheetId="17">#REF!</definedName>
    <definedName name="_____SA23" localSheetId="18">#REF!</definedName>
    <definedName name="_____SA23" localSheetId="19">#REF!</definedName>
    <definedName name="_____SA23" localSheetId="20">#REF!</definedName>
    <definedName name="_____SA23" localSheetId="21">#REF!</definedName>
    <definedName name="_____SA23" localSheetId="22">#REF!</definedName>
    <definedName name="_____SA23" localSheetId="23">#REF!</definedName>
    <definedName name="_____SA23" localSheetId="24">#REF!</definedName>
    <definedName name="_____SA23" localSheetId="35">#REF!</definedName>
    <definedName name="_____SA23" localSheetId="38">#REF!</definedName>
    <definedName name="_____SA23" localSheetId="37">#REF!</definedName>
    <definedName name="_____SA23" localSheetId="36">#REF!</definedName>
    <definedName name="_____SA23" localSheetId="26">#REF!</definedName>
    <definedName name="_____SA23" localSheetId="10">#REF!</definedName>
    <definedName name="_____SA23" localSheetId="13">#REF!</definedName>
    <definedName name="_____SA23" localSheetId="12">#REF!</definedName>
    <definedName name="_____SA23" localSheetId="14">#REF!</definedName>
    <definedName name="_____SA23" localSheetId="25">#REF!</definedName>
    <definedName name="_____SA23" localSheetId="1">#REF!</definedName>
    <definedName name="_____SA23" localSheetId="0">#REF!</definedName>
    <definedName name="_____SA23" localSheetId="27">#REF!</definedName>
    <definedName name="_____SA23" localSheetId="11">#REF!</definedName>
    <definedName name="_____SA23">#REF!</definedName>
    <definedName name="_____SA24" localSheetId="15">#REF!</definedName>
    <definedName name="_____SA24" localSheetId="16">#REF!</definedName>
    <definedName name="_____SA24" localSheetId="17">#REF!</definedName>
    <definedName name="_____SA24" localSheetId="18">#REF!</definedName>
    <definedName name="_____SA24" localSheetId="19">#REF!</definedName>
    <definedName name="_____SA24" localSheetId="20">#REF!</definedName>
    <definedName name="_____SA24" localSheetId="21">#REF!</definedName>
    <definedName name="_____SA24" localSheetId="22">#REF!</definedName>
    <definedName name="_____SA24" localSheetId="23">#REF!</definedName>
    <definedName name="_____SA24" localSheetId="24">#REF!</definedName>
    <definedName name="_____SA24" localSheetId="35">#REF!</definedName>
    <definedName name="_____SA24" localSheetId="38">#REF!</definedName>
    <definedName name="_____SA24" localSheetId="37">#REF!</definedName>
    <definedName name="_____SA24" localSheetId="36">#REF!</definedName>
    <definedName name="_____SA24" localSheetId="26">#REF!</definedName>
    <definedName name="_____SA24" localSheetId="10">#REF!</definedName>
    <definedName name="_____SA24" localSheetId="13">#REF!</definedName>
    <definedName name="_____SA24" localSheetId="12">#REF!</definedName>
    <definedName name="_____SA24" localSheetId="14">#REF!</definedName>
    <definedName name="_____SA24" localSheetId="25">#REF!</definedName>
    <definedName name="_____SA24" localSheetId="1">#REF!</definedName>
    <definedName name="_____SA24" localSheetId="0">#REF!</definedName>
    <definedName name="_____SA24" localSheetId="27">#REF!</definedName>
    <definedName name="_____SA24" localSheetId="11">#REF!</definedName>
    <definedName name="_____SA24">#REF!</definedName>
    <definedName name="_____SA25" localSheetId="15">#REF!</definedName>
    <definedName name="_____SA25" localSheetId="16">#REF!</definedName>
    <definedName name="_____SA25" localSheetId="17">#REF!</definedName>
    <definedName name="_____SA25" localSheetId="18">#REF!</definedName>
    <definedName name="_____SA25" localSheetId="19">#REF!</definedName>
    <definedName name="_____SA25" localSheetId="20">#REF!</definedName>
    <definedName name="_____SA25" localSheetId="21">#REF!</definedName>
    <definedName name="_____SA25" localSheetId="22">#REF!</definedName>
    <definedName name="_____SA25" localSheetId="23">#REF!</definedName>
    <definedName name="_____SA25" localSheetId="24">#REF!</definedName>
    <definedName name="_____SA25" localSheetId="35">#REF!</definedName>
    <definedName name="_____SA25" localSheetId="38">#REF!</definedName>
    <definedName name="_____SA25" localSheetId="37">#REF!</definedName>
    <definedName name="_____SA25" localSheetId="36">#REF!</definedName>
    <definedName name="_____SA25" localSheetId="26">#REF!</definedName>
    <definedName name="_____SA25" localSheetId="10">#REF!</definedName>
    <definedName name="_____SA25" localSheetId="13">#REF!</definedName>
    <definedName name="_____SA25" localSheetId="12">#REF!</definedName>
    <definedName name="_____SA25" localSheetId="14">#REF!</definedName>
    <definedName name="_____SA25" localSheetId="25">#REF!</definedName>
    <definedName name="_____SA25" localSheetId="1">#REF!</definedName>
    <definedName name="_____SA25" localSheetId="0">#REF!</definedName>
    <definedName name="_____SA25" localSheetId="27">#REF!</definedName>
    <definedName name="_____SA25" localSheetId="11">#REF!</definedName>
    <definedName name="_____SA25">#REF!</definedName>
    <definedName name="_____SA26" localSheetId="15">#REF!</definedName>
    <definedName name="_____SA26" localSheetId="16">#REF!</definedName>
    <definedName name="_____SA26" localSheetId="17">#REF!</definedName>
    <definedName name="_____SA26" localSheetId="18">#REF!</definedName>
    <definedName name="_____SA26" localSheetId="19">#REF!</definedName>
    <definedName name="_____SA26" localSheetId="20">#REF!</definedName>
    <definedName name="_____SA26" localSheetId="21">#REF!</definedName>
    <definedName name="_____SA26" localSheetId="22">#REF!</definedName>
    <definedName name="_____SA26" localSheetId="23">#REF!</definedName>
    <definedName name="_____SA26" localSheetId="24">#REF!</definedName>
    <definedName name="_____SA26" localSheetId="35">#REF!</definedName>
    <definedName name="_____SA26" localSheetId="38">#REF!</definedName>
    <definedName name="_____SA26" localSheetId="37">#REF!</definedName>
    <definedName name="_____SA26" localSheetId="36">#REF!</definedName>
    <definedName name="_____SA26" localSheetId="26">#REF!</definedName>
    <definedName name="_____SA26" localSheetId="10">#REF!</definedName>
    <definedName name="_____SA26" localSheetId="13">#REF!</definedName>
    <definedName name="_____SA26" localSheetId="12">#REF!</definedName>
    <definedName name="_____SA26" localSheetId="14">#REF!</definedName>
    <definedName name="_____SA26" localSheetId="25">#REF!</definedName>
    <definedName name="_____SA26" localSheetId="1">#REF!</definedName>
    <definedName name="_____SA26" localSheetId="0">#REF!</definedName>
    <definedName name="_____SA26" localSheetId="27">#REF!</definedName>
    <definedName name="_____SA26" localSheetId="11">#REF!</definedName>
    <definedName name="_____SA26">#REF!</definedName>
    <definedName name="_____SA27" localSheetId="15">#REF!</definedName>
    <definedName name="_____SA27" localSheetId="16">#REF!</definedName>
    <definedName name="_____SA27" localSheetId="17">#REF!</definedName>
    <definedName name="_____SA27" localSheetId="18">#REF!</definedName>
    <definedName name="_____SA27" localSheetId="19">#REF!</definedName>
    <definedName name="_____SA27" localSheetId="20">#REF!</definedName>
    <definedName name="_____SA27" localSheetId="21">#REF!</definedName>
    <definedName name="_____SA27" localSheetId="22">#REF!</definedName>
    <definedName name="_____SA27" localSheetId="23">#REF!</definedName>
    <definedName name="_____SA27" localSheetId="24">#REF!</definedName>
    <definedName name="_____SA27" localSheetId="35">#REF!</definedName>
    <definedName name="_____SA27" localSheetId="38">#REF!</definedName>
    <definedName name="_____SA27" localSheetId="37">#REF!</definedName>
    <definedName name="_____SA27" localSheetId="36">#REF!</definedName>
    <definedName name="_____SA27" localSheetId="26">#REF!</definedName>
    <definedName name="_____SA27" localSheetId="10">#REF!</definedName>
    <definedName name="_____SA27" localSheetId="13">#REF!</definedName>
    <definedName name="_____SA27" localSheetId="12">#REF!</definedName>
    <definedName name="_____SA27" localSheetId="14">#REF!</definedName>
    <definedName name="_____SA27" localSheetId="25">#REF!</definedName>
    <definedName name="_____SA27" localSheetId="1">#REF!</definedName>
    <definedName name="_____SA27" localSheetId="0">#REF!</definedName>
    <definedName name="_____SA27" localSheetId="27">#REF!</definedName>
    <definedName name="_____SA27" localSheetId="11">#REF!</definedName>
    <definedName name="_____SA27">#REF!</definedName>
    <definedName name="_____SA28" localSheetId="15">#REF!</definedName>
    <definedName name="_____SA28" localSheetId="16">#REF!</definedName>
    <definedName name="_____SA28" localSheetId="17">#REF!</definedName>
    <definedName name="_____SA28" localSheetId="18">#REF!</definedName>
    <definedName name="_____SA28" localSheetId="19">#REF!</definedName>
    <definedName name="_____SA28" localSheetId="20">#REF!</definedName>
    <definedName name="_____SA28" localSheetId="21">#REF!</definedName>
    <definedName name="_____SA28" localSheetId="22">#REF!</definedName>
    <definedName name="_____SA28" localSheetId="23">#REF!</definedName>
    <definedName name="_____SA28" localSheetId="24">#REF!</definedName>
    <definedName name="_____SA28" localSheetId="35">#REF!</definedName>
    <definedName name="_____SA28" localSheetId="38">#REF!</definedName>
    <definedName name="_____SA28" localSheetId="37">#REF!</definedName>
    <definedName name="_____SA28" localSheetId="36">#REF!</definedName>
    <definedName name="_____SA28" localSheetId="26">#REF!</definedName>
    <definedName name="_____SA28" localSheetId="10">#REF!</definedName>
    <definedName name="_____SA28" localSheetId="13">#REF!</definedName>
    <definedName name="_____SA28" localSheetId="12">#REF!</definedName>
    <definedName name="_____SA28" localSheetId="14">#REF!</definedName>
    <definedName name="_____SA28" localSheetId="25">#REF!</definedName>
    <definedName name="_____SA28" localSheetId="1">#REF!</definedName>
    <definedName name="_____SA28" localSheetId="0">#REF!</definedName>
    <definedName name="_____SA28" localSheetId="27">#REF!</definedName>
    <definedName name="_____SA28" localSheetId="11">#REF!</definedName>
    <definedName name="_____SA28">#REF!</definedName>
    <definedName name="_____SA29" localSheetId="15">#REF!</definedName>
    <definedName name="_____SA29" localSheetId="16">#REF!</definedName>
    <definedName name="_____SA29" localSheetId="17">#REF!</definedName>
    <definedName name="_____SA29" localSheetId="18">#REF!</definedName>
    <definedName name="_____SA29" localSheetId="19">#REF!</definedName>
    <definedName name="_____SA29" localSheetId="20">#REF!</definedName>
    <definedName name="_____SA29" localSheetId="21">#REF!</definedName>
    <definedName name="_____SA29" localSheetId="22">#REF!</definedName>
    <definedName name="_____SA29" localSheetId="23">#REF!</definedName>
    <definedName name="_____SA29" localSheetId="24">#REF!</definedName>
    <definedName name="_____SA29" localSheetId="35">#REF!</definedName>
    <definedName name="_____SA29" localSheetId="38">#REF!</definedName>
    <definedName name="_____SA29" localSheetId="37">#REF!</definedName>
    <definedName name="_____SA29" localSheetId="36">#REF!</definedName>
    <definedName name="_____SA29" localSheetId="26">#REF!</definedName>
    <definedName name="_____SA29" localSheetId="10">#REF!</definedName>
    <definedName name="_____SA29" localSheetId="13">#REF!</definedName>
    <definedName name="_____SA29" localSheetId="12">#REF!</definedName>
    <definedName name="_____SA29" localSheetId="14">#REF!</definedName>
    <definedName name="_____SA29" localSheetId="25">#REF!</definedName>
    <definedName name="_____SA29" localSheetId="1">#REF!</definedName>
    <definedName name="_____SA29" localSheetId="0">#REF!</definedName>
    <definedName name="_____SA29" localSheetId="27">#REF!</definedName>
    <definedName name="_____SA29" localSheetId="11">#REF!</definedName>
    <definedName name="_____SA29">#REF!</definedName>
    <definedName name="_____SA30" localSheetId="15">#REF!</definedName>
    <definedName name="_____SA30" localSheetId="16">#REF!</definedName>
    <definedName name="_____SA30" localSheetId="17">#REF!</definedName>
    <definedName name="_____SA30" localSheetId="18">#REF!</definedName>
    <definedName name="_____SA30" localSheetId="19">#REF!</definedName>
    <definedName name="_____SA30" localSheetId="20">#REF!</definedName>
    <definedName name="_____SA30" localSheetId="21">#REF!</definedName>
    <definedName name="_____SA30" localSheetId="22">#REF!</definedName>
    <definedName name="_____SA30" localSheetId="23">#REF!</definedName>
    <definedName name="_____SA30" localSheetId="24">#REF!</definedName>
    <definedName name="_____SA30" localSheetId="35">#REF!</definedName>
    <definedName name="_____SA30" localSheetId="38">#REF!</definedName>
    <definedName name="_____SA30" localSheetId="37">#REF!</definedName>
    <definedName name="_____SA30" localSheetId="36">#REF!</definedName>
    <definedName name="_____SA30" localSheetId="26">#REF!</definedName>
    <definedName name="_____SA30" localSheetId="10">#REF!</definedName>
    <definedName name="_____SA30" localSheetId="13">#REF!</definedName>
    <definedName name="_____SA30" localSheetId="12">#REF!</definedName>
    <definedName name="_____SA30" localSheetId="14">#REF!</definedName>
    <definedName name="_____SA30" localSheetId="25">#REF!</definedName>
    <definedName name="_____SA30" localSheetId="1">#REF!</definedName>
    <definedName name="_____SA30" localSheetId="0">#REF!</definedName>
    <definedName name="_____SA30" localSheetId="27">#REF!</definedName>
    <definedName name="_____SA30" localSheetId="11">#REF!</definedName>
    <definedName name="_____SA30">#REF!</definedName>
    <definedName name="_____SA31" localSheetId="15">#REF!</definedName>
    <definedName name="_____SA31" localSheetId="16">#REF!</definedName>
    <definedName name="_____SA31" localSheetId="17">#REF!</definedName>
    <definedName name="_____SA31" localSheetId="18">#REF!</definedName>
    <definedName name="_____SA31" localSheetId="19">#REF!</definedName>
    <definedName name="_____SA31" localSheetId="20">#REF!</definedName>
    <definedName name="_____SA31" localSheetId="21">#REF!</definedName>
    <definedName name="_____SA31" localSheetId="22">#REF!</definedName>
    <definedName name="_____SA31" localSheetId="23">#REF!</definedName>
    <definedName name="_____SA31" localSheetId="24">#REF!</definedName>
    <definedName name="_____SA31" localSheetId="35">#REF!</definedName>
    <definedName name="_____SA31" localSheetId="38">#REF!</definedName>
    <definedName name="_____SA31" localSheetId="37">#REF!</definedName>
    <definedName name="_____SA31" localSheetId="36">#REF!</definedName>
    <definedName name="_____SA31" localSheetId="26">#REF!</definedName>
    <definedName name="_____SA31" localSheetId="10">#REF!</definedName>
    <definedName name="_____SA31" localSheetId="13">#REF!</definedName>
    <definedName name="_____SA31" localSheetId="12">#REF!</definedName>
    <definedName name="_____SA31" localSheetId="14">#REF!</definedName>
    <definedName name="_____SA31" localSheetId="25">#REF!</definedName>
    <definedName name="_____SA31" localSheetId="1">#REF!</definedName>
    <definedName name="_____SA31" localSheetId="0">#REF!</definedName>
    <definedName name="_____SA31" localSheetId="27">#REF!</definedName>
    <definedName name="_____SA31" localSheetId="11">#REF!</definedName>
    <definedName name="_____SA31">#REF!</definedName>
    <definedName name="_____SA32" localSheetId="15">#REF!</definedName>
    <definedName name="_____SA32" localSheetId="16">#REF!</definedName>
    <definedName name="_____SA32" localSheetId="17">#REF!</definedName>
    <definedName name="_____SA32" localSheetId="18">#REF!</definedName>
    <definedName name="_____SA32" localSheetId="19">#REF!</definedName>
    <definedName name="_____SA32" localSheetId="20">#REF!</definedName>
    <definedName name="_____SA32" localSheetId="21">#REF!</definedName>
    <definedName name="_____SA32" localSheetId="22">#REF!</definedName>
    <definedName name="_____SA32" localSheetId="23">#REF!</definedName>
    <definedName name="_____SA32" localSheetId="24">#REF!</definedName>
    <definedName name="_____SA32" localSheetId="35">#REF!</definedName>
    <definedName name="_____SA32" localSheetId="38">#REF!</definedName>
    <definedName name="_____SA32" localSheetId="37">#REF!</definedName>
    <definedName name="_____SA32" localSheetId="36">#REF!</definedName>
    <definedName name="_____SA32" localSheetId="26">#REF!</definedName>
    <definedName name="_____SA32" localSheetId="10">#REF!</definedName>
    <definedName name="_____SA32" localSheetId="13">#REF!</definedName>
    <definedName name="_____SA32" localSheetId="12">#REF!</definedName>
    <definedName name="_____SA32" localSheetId="14">#REF!</definedName>
    <definedName name="_____SA32" localSheetId="25">#REF!</definedName>
    <definedName name="_____SA32" localSheetId="1">#REF!</definedName>
    <definedName name="_____SA32" localSheetId="0">#REF!</definedName>
    <definedName name="_____SA32" localSheetId="27">#REF!</definedName>
    <definedName name="_____SA32" localSheetId="11">#REF!</definedName>
    <definedName name="_____SA32">#REF!</definedName>
    <definedName name="_____SA33" localSheetId="15">#REF!</definedName>
    <definedName name="_____SA33" localSheetId="16">#REF!</definedName>
    <definedName name="_____SA33" localSheetId="17">#REF!</definedName>
    <definedName name="_____SA33" localSheetId="18">#REF!</definedName>
    <definedName name="_____SA33" localSheetId="19">#REF!</definedName>
    <definedName name="_____SA33" localSheetId="20">#REF!</definedName>
    <definedName name="_____SA33" localSheetId="21">#REF!</definedName>
    <definedName name="_____SA33" localSheetId="22">#REF!</definedName>
    <definedName name="_____SA33" localSheetId="23">#REF!</definedName>
    <definedName name="_____SA33" localSheetId="24">#REF!</definedName>
    <definedName name="_____SA33" localSheetId="35">#REF!</definedName>
    <definedName name="_____SA33" localSheetId="38">#REF!</definedName>
    <definedName name="_____SA33" localSheetId="37">#REF!</definedName>
    <definedName name="_____SA33" localSheetId="36">#REF!</definedName>
    <definedName name="_____SA33" localSheetId="26">#REF!</definedName>
    <definedName name="_____SA33" localSheetId="10">#REF!</definedName>
    <definedName name="_____SA33" localSheetId="13">#REF!</definedName>
    <definedName name="_____SA33" localSheetId="12">#REF!</definedName>
    <definedName name="_____SA33" localSheetId="14">#REF!</definedName>
    <definedName name="_____SA33" localSheetId="25">#REF!</definedName>
    <definedName name="_____SA33" localSheetId="1">#REF!</definedName>
    <definedName name="_____SA33" localSheetId="0">#REF!</definedName>
    <definedName name="_____SA33" localSheetId="27">#REF!</definedName>
    <definedName name="_____SA33" localSheetId="11">#REF!</definedName>
    <definedName name="_____SA33">#REF!</definedName>
    <definedName name="_____SA34" localSheetId="15">#REF!</definedName>
    <definedName name="_____SA34" localSheetId="16">#REF!</definedName>
    <definedName name="_____SA34" localSheetId="17">#REF!</definedName>
    <definedName name="_____SA34" localSheetId="18">#REF!</definedName>
    <definedName name="_____SA34" localSheetId="19">#REF!</definedName>
    <definedName name="_____SA34" localSheetId="20">#REF!</definedName>
    <definedName name="_____SA34" localSheetId="21">#REF!</definedName>
    <definedName name="_____SA34" localSheetId="22">#REF!</definedName>
    <definedName name="_____SA34" localSheetId="23">#REF!</definedName>
    <definedName name="_____SA34" localSheetId="24">#REF!</definedName>
    <definedName name="_____SA34" localSheetId="35">#REF!</definedName>
    <definedName name="_____SA34" localSheetId="38">#REF!</definedName>
    <definedName name="_____SA34" localSheetId="37">#REF!</definedName>
    <definedName name="_____SA34" localSheetId="36">#REF!</definedName>
    <definedName name="_____SA34" localSheetId="26">#REF!</definedName>
    <definedName name="_____SA34" localSheetId="10">#REF!</definedName>
    <definedName name="_____SA34" localSheetId="13">#REF!</definedName>
    <definedName name="_____SA34" localSheetId="12">#REF!</definedName>
    <definedName name="_____SA34" localSheetId="14">#REF!</definedName>
    <definedName name="_____SA34" localSheetId="25">#REF!</definedName>
    <definedName name="_____SA34" localSheetId="1">#REF!</definedName>
    <definedName name="_____SA34" localSheetId="0">#REF!</definedName>
    <definedName name="_____SA34" localSheetId="27">#REF!</definedName>
    <definedName name="_____SA34" localSheetId="11">#REF!</definedName>
    <definedName name="_____SA34">#REF!</definedName>
    <definedName name="_____SA35" localSheetId="15">#REF!</definedName>
    <definedName name="_____SA35" localSheetId="16">#REF!</definedName>
    <definedName name="_____SA35" localSheetId="17">#REF!</definedName>
    <definedName name="_____SA35" localSheetId="18">#REF!</definedName>
    <definedName name="_____SA35" localSheetId="19">#REF!</definedName>
    <definedName name="_____SA35" localSheetId="20">#REF!</definedName>
    <definedName name="_____SA35" localSheetId="21">#REF!</definedName>
    <definedName name="_____SA35" localSheetId="22">#REF!</definedName>
    <definedName name="_____SA35" localSheetId="23">#REF!</definedName>
    <definedName name="_____SA35" localSheetId="24">#REF!</definedName>
    <definedName name="_____SA35" localSheetId="35">#REF!</definedName>
    <definedName name="_____SA35" localSheetId="38">#REF!</definedName>
    <definedName name="_____SA35" localSheetId="37">#REF!</definedName>
    <definedName name="_____SA35" localSheetId="36">#REF!</definedName>
    <definedName name="_____SA35" localSheetId="26">#REF!</definedName>
    <definedName name="_____SA35" localSheetId="10">#REF!</definedName>
    <definedName name="_____SA35" localSheetId="13">#REF!</definedName>
    <definedName name="_____SA35" localSheetId="12">#REF!</definedName>
    <definedName name="_____SA35" localSheetId="14">#REF!</definedName>
    <definedName name="_____SA35" localSheetId="25">#REF!</definedName>
    <definedName name="_____SA35" localSheetId="1">#REF!</definedName>
    <definedName name="_____SA35" localSheetId="0">#REF!</definedName>
    <definedName name="_____SA35" localSheetId="27">#REF!</definedName>
    <definedName name="_____SA35" localSheetId="11">#REF!</definedName>
    <definedName name="_____SA35">#REF!</definedName>
    <definedName name="_____SA36" localSheetId="15">#REF!</definedName>
    <definedName name="_____SA36" localSheetId="16">#REF!</definedName>
    <definedName name="_____SA36" localSheetId="17">#REF!</definedName>
    <definedName name="_____SA36" localSheetId="18">#REF!</definedName>
    <definedName name="_____SA36" localSheetId="19">#REF!</definedName>
    <definedName name="_____SA36" localSheetId="20">#REF!</definedName>
    <definedName name="_____SA36" localSheetId="21">#REF!</definedName>
    <definedName name="_____SA36" localSheetId="22">#REF!</definedName>
    <definedName name="_____SA36" localSheetId="23">#REF!</definedName>
    <definedName name="_____SA36" localSheetId="24">#REF!</definedName>
    <definedName name="_____SA36" localSheetId="35">#REF!</definedName>
    <definedName name="_____SA36" localSheetId="38">#REF!</definedName>
    <definedName name="_____SA36" localSheetId="37">#REF!</definedName>
    <definedName name="_____SA36" localSheetId="36">#REF!</definedName>
    <definedName name="_____SA36" localSheetId="26">#REF!</definedName>
    <definedName name="_____SA36" localSheetId="10">#REF!</definedName>
    <definedName name="_____SA36" localSheetId="13">#REF!</definedName>
    <definedName name="_____SA36" localSheetId="12">#REF!</definedName>
    <definedName name="_____SA36" localSheetId="14">#REF!</definedName>
    <definedName name="_____SA36" localSheetId="25">#REF!</definedName>
    <definedName name="_____SA36" localSheetId="1">#REF!</definedName>
    <definedName name="_____SA36" localSheetId="0">#REF!</definedName>
    <definedName name="_____SA36" localSheetId="27">#REF!</definedName>
    <definedName name="_____SA36" localSheetId="11">#REF!</definedName>
    <definedName name="_____SA36">#REF!</definedName>
    <definedName name="_____SA37" localSheetId="15">#REF!</definedName>
    <definedName name="_____SA37" localSheetId="16">#REF!</definedName>
    <definedName name="_____SA37" localSheetId="17">#REF!</definedName>
    <definedName name="_____SA37" localSheetId="18">#REF!</definedName>
    <definedName name="_____SA37" localSheetId="19">#REF!</definedName>
    <definedName name="_____SA37" localSheetId="20">#REF!</definedName>
    <definedName name="_____SA37" localSheetId="21">#REF!</definedName>
    <definedName name="_____SA37" localSheetId="22">#REF!</definedName>
    <definedName name="_____SA37" localSheetId="23">#REF!</definedName>
    <definedName name="_____SA37" localSheetId="24">#REF!</definedName>
    <definedName name="_____SA37" localSheetId="35">#REF!</definedName>
    <definedName name="_____SA37" localSheetId="38">#REF!</definedName>
    <definedName name="_____SA37" localSheetId="37">#REF!</definedName>
    <definedName name="_____SA37" localSheetId="36">#REF!</definedName>
    <definedName name="_____SA37" localSheetId="26">#REF!</definedName>
    <definedName name="_____SA37" localSheetId="10">#REF!</definedName>
    <definedName name="_____SA37" localSheetId="13">#REF!</definedName>
    <definedName name="_____SA37" localSheetId="12">#REF!</definedName>
    <definedName name="_____SA37" localSheetId="14">#REF!</definedName>
    <definedName name="_____SA37" localSheetId="25">#REF!</definedName>
    <definedName name="_____SA37" localSheetId="1">#REF!</definedName>
    <definedName name="_____SA37" localSheetId="0">#REF!</definedName>
    <definedName name="_____SA37" localSheetId="27">#REF!</definedName>
    <definedName name="_____SA37" localSheetId="11">#REF!</definedName>
    <definedName name="_____SA37">#REF!</definedName>
    <definedName name="_____SA38" localSheetId="15">#REF!</definedName>
    <definedName name="_____SA38" localSheetId="16">#REF!</definedName>
    <definedName name="_____SA38" localSheetId="17">#REF!</definedName>
    <definedName name="_____SA38" localSheetId="18">#REF!</definedName>
    <definedName name="_____SA38" localSheetId="19">#REF!</definedName>
    <definedName name="_____SA38" localSheetId="20">#REF!</definedName>
    <definedName name="_____SA38" localSheetId="21">#REF!</definedName>
    <definedName name="_____SA38" localSheetId="22">#REF!</definedName>
    <definedName name="_____SA38" localSheetId="23">#REF!</definedName>
    <definedName name="_____SA38" localSheetId="24">#REF!</definedName>
    <definedName name="_____SA38" localSheetId="35">#REF!</definedName>
    <definedName name="_____SA38" localSheetId="38">#REF!</definedName>
    <definedName name="_____SA38" localSheetId="37">#REF!</definedName>
    <definedName name="_____SA38" localSheetId="36">#REF!</definedName>
    <definedName name="_____SA38" localSheetId="26">#REF!</definedName>
    <definedName name="_____SA38" localSheetId="10">#REF!</definedName>
    <definedName name="_____SA38" localSheetId="13">#REF!</definedName>
    <definedName name="_____SA38" localSheetId="12">#REF!</definedName>
    <definedName name="_____SA38" localSheetId="14">#REF!</definedName>
    <definedName name="_____SA38" localSheetId="25">#REF!</definedName>
    <definedName name="_____SA38" localSheetId="1">#REF!</definedName>
    <definedName name="_____SA38" localSheetId="0">#REF!</definedName>
    <definedName name="_____SA38" localSheetId="27">#REF!</definedName>
    <definedName name="_____SA38" localSheetId="11">#REF!</definedName>
    <definedName name="_____SA38">#REF!</definedName>
    <definedName name="_____SA39" localSheetId="15">#REF!</definedName>
    <definedName name="_____SA39" localSheetId="16">#REF!</definedName>
    <definedName name="_____SA39" localSheetId="17">#REF!</definedName>
    <definedName name="_____SA39" localSheetId="18">#REF!</definedName>
    <definedName name="_____SA39" localSheetId="19">#REF!</definedName>
    <definedName name="_____SA39" localSheetId="20">#REF!</definedName>
    <definedName name="_____SA39" localSheetId="21">#REF!</definedName>
    <definedName name="_____SA39" localSheetId="22">#REF!</definedName>
    <definedName name="_____SA39" localSheetId="23">#REF!</definedName>
    <definedName name="_____SA39" localSheetId="24">#REF!</definedName>
    <definedName name="_____SA39" localSheetId="35">#REF!</definedName>
    <definedName name="_____SA39" localSheetId="38">#REF!</definedName>
    <definedName name="_____SA39" localSheetId="37">#REF!</definedName>
    <definedName name="_____SA39" localSheetId="36">#REF!</definedName>
    <definedName name="_____SA39" localSheetId="26">#REF!</definedName>
    <definedName name="_____SA39" localSheetId="10">#REF!</definedName>
    <definedName name="_____SA39" localSheetId="13">#REF!</definedName>
    <definedName name="_____SA39" localSheetId="12">#REF!</definedName>
    <definedName name="_____SA39" localSheetId="14">#REF!</definedName>
    <definedName name="_____SA39" localSheetId="25">#REF!</definedName>
    <definedName name="_____SA39" localSheetId="1">#REF!</definedName>
    <definedName name="_____SA39" localSheetId="0">#REF!</definedName>
    <definedName name="_____SA39" localSheetId="27">#REF!</definedName>
    <definedName name="_____SA39" localSheetId="11">#REF!</definedName>
    <definedName name="_____SA39">#REF!</definedName>
    <definedName name="_____SA40" localSheetId="15">#REF!</definedName>
    <definedName name="_____SA40" localSheetId="16">#REF!</definedName>
    <definedName name="_____SA40" localSheetId="17">#REF!</definedName>
    <definedName name="_____SA40" localSheetId="18">#REF!</definedName>
    <definedName name="_____SA40" localSheetId="19">#REF!</definedName>
    <definedName name="_____SA40" localSheetId="20">#REF!</definedName>
    <definedName name="_____SA40" localSheetId="21">#REF!</definedName>
    <definedName name="_____SA40" localSheetId="22">#REF!</definedName>
    <definedName name="_____SA40" localSheetId="23">#REF!</definedName>
    <definedName name="_____SA40" localSheetId="24">#REF!</definedName>
    <definedName name="_____SA40" localSheetId="35">#REF!</definedName>
    <definedName name="_____SA40" localSheetId="38">#REF!</definedName>
    <definedName name="_____SA40" localSheetId="37">#REF!</definedName>
    <definedName name="_____SA40" localSheetId="36">#REF!</definedName>
    <definedName name="_____SA40" localSheetId="26">#REF!</definedName>
    <definedName name="_____SA40" localSheetId="10">#REF!</definedName>
    <definedName name="_____SA40" localSheetId="13">#REF!</definedName>
    <definedName name="_____SA40" localSheetId="12">#REF!</definedName>
    <definedName name="_____SA40" localSheetId="14">#REF!</definedName>
    <definedName name="_____SA40" localSheetId="25">#REF!</definedName>
    <definedName name="_____SA40" localSheetId="1">#REF!</definedName>
    <definedName name="_____SA40" localSheetId="0">#REF!</definedName>
    <definedName name="_____SA40" localSheetId="27">#REF!</definedName>
    <definedName name="_____SA40" localSheetId="11">#REF!</definedName>
    <definedName name="_____SA40">#REF!</definedName>
    <definedName name="_____SA41" localSheetId="15">#REF!</definedName>
    <definedName name="_____SA41" localSheetId="16">#REF!</definedName>
    <definedName name="_____SA41" localSheetId="17">#REF!</definedName>
    <definedName name="_____SA41" localSheetId="18">#REF!</definedName>
    <definedName name="_____SA41" localSheetId="19">#REF!</definedName>
    <definedName name="_____SA41" localSheetId="20">#REF!</definedName>
    <definedName name="_____SA41" localSheetId="21">#REF!</definedName>
    <definedName name="_____SA41" localSheetId="22">#REF!</definedName>
    <definedName name="_____SA41" localSheetId="23">#REF!</definedName>
    <definedName name="_____SA41" localSheetId="24">#REF!</definedName>
    <definedName name="_____SA41" localSheetId="35">#REF!</definedName>
    <definedName name="_____SA41" localSheetId="38">#REF!</definedName>
    <definedName name="_____SA41" localSheetId="37">#REF!</definedName>
    <definedName name="_____SA41" localSheetId="36">#REF!</definedName>
    <definedName name="_____SA41" localSheetId="26">#REF!</definedName>
    <definedName name="_____SA41" localSheetId="10">#REF!</definedName>
    <definedName name="_____SA41" localSheetId="13">#REF!</definedName>
    <definedName name="_____SA41" localSheetId="12">#REF!</definedName>
    <definedName name="_____SA41" localSheetId="14">#REF!</definedName>
    <definedName name="_____SA41" localSheetId="25">#REF!</definedName>
    <definedName name="_____SA41" localSheetId="1">#REF!</definedName>
    <definedName name="_____SA41" localSheetId="0">#REF!</definedName>
    <definedName name="_____SA41" localSheetId="27">#REF!</definedName>
    <definedName name="_____SA41" localSheetId="11">#REF!</definedName>
    <definedName name="_____SA41">#REF!</definedName>
    <definedName name="_____SA42" localSheetId="15">#REF!</definedName>
    <definedName name="_____SA42" localSheetId="16">#REF!</definedName>
    <definedName name="_____SA42" localSheetId="17">#REF!</definedName>
    <definedName name="_____SA42" localSheetId="18">#REF!</definedName>
    <definedName name="_____SA42" localSheetId="19">#REF!</definedName>
    <definedName name="_____SA42" localSheetId="20">#REF!</definedName>
    <definedName name="_____SA42" localSheetId="21">#REF!</definedName>
    <definedName name="_____SA42" localSheetId="22">#REF!</definedName>
    <definedName name="_____SA42" localSheetId="23">#REF!</definedName>
    <definedName name="_____SA42" localSheetId="24">#REF!</definedName>
    <definedName name="_____SA42" localSheetId="35">#REF!</definedName>
    <definedName name="_____SA42" localSheetId="38">#REF!</definedName>
    <definedName name="_____SA42" localSheetId="37">#REF!</definedName>
    <definedName name="_____SA42" localSheetId="36">#REF!</definedName>
    <definedName name="_____SA42" localSheetId="26">#REF!</definedName>
    <definedName name="_____SA42" localSheetId="10">#REF!</definedName>
    <definedName name="_____SA42" localSheetId="13">#REF!</definedName>
    <definedName name="_____SA42" localSheetId="12">#REF!</definedName>
    <definedName name="_____SA42" localSheetId="14">#REF!</definedName>
    <definedName name="_____SA42" localSheetId="25">#REF!</definedName>
    <definedName name="_____SA42" localSheetId="1">#REF!</definedName>
    <definedName name="_____SA42" localSheetId="0">#REF!</definedName>
    <definedName name="_____SA42" localSheetId="27">#REF!</definedName>
    <definedName name="_____SA42" localSheetId="11">#REF!</definedName>
    <definedName name="_____SA42">#REF!</definedName>
    <definedName name="_____SA43" localSheetId="15">#REF!</definedName>
    <definedName name="_____SA43" localSheetId="16">#REF!</definedName>
    <definedName name="_____SA43" localSheetId="17">#REF!</definedName>
    <definedName name="_____SA43" localSheetId="18">#REF!</definedName>
    <definedName name="_____SA43" localSheetId="19">#REF!</definedName>
    <definedName name="_____SA43" localSheetId="20">#REF!</definedName>
    <definedName name="_____SA43" localSheetId="21">#REF!</definedName>
    <definedName name="_____SA43" localSheetId="22">#REF!</definedName>
    <definedName name="_____SA43" localSheetId="23">#REF!</definedName>
    <definedName name="_____SA43" localSheetId="24">#REF!</definedName>
    <definedName name="_____SA43" localSheetId="35">#REF!</definedName>
    <definedName name="_____SA43" localSheetId="38">#REF!</definedName>
    <definedName name="_____SA43" localSheetId="37">#REF!</definedName>
    <definedName name="_____SA43" localSheetId="36">#REF!</definedName>
    <definedName name="_____SA43" localSheetId="26">#REF!</definedName>
    <definedName name="_____SA43" localSheetId="10">#REF!</definedName>
    <definedName name="_____SA43" localSheetId="13">#REF!</definedName>
    <definedName name="_____SA43" localSheetId="12">#REF!</definedName>
    <definedName name="_____SA43" localSheetId="14">#REF!</definedName>
    <definedName name="_____SA43" localSheetId="25">#REF!</definedName>
    <definedName name="_____SA43" localSheetId="1">#REF!</definedName>
    <definedName name="_____SA43" localSheetId="0">#REF!</definedName>
    <definedName name="_____SA43" localSheetId="27">#REF!</definedName>
    <definedName name="_____SA43" localSheetId="11">#REF!</definedName>
    <definedName name="_____SA43">#REF!</definedName>
    <definedName name="_____SA44" localSheetId="15">#REF!</definedName>
    <definedName name="_____SA44" localSheetId="16">#REF!</definedName>
    <definedName name="_____SA44" localSheetId="17">#REF!</definedName>
    <definedName name="_____SA44" localSheetId="18">#REF!</definedName>
    <definedName name="_____SA44" localSheetId="19">#REF!</definedName>
    <definedName name="_____SA44" localSheetId="20">#REF!</definedName>
    <definedName name="_____SA44" localSheetId="21">#REF!</definedName>
    <definedName name="_____SA44" localSheetId="22">#REF!</definedName>
    <definedName name="_____SA44" localSheetId="23">#REF!</definedName>
    <definedName name="_____SA44" localSheetId="24">#REF!</definedName>
    <definedName name="_____SA44" localSheetId="35">#REF!</definedName>
    <definedName name="_____SA44" localSheetId="38">#REF!</definedName>
    <definedName name="_____SA44" localSheetId="37">#REF!</definedName>
    <definedName name="_____SA44" localSheetId="36">#REF!</definedName>
    <definedName name="_____SA44" localSheetId="26">#REF!</definedName>
    <definedName name="_____SA44" localSheetId="10">#REF!</definedName>
    <definedName name="_____SA44" localSheetId="13">#REF!</definedName>
    <definedName name="_____SA44" localSheetId="12">#REF!</definedName>
    <definedName name="_____SA44" localSheetId="14">#REF!</definedName>
    <definedName name="_____SA44" localSheetId="25">#REF!</definedName>
    <definedName name="_____SA44" localSheetId="1">#REF!</definedName>
    <definedName name="_____SA44" localSheetId="0">#REF!</definedName>
    <definedName name="_____SA44" localSheetId="27">#REF!</definedName>
    <definedName name="_____SA44" localSheetId="11">#REF!</definedName>
    <definedName name="_____SA44">#REF!</definedName>
    <definedName name="_____SA45" localSheetId="15">#REF!</definedName>
    <definedName name="_____SA45" localSheetId="16">#REF!</definedName>
    <definedName name="_____SA45" localSheetId="17">#REF!</definedName>
    <definedName name="_____SA45" localSheetId="18">#REF!</definedName>
    <definedName name="_____SA45" localSheetId="19">#REF!</definedName>
    <definedName name="_____SA45" localSheetId="20">#REF!</definedName>
    <definedName name="_____SA45" localSheetId="21">#REF!</definedName>
    <definedName name="_____SA45" localSheetId="22">#REF!</definedName>
    <definedName name="_____SA45" localSheetId="23">#REF!</definedName>
    <definedName name="_____SA45" localSheetId="24">#REF!</definedName>
    <definedName name="_____SA45" localSheetId="35">#REF!</definedName>
    <definedName name="_____SA45" localSheetId="38">#REF!</definedName>
    <definedName name="_____SA45" localSheetId="37">#REF!</definedName>
    <definedName name="_____SA45" localSheetId="36">#REF!</definedName>
    <definedName name="_____SA45" localSheetId="26">#REF!</definedName>
    <definedName name="_____SA45" localSheetId="10">#REF!</definedName>
    <definedName name="_____SA45" localSheetId="13">#REF!</definedName>
    <definedName name="_____SA45" localSheetId="12">#REF!</definedName>
    <definedName name="_____SA45" localSheetId="14">#REF!</definedName>
    <definedName name="_____SA45" localSheetId="25">#REF!</definedName>
    <definedName name="_____SA45" localSheetId="1">#REF!</definedName>
    <definedName name="_____SA45" localSheetId="0">#REF!</definedName>
    <definedName name="_____SA45" localSheetId="27">#REF!</definedName>
    <definedName name="_____SA45" localSheetId="11">#REF!</definedName>
    <definedName name="_____SA45">#REF!</definedName>
    <definedName name="_____SA46" localSheetId="15">#REF!</definedName>
    <definedName name="_____SA46" localSheetId="16">#REF!</definedName>
    <definedName name="_____SA46" localSheetId="17">#REF!</definedName>
    <definedName name="_____SA46" localSheetId="18">#REF!</definedName>
    <definedName name="_____SA46" localSheetId="19">#REF!</definedName>
    <definedName name="_____SA46" localSheetId="20">#REF!</definedName>
    <definedName name="_____SA46" localSheetId="21">#REF!</definedName>
    <definedName name="_____SA46" localSheetId="22">#REF!</definedName>
    <definedName name="_____SA46" localSheetId="23">#REF!</definedName>
    <definedName name="_____SA46" localSheetId="24">#REF!</definedName>
    <definedName name="_____SA46" localSheetId="35">#REF!</definedName>
    <definedName name="_____SA46" localSheetId="38">#REF!</definedName>
    <definedName name="_____SA46" localSheetId="37">#REF!</definedName>
    <definedName name="_____SA46" localSheetId="36">#REF!</definedName>
    <definedName name="_____SA46" localSheetId="26">#REF!</definedName>
    <definedName name="_____SA46" localSheetId="10">#REF!</definedName>
    <definedName name="_____SA46" localSheetId="13">#REF!</definedName>
    <definedName name="_____SA46" localSheetId="12">#REF!</definedName>
    <definedName name="_____SA46" localSheetId="14">#REF!</definedName>
    <definedName name="_____SA46" localSheetId="25">#REF!</definedName>
    <definedName name="_____SA46" localSheetId="1">#REF!</definedName>
    <definedName name="_____SA46" localSheetId="0">#REF!</definedName>
    <definedName name="_____SA46" localSheetId="27">#REF!</definedName>
    <definedName name="_____SA46" localSheetId="11">#REF!</definedName>
    <definedName name="_____SA46">#REF!</definedName>
    <definedName name="_____SA47" localSheetId="15">#REF!</definedName>
    <definedName name="_____SA47" localSheetId="16">#REF!</definedName>
    <definedName name="_____SA47" localSheetId="17">#REF!</definedName>
    <definedName name="_____SA47" localSheetId="18">#REF!</definedName>
    <definedName name="_____SA47" localSheetId="19">#REF!</definedName>
    <definedName name="_____SA47" localSheetId="20">#REF!</definedName>
    <definedName name="_____SA47" localSheetId="21">#REF!</definedName>
    <definedName name="_____SA47" localSheetId="22">#REF!</definedName>
    <definedName name="_____SA47" localSheetId="23">#REF!</definedName>
    <definedName name="_____SA47" localSheetId="24">#REF!</definedName>
    <definedName name="_____SA47" localSheetId="35">#REF!</definedName>
    <definedName name="_____SA47" localSheetId="38">#REF!</definedName>
    <definedName name="_____SA47" localSheetId="37">#REF!</definedName>
    <definedName name="_____SA47" localSheetId="36">#REF!</definedName>
    <definedName name="_____SA47" localSheetId="26">#REF!</definedName>
    <definedName name="_____SA47" localSheetId="10">#REF!</definedName>
    <definedName name="_____SA47" localSheetId="13">#REF!</definedName>
    <definedName name="_____SA47" localSheetId="12">#REF!</definedName>
    <definedName name="_____SA47" localSheetId="14">#REF!</definedName>
    <definedName name="_____SA47" localSheetId="25">#REF!</definedName>
    <definedName name="_____SA47" localSheetId="1">#REF!</definedName>
    <definedName name="_____SA47" localSheetId="0">#REF!</definedName>
    <definedName name="_____SA47" localSheetId="27">#REF!</definedName>
    <definedName name="_____SA47" localSheetId="11">#REF!</definedName>
    <definedName name="_____SA47">#REF!</definedName>
    <definedName name="_____SA48" localSheetId="15">#REF!</definedName>
    <definedName name="_____SA48" localSheetId="16">#REF!</definedName>
    <definedName name="_____SA48" localSheetId="17">#REF!</definedName>
    <definedName name="_____SA48" localSheetId="18">#REF!</definedName>
    <definedName name="_____SA48" localSheetId="19">#REF!</definedName>
    <definedName name="_____SA48" localSheetId="20">#REF!</definedName>
    <definedName name="_____SA48" localSheetId="21">#REF!</definedName>
    <definedName name="_____SA48" localSheetId="22">#REF!</definedName>
    <definedName name="_____SA48" localSheetId="23">#REF!</definedName>
    <definedName name="_____SA48" localSheetId="24">#REF!</definedName>
    <definedName name="_____SA48" localSheetId="35">#REF!</definedName>
    <definedName name="_____SA48" localSheetId="38">#REF!</definedName>
    <definedName name="_____SA48" localSheetId="37">#REF!</definedName>
    <definedName name="_____SA48" localSheetId="36">#REF!</definedName>
    <definedName name="_____SA48" localSheetId="26">#REF!</definedName>
    <definedName name="_____SA48" localSheetId="10">#REF!</definedName>
    <definedName name="_____SA48" localSheetId="13">#REF!</definedName>
    <definedName name="_____SA48" localSheetId="12">#REF!</definedName>
    <definedName name="_____SA48" localSheetId="14">#REF!</definedName>
    <definedName name="_____SA48" localSheetId="25">#REF!</definedName>
    <definedName name="_____SA48" localSheetId="1">#REF!</definedName>
    <definedName name="_____SA48" localSheetId="0">#REF!</definedName>
    <definedName name="_____SA48" localSheetId="27">#REF!</definedName>
    <definedName name="_____SA48" localSheetId="11">#REF!</definedName>
    <definedName name="_____SA48">#REF!</definedName>
    <definedName name="_____SA49" localSheetId="15">#REF!</definedName>
    <definedName name="_____SA49" localSheetId="16">#REF!</definedName>
    <definedName name="_____SA49" localSheetId="17">#REF!</definedName>
    <definedName name="_____SA49" localSheetId="18">#REF!</definedName>
    <definedName name="_____SA49" localSheetId="19">#REF!</definedName>
    <definedName name="_____SA49" localSheetId="20">#REF!</definedName>
    <definedName name="_____SA49" localSheetId="21">#REF!</definedName>
    <definedName name="_____SA49" localSheetId="22">#REF!</definedName>
    <definedName name="_____SA49" localSheetId="23">#REF!</definedName>
    <definedName name="_____SA49" localSheetId="24">#REF!</definedName>
    <definedName name="_____SA49" localSheetId="35">#REF!</definedName>
    <definedName name="_____SA49" localSheetId="38">#REF!</definedName>
    <definedName name="_____SA49" localSheetId="37">#REF!</definedName>
    <definedName name="_____SA49" localSheetId="36">#REF!</definedName>
    <definedName name="_____SA49" localSheetId="26">#REF!</definedName>
    <definedName name="_____SA49" localSheetId="10">#REF!</definedName>
    <definedName name="_____SA49" localSheetId="13">#REF!</definedName>
    <definedName name="_____SA49" localSheetId="12">#REF!</definedName>
    <definedName name="_____SA49" localSheetId="14">#REF!</definedName>
    <definedName name="_____SA49" localSheetId="25">#REF!</definedName>
    <definedName name="_____SA49" localSheetId="1">#REF!</definedName>
    <definedName name="_____SA49" localSheetId="0">#REF!</definedName>
    <definedName name="_____SA49" localSheetId="27">#REF!</definedName>
    <definedName name="_____SA49" localSheetId="11">#REF!</definedName>
    <definedName name="_____SA49">#REF!</definedName>
    <definedName name="_____SA50" localSheetId="15">#REF!</definedName>
    <definedName name="_____SA50" localSheetId="16">#REF!</definedName>
    <definedName name="_____SA50" localSheetId="17">#REF!</definedName>
    <definedName name="_____SA50" localSheetId="18">#REF!</definedName>
    <definedName name="_____SA50" localSheetId="19">#REF!</definedName>
    <definedName name="_____SA50" localSheetId="20">#REF!</definedName>
    <definedName name="_____SA50" localSheetId="21">#REF!</definedName>
    <definedName name="_____SA50" localSheetId="22">#REF!</definedName>
    <definedName name="_____SA50" localSheetId="23">#REF!</definedName>
    <definedName name="_____SA50" localSheetId="24">#REF!</definedName>
    <definedName name="_____SA50" localSheetId="35">#REF!</definedName>
    <definedName name="_____SA50" localSheetId="38">#REF!</definedName>
    <definedName name="_____SA50" localSheetId="37">#REF!</definedName>
    <definedName name="_____SA50" localSheetId="36">#REF!</definedName>
    <definedName name="_____SA50" localSheetId="26">#REF!</definedName>
    <definedName name="_____SA50" localSheetId="10">#REF!</definedName>
    <definedName name="_____SA50" localSheetId="13">#REF!</definedName>
    <definedName name="_____SA50" localSheetId="12">#REF!</definedName>
    <definedName name="_____SA50" localSheetId="14">#REF!</definedName>
    <definedName name="_____SA50" localSheetId="25">#REF!</definedName>
    <definedName name="_____SA50" localSheetId="1">#REF!</definedName>
    <definedName name="_____SA50" localSheetId="0">#REF!</definedName>
    <definedName name="_____SA50" localSheetId="27">#REF!</definedName>
    <definedName name="_____SA50" localSheetId="11">#REF!</definedName>
    <definedName name="_____SA50">#REF!</definedName>
    <definedName name="_____SA51" localSheetId="15">#REF!</definedName>
    <definedName name="_____SA51" localSheetId="16">#REF!</definedName>
    <definedName name="_____SA51" localSheetId="17">#REF!</definedName>
    <definedName name="_____SA51" localSheetId="18">#REF!</definedName>
    <definedName name="_____SA51" localSheetId="19">#REF!</definedName>
    <definedName name="_____SA51" localSheetId="20">#REF!</definedName>
    <definedName name="_____SA51" localSheetId="21">#REF!</definedName>
    <definedName name="_____SA51" localSheetId="22">#REF!</definedName>
    <definedName name="_____SA51" localSheetId="23">#REF!</definedName>
    <definedName name="_____SA51" localSheetId="24">#REF!</definedName>
    <definedName name="_____SA51" localSheetId="35">#REF!</definedName>
    <definedName name="_____SA51" localSheetId="38">#REF!</definedName>
    <definedName name="_____SA51" localSheetId="37">#REF!</definedName>
    <definedName name="_____SA51" localSheetId="36">#REF!</definedName>
    <definedName name="_____SA51" localSheetId="26">#REF!</definedName>
    <definedName name="_____SA51" localSheetId="10">#REF!</definedName>
    <definedName name="_____SA51" localSheetId="13">#REF!</definedName>
    <definedName name="_____SA51" localSheetId="12">#REF!</definedName>
    <definedName name="_____SA51" localSheetId="14">#REF!</definedName>
    <definedName name="_____SA51" localSheetId="25">#REF!</definedName>
    <definedName name="_____SA51" localSheetId="1">#REF!</definedName>
    <definedName name="_____SA51" localSheetId="0">#REF!</definedName>
    <definedName name="_____SA51" localSheetId="27">#REF!</definedName>
    <definedName name="_____SA51" localSheetId="11">#REF!</definedName>
    <definedName name="_____SA51">#REF!</definedName>
    <definedName name="_____SA52" localSheetId="15">#REF!</definedName>
    <definedName name="_____SA52" localSheetId="16">#REF!</definedName>
    <definedName name="_____SA52" localSheetId="17">#REF!</definedName>
    <definedName name="_____SA52" localSheetId="18">#REF!</definedName>
    <definedName name="_____SA52" localSheetId="19">#REF!</definedName>
    <definedName name="_____SA52" localSheetId="20">#REF!</definedName>
    <definedName name="_____SA52" localSheetId="21">#REF!</definedName>
    <definedName name="_____SA52" localSheetId="22">#REF!</definedName>
    <definedName name="_____SA52" localSheetId="23">#REF!</definedName>
    <definedName name="_____SA52" localSheetId="24">#REF!</definedName>
    <definedName name="_____SA52" localSheetId="35">#REF!</definedName>
    <definedName name="_____SA52" localSheetId="38">#REF!</definedName>
    <definedName name="_____SA52" localSheetId="37">#REF!</definedName>
    <definedName name="_____SA52" localSheetId="36">#REF!</definedName>
    <definedName name="_____SA52" localSheetId="26">#REF!</definedName>
    <definedName name="_____SA52" localSheetId="10">#REF!</definedName>
    <definedName name="_____SA52" localSheetId="13">#REF!</definedName>
    <definedName name="_____SA52" localSheetId="12">#REF!</definedName>
    <definedName name="_____SA52" localSheetId="14">#REF!</definedName>
    <definedName name="_____SA52" localSheetId="25">#REF!</definedName>
    <definedName name="_____SA52" localSheetId="1">#REF!</definedName>
    <definedName name="_____SA52" localSheetId="0">#REF!</definedName>
    <definedName name="_____SA52" localSheetId="27">#REF!</definedName>
    <definedName name="_____SA52" localSheetId="11">#REF!</definedName>
    <definedName name="_____SA52">#REF!</definedName>
    <definedName name="_____SA53" localSheetId="15">#REF!</definedName>
    <definedName name="_____SA53" localSheetId="16">#REF!</definedName>
    <definedName name="_____SA53" localSheetId="17">#REF!</definedName>
    <definedName name="_____SA53" localSheetId="18">#REF!</definedName>
    <definedName name="_____SA53" localSheetId="19">#REF!</definedName>
    <definedName name="_____SA53" localSheetId="20">#REF!</definedName>
    <definedName name="_____SA53" localSheetId="21">#REF!</definedName>
    <definedName name="_____SA53" localSheetId="22">#REF!</definedName>
    <definedName name="_____SA53" localSheetId="23">#REF!</definedName>
    <definedName name="_____SA53" localSheetId="24">#REF!</definedName>
    <definedName name="_____SA53" localSheetId="35">#REF!</definedName>
    <definedName name="_____SA53" localSheetId="38">#REF!</definedName>
    <definedName name="_____SA53" localSheetId="37">#REF!</definedName>
    <definedName name="_____SA53" localSheetId="36">#REF!</definedName>
    <definedName name="_____SA53" localSheetId="26">#REF!</definedName>
    <definedName name="_____SA53" localSheetId="10">#REF!</definedName>
    <definedName name="_____SA53" localSheetId="13">#REF!</definedName>
    <definedName name="_____SA53" localSheetId="12">#REF!</definedName>
    <definedName name="_____SA53" localSheetId="14">#REF!</definedName>
    <definedName name="_____SA53" localSheetId="25">#REF!</definedName>
    <definedName name="_____SA53" localSheetId="1">#REF!</definedName>
    <definedName name="_____SA53" localSheetId="0">#REF!</definedName>
    <definedName name="_____SA53" localSheetId="27">#REF!</definedName>
    <definedName name="_____SA53" localSheetId="11">#REF!</definedName>
    <definedName name="_____SA53">#REF!</definedName>
    <definedName name="_____SA54" localSheetId="15">#REF!</definedName>
    <definedName name="_____SA54" localSheetId="16">#REF!</definedName>
    <definedName name="_____SA54" localSheetId="17">#REF!</definedName>
    <definedName name="_____SA54" localSheetId="18">#REF!</definedName>
    <definedName name="_____SA54" localSheetId="19">#REF!</definedName>
    <definedName name="_____SA54" localSheetId="20">#REF!</definedName>
    <definedName name="_____SA54" localSheetId="21">#REF!</definedName>
    <definedName name="_____SA54" localSheetId="22">#REF!</definedName>
    <definedName name="_____SA54" localSheetId="23">#REF!</definedName>
    <definedName name="_____SA54" localSheetId="24">#REF!</definedName>
    <definedName name="_____SA54" localSheetId="35">#REF!</definedName>
    <definedName name="_____SA54" localSheetId="38">#REF!</definedName>
    <definedName name="_____SA54" localSheetId="37">#REF!</definedName>
    <definedName name="_____SA54" localSheetId="36">#REF!</definedName>
    <definedName name="_____SA54" localSheetId="26">#REF!</definedName>
    <definedName name="_____SA54" localSheetId="10">#REF!</definedName>
    <definedName name="_____SA54" localSheetId="13">#REF!</definedName>
    <definedName name="_____SA54" localSheetId="12">#REF!</definedName>
    <definedName name="_____SA54" localSheetId="14">#REF!</definedName>
    <definedName name="_____SA54" localSheetId="25">#REF!</definedName>
    <definedName name="_____SA54" localSheetId="1">#REF!</definedName>
    <definedName name="_____SA54" localSheetId="0">#REF!</definedName>
    <definedName name="_____SA54" localSheetId="27">#REF!</definedName>
    <definedName name="_____SA54" localSheetId="11">#REF!</definedName>
    <definedName name="_____SA54">#REF!</definedName>
    <definedName name="_____SA55" localSheetId="15">#REF!</definedName>
    <definedName name="_____SA55" localSheetId="16">#REF!</definedName>
    <definedName name="_____SA55" localSheetId="17">#REF!</definedName>
    <definedName name="_____SA55" localSheetId="18">#REF!</definedName>
    <definedName name="_____SA55" localSheetId="19">#REF!</definedName>
    <definedName name="_____SA55" localSheetId="20">#REF!</definedName>
    <definedName name="_____SA55" localSheetId="21">#REF!</definedName>
    <definedName name="_____SA55" localSheetId="22">#REF!</definedName>
    <definedName name="_____SA55" localSheetId="23">#REF!</definedName>
    <definedName name="_____SA55" localSheetId="24">#REF!</definedName>
    <definedName name="_____SA55" localSheetId="35">#REF!</definedName>
    <definedName name="_____SA55" localSheetId="38">#REF!</definedName>
    <definedName name="_____SA55" localSheetId="37">#REF!</definedName>
    <definedName name="_____SA55" localSheetId="36">#REF!</definedName>
    <definedName name="_____SA55" localSheetId="26">#REF!</definedName>
    <definedName name="_____SA55" localSheetId="10">#REF!</definedName>
    <definedName name="_____SA55" localSheetId="13">#REF!</definedName>
    <definedName name="_____SA55" localSheetId="12">#REF!</definedName>
    <definedName name="_____SA55" localSheetId="14">#REF!</definedName>
    <definedName name="_____SA55" localSheetId="25">#REF!</definedName>
    <definedName name="_____SA55" localSheetId="1">#REF!</definedName>
    <definedName name="_____SA55" localSheetId="0">#REF!</definedName>
    <definedName name="_____SA55" localSheetId="27">#REF!</definedName>
    <definedName name="_____SA55" localSheetId="11">#REF!</definedName>
    <definedName name="_____SA55">#REF!</definedName>
    <definedName name="_____SA56" localSheetId="15">#REF!</definedName>
    <definedName name="_____SA56" localSheetId="16">#REF!</definedName>
    <definedName name="_____SA56" localSheetId="17">#REF!</definedName>
    <definedName name="_____SA56" localSheetId="18">#REF!</definedName>
    <definedName name="_____SA56" localSheetId="19">#REF!</definedName>
    <definedName name="_____SA56" localSheetId="20">#REF!</definedName>
    <definedName name="_____SA56" localSheetId="21">#REF!</definedName>
    <definedName name="_____SA56" localSheetId="22">#REF!</definedName>
    <definedName name="_____SA56" localSheetId="23">#REF!</definedName>
    <definedName name="_____SA56" localSheetId="24">#REF!</definedName>
    <definedName name="_____SA56" localSheetId="35">#REF!</definedName>
    <definedName name="_____SA56" localSheetId="38">#REF!</definedName>
    <definedName name="_____SA56" localSheetId="37">#REF!</definedName>
    <definedName name="_____SA56" localSheetId="36">#REF!</definedName>
    <definedName name="_____SA56" localSheetId="26">#REF!</definedName>
    <definedName name="_____SA56" localSheetId="10">#REF!</definedName>
    <definedName name="_____SA56" localSheetId="13">#REF!</definedName>
    <definedName name="_____SA56" localSheetId="12">#REF!</definedName>
    <definedName name="_____SA56" localSheetId="14">#REF!</definedName>
    <definedName name="_____SA56" localSheetId="25">#REF!</definedName>
    <definedName name="_____SA56" localSheetId="1">#REF!</definedName>
    <definedName name="_____SA56" localSheetId="0">#REF!</definedName>
    <definedName name="_____SA56" localSheetId="27">#REF!</definedName>
    <definedName name="_____SA56" localSheetId="11">#REF!</definedName>
    <definedName name="_____SA56">#REF!</definedName>
    <definedName name="_____SA57" localSheetId="15">#REF!</definedName>
    <definedName name="_____SA57" localSheetId="16">#REF!</definedName>
    <definedName name="_____SA57" localSheetId="17">#REF!</definedName>
    <definedName name="_____SA57" localSheetId="18">#REF!</definedName>
    <definedName name="_____SA57" localSheetId="19">#REF!</definedName>
    <definedName name="_____SA57" localSheetId="20">#REF!</definedName>
    <definedName name="_____SA57" localSheetId="21">#REF!</definedName>
    <definedName name="_____SA57" localSheetId="22">#REF!</definedName>
    <definedName name="_____SA57" localSheetId="23">#REF!</definedName>
    <definedName name="_____SA57" localSheetId="24">#REF!</definedName>
    <definedName name="_____SA57" localSheetId="35">#REF!</definedName>
    <definedName name="_____SA57" localSheetId="38">#REF!</definedName>
    <definedName name="_____SA57" localSheetId="37">#REF!</definedName>
    <definedName name="_____SA57" localSheetId="36">#REF!</definedName>
    <definedName name="_____SA57" localSheetId="26">#REF!</definedName>
    <definedName name="_____SA57" localSheetId="10">#REF!</definedName>
    <definedName name="_____SA57" localSheetId="13">#REF!</definedName>
    <definedName name="_____SA57" localSheetId="12">#REF!</definedName>
    <definedName name="_____SA57" localSheetId="14">#REF!</definedName>
    <definedName name="_____SA57" localSheetId="25">#REF!</definedName>
    <definedName name="_____SA57" localSheetId="1">#REF!</definedName>
    <definedName name="_____SA57" localSheetId="0">#REF!</definedName>
    <definedName name="_____SA57" localSheetId="27">#REF!</definedName>
    <definedName name="_____SA57" localSheetId="11">#REF!</definedName>
    <definedName name="_____SA57">#REF!</definedName>
    <definedName name="_____SA58" localSheetId="15">#REF!</definedName>
    <definedName name="_____SA58" localSheetId="16">#REF!</definedName>
    <definedName name="_____SA58" localSheetId="17">#REF!</definedName>
    <definedName name="_____SA58" localSheetId="18">#REF!</definedName>
    <definedName name="_____SA58" localSheetId="19">#REF!</definedName>
    <definedName name="_____SA58" localSheetId="20">#REF!</definedName>
    <definedName name="_____SA58" localSheetId="21">#REF!</definedName>
    <definedName name="_____SA58" localSheetId="22">#REF!</definedName>
    <definedName name="_____SA58" localSheetId="23">#REF!</definedName>
    <definedName name="_____SA58" localSheetId="24">#REF!</definedName>
    <definedName name="_____SA58" localSheetId="35">#REF!</definedName>
    <definedName name="_____SA58" localSheetId="38">#REF!</definedName>
    <definedName name="_____SA58" localSheetId="37">#REF!</definedName>
    <definedName name="_____SA58" localSheetId="36">#REF!</definedName>
    <definedName name="_____SA58" localSheetId="26">#REF!</definedName>
    <definedName name="_____SA58" localSheetId="10">#REF!</definedName>
    <definedName name="_____SA58" localSheetId="13">#REF!</definedName>
    <definedName name="_____SA58" localSheetId="12">#REF!</definedName>
    <definedName name="_____SA58" localSheetId="14">#REF!</definedName>
    <definedName name="_____SA58" localSheetId="25">#REF!</definedName>
    <definedName name="_____SA58" localSheetId="1">#REF!</definedName>
    <definedName name="_____SA58" localSheetId="0">#REF!</definedName>
    <definedName name="_____SA58" localSheetId="27">#REF!</definedName>
    <definedName name="_____SA58" localSheetId="11">#REF!</definedName>
    <definedName name="_____SA58">#REF!</definedName>
    <definedName name="_____SA59" localSheetId="15">#REF!</definedName>
    <definedName name="_____SA59" localSheetId="16">#REF!</definedName>
    <definedName name="_____SA59" localSheetId="17">#REF!</definedName>
    <definedName name="_____SA59" localSheetId="18">#REF!</definedName>
    <definedName name="_____SA59" localSheetId="19">#REF!</definedName>
    <definedName name="_____SA59" localSheetId="20">#REF!</definedName>
    <definedName name="_____SA59" localSheetId="21">#REF!</definedName>
    <definedName name="_____SA59" localSheetId="22">#REF!</definedName>
    <definedName name="_____SA59" localSheetId="23">#REF!</definedName>
    <definedName name="_____SA59" localSheetId="24">#REF!</definedName>
    <definedName name="_____SA59" localSheetId="35">#REF!</definedName>
    <definedName name="_____SA59" localSheetId="38">#REF!</definedName>
    <definedName name="_____SA59" localSheetId="37">#REF!</definedName>
    <definedName name="_____SA59" localSheetId="36">#REF!</definedName>
    <definedName name="_____SA59" localSheetId="26">#REF!</definedName>
    <definedName name="_____SA59" localSheetId="10">#REF!</definedName>
    <definedName name="_____SA59" localSheetId="13">#REF!</definedName>
    <definedName name="_____SA59" localSheetId="12">#REF!</definedName>
    <definedName name="_____SA59" localSheetId="14">#REF!</definedName>
    <definedName name="_____SA59" localSheetId="25">#REF!</definedName>
    <definedName name="_____SA59" localSheetId="1">#REF!</definedName>
    <definedName name="_____SA59" localSheetId="0">#REF!</definedName>
    <definedName name="_____SA59" localSheetId="27">#REF!</definedName>
    <definedName name="_____SA59" localSheetId="11">#REF!</definedName>
    <definedName name="_____SA59">#REF!</definedName>
    <definedName name="_____SA60" localSheetId="15">#REF!</definedName>
    <definedName name="_____SA60" localSheetId="16">#REF!</definedName>
    <definedName name="_____SA60" localSheetId="17">#REF!</definedName>
    <definedName name="_____SA60" localSheetId="18">#REF!</definedName>
    <definedName name="_____SA60" localSheetId="19">#REF!</definedName>
    <definedName name="_____SA60" localSheetId="20">#REF!</definedName>
    <definedName name="_____SA60" localSheetId="21">#REF!</definedName>
    <definedName name="_____SA60" localSheetId="22">#REF!</definedName>
    <definedName name="_____SA60" localSheetId="23">#REF!</definedName>
    <definedName name="_____SA60" localSheetId="24">#REF!</definedName>
    <definedName name="_____SA60" localSheetId="35">#REF!</definedName>
    <definedName name="_____SA60" localSheetId="38">#REF!</definedName>
    <definedName name="_____SA60" localSheetId="37">#REF!</definedName>
    <definedName name="_____SA60" localSheetId="36">#REF!</definedName>
    <definedName name="_____SA60" localSheetId="26">#REF!</definedName>
    <definedName name="_____SA60" localSheetId="10">#REF!</definedName>
    <definedName name="_____SA60" localSheetId="13">#REF!</definedName>
    <definedName name="_____SA60" localSheetId="12">#REF!</definedName>
    <definedName name="_____SA60" localSheetId="14">#REF!</definedName>
    <definedName name="_____SA60" localSheetId="25">#REF!</definedName>
    <definedName name="_____SA60" localSheetId="1">#REF!</definedName>
    <definedName name="_____SA60" localSheetId="0">#REF!</definedName>
    <definedName name="_____SA60" localSheetId="27">#REF!</definedName>
    <definedName name="_____SA60" localSheetId="11">#REF!</definedName>
    <definedName name="_____SA60">#REF!</definedName>
    <definedName name="_____SA61" localSheetId="15">#REF!</definedName>
    <definedName name="_____SA61" localSheetId="16">#REF!</definedName>
    <definedName name="_____SA61" localSheetId="17">#REF!</definedName>
    <definedName name="_____SA61" localSheetId="18">#REF!</definedName>
    <definedName name="_____SA61" localSheetId="19">#REF!</definedName>
    <definedName name="_____SA61" localSheetId="20">#REF!</definedName>
    <definedName name="_____SA61" localSheetId="21">#REF!</definedName>
    <definedName name="_____SA61" localSheetId="22">#REF!</definedName>
    <definedName name="_____SA61" localSheetId="23">#REF!</definedName>
    <definedName name="_____SA61" localSheetId="24">#REF!</definedName>
    <definedName name="_____SA61" localSheetId="35">#REF!</definedName>
    <definedName name="_____SA61" localSheetId="38">#REF!</definedName>
    <definedName name="_____SA61" localSheetId="37">#REF!</definedName>
    <definedName name="_____SA61" localSheetId="36">#REF!</definedName>
    <definedName name="_____SA61" localSheetId="26">#REF!</definedName>
    <definedName name="_____SA61" localSheetId="10">#REF!</definedName>
    <definedName name="_____SA61" localSheetId="13">#REF!</definedName>
    <definedName name="_____SA61" localSheetId="12">#REF!</definedName>
    <definedName name="_____SA61" localSheetId="14">#REF!</definedName>
    <definedName name="_____SA61" localSheetId="25">#REF!</definedName>
    <definedName name="_____SA61" localSheetId="1">#REF!</definedName>
    <definedName name="_____SA61" localSheetId="0">#REF!</definedName>
    <definedName name="_____SA61" localSheetId="27">#REF!</definedName>
    <definedName name="_____SA61" localSheetId="11">#REF!</definedName>
    <definedName name="_____SA61">#REF!</definedName>
    <definedName name="_____SA62" localSheetId="15">#REF!</definedName>
    <definedName name="_____SA62" localSheetId="16">#REF!</definedName>
    <definedName name="_____SA62" localSheetId="17">#REF!</definedName>
    <definedName name="_____SA62" localSheetId="18">#REF!</definedName>
    <definedName name="_____SA62" localSheetId="19">#REF!</definedName>
    <definedName name="_____SA62" localSheetId="20">#REF!</definedName>
    <definedName name="_____SA62" localSheetId="21">#REF!</definedName>
    <definedName name="_____SA62" localSheetId="22">#REF!</definedName>
    <definedName name="_____SA62" localSheetId="23">#REF!</definedName>
    <definedName name="_____SA62" localSheetId="24">#REF!</definedName>
    <definedName name="_____SA62" localSheetId="35">#REF!</definedName>
    <definedName name="_____SA62" localSheetId="38">#REF!</definedName>
    <definedName name="_____SA62" localSheetId="37">#REF!</definedName>
    <definedName name="_____SA62" localSheetId="36">#REF!</definedName>
    <definedName name="_____SA62" localSheetId="26">#REF!</definedName>
    <definedName name="_____SA62" localSheetId="10">#REF!</definedName>
    <definedName name="_____SA62" localSheetId="13">#REF!</definedName>
    <definedName name="_____SA62" localSheetId="12">#REF!</definedName>
    <definedName name="_____SA62" localSheetId="14">#REF!</definedName>
    <definedName name="_____SA62" localSheetId="25">#REF!</definedName>
    <definedName name="_____SA62" localSheetId="1">#REF!</definedName>
    <definedName name="_____SA62" localSheetId="0">#REF!</definedName>
    <definedName name="_____SA62" localSheetId="27">#REF!</definedName>
    <definedName name="_____SA62" localSheetId="11">#REF!</definedName>
    <definedName name="_____SA62">#REF!</definedName>
    <definedName name="_____SA63" localSheetId="15">#REF!</definedName>
    <definedName name="_____SA63" localSheetId="16">#REF!</definedName>
    <definedName name="_____SA63" localSheetId="17">#REF!</definedName>
    <definedName name="_____SA63" localSheetId="18">#REF!</definedName>
    <definedName name="_____SA63" localSheetId="19">#REF!</definedName>
    <definedName name="_____SA63" localSheetId="20">#REF!</definedName>
    <definedName name="_____SA63" localSheetId="21">#REF!</definedName>
    <definedName name="_____SA63" localSheetId="22">#REF!</definedName>
    <definedName name="_____SA63" localSheetId="23">#REF!</definedName>
    <definedName name="_____SA63" localSheetId="24">#REF!</definedName>
    <definedName name="_____SA63" localSheetId="35">#REF!</definedName>
    <definedName name="_____SA63" localSheetId="38">#REF!</definedName>
    <definedName name="_____SA63" localSheetId="37">#REF!</definedName>
    <definedName name="_____SA63" localSheetId="36">#REF!</definedName>
    <definedName name="_____SA63" localSheetId="26">#REF!</definedName>
    <definedName name="_____SA63" localSheetId="10">#REF!</definedName>
    <definedName name="_____SA63" localSheetId="13">#REF!</definedName>
    <definedName name="_____SA63" localSheetId="12">#REF!</definedName>
    <definedName name="_____SA63" localSheetId="14">#REF!</definedName>
    <definedName name="_____SA63" localSheetId="25">#REF!</definedName>
    <definedName name="_____SA63" localSheetId="1">#REF!</definedName>
    <definedName name="_____SA63" localSheetId="0">#REF!</definedName>
    <definedName name="_____SA63" localSheetId="27">#REF!</definedName>
    <definedName name="_____SA63" localSheetId="11">#REF!</definedName>
    <definedName name="_____SA63">#REF!</definedName>
    <definedName name="_____SA64" localSheetId="15">#REF!</definedName>
    <definedName name="_____SA64" localSheetId="16">#REF!</definedName>
    <definedName name="_____SA64" localSheetId="17">#REF!</definedName>
    <definedName name="_____SA64" localSheetId="18">#REF!</definedName>
    <definedName name="_____SA64" localSheetId="19">#REF!</definedName>
    <definedName name="_____SA64" localSheetId="20">#REF!</definedName>
    <definedName name="_____SA64" localSheetId="21">#REF!</definedName>
    <definedName name="_____SA64" localSheetId="22">#REF!</definedName>
    <definedName name="_____SA64" localSheetId="23">#REF!</definedName>
    <definedName name="_____SA64" localSheetId="24">#REF!</definedName>
    <definedName name="_____SA64" localSheetId="35">#REF!</definedName>
    <definedName name="_____SA64" localSheetId="38">#REF!</definedName>
    <definedName name="_____SA64" localSheetId="37">#REF!</definedName>
    <definedName name="_____SA64" localSheetId="36">#REF!</definedName>
    <definedName name="_____SA64" localSheetId="26">#REF!</definedName>
    <definedName name="_____SA64" localSheetId="10">#REF!</definedName>
    <definedName name="_____SA64" localSheetId="13">#REF!</definedName>
    <definedName name="_____SA64" localSheetId="12">#REF!</definedName>
    <definedName name="_____SA64" localSheetId="14">#REF!</definedName>
    <definedName name="_____SA64" localSheetId="25">#REF!</definedName>
    <definedName name="_____SA64" localSheetId="1">#REF!</definedName>
    <definedName name="_____SA64" localSheetId="0">#REF!</definedName>
    <definedName name="_____SA64" localSheetId="27">#REF!</definedName>
    <definedName name="_____SA64" localSheetId="11">#REF!</definedName>
    <definedName name="_____SA64">#REF!</definedName>
    <definedName name="_____SA65" localSheetId="15">#REF!</definedName>
    <definedName name="_____SA65" localSheetId="16">#REF!</definedName>
    <definedName name="_____SA65" localSheetId="17">#REF!</definedName>
    <definedName name="_____SA65" localSheetId="18">#REF!</definedName>
    <definedName name="_____SA65" localSheetId="19">#REF!</definedName>
    <definedName name="_____SA65" localSheetId="20">#REF!</definedName>
    <definedName name="_____SA65" localSheetId="21">#REF!</definedName>
    <definedName name="_____SA65" localSheetId="22">#REF!</definedName>
    <definedName name="_____SA65" localSheetId="23">#REF!</definedName>
    <definedName name="_____SA65" localSheetId="24">#REF!</definedName>
    <definedName name="_____SA65" localSheetId="35">#REF!</definedName>
    <definedName name="_____SA65" localSheetId="38">#REF!</definedName>
    <definedName name="_____SA65" localSheetId="37">#REF!</definedName>
    <definedName name="_____SA65" localSheetId="36">#REF!</definedName>
    <definedName name="_____SA65" localSheetId="26">#REF!</definedName>
    <definedName name="_____SA65" localSheetId="10">#REF!</definedName>
    <definedName name="_____SA65" localSheetId="13">#REF!</definedName>
    <definedName name="_____SA65" localSheetId="12">#REF!</definedName>
    <definedName name="_____SA65" localSheetId="14">#REF!</definedName>
    <definedName name="_____SA65" localSheetId="25">#REF!</definedName>
    <definedName name="_____SA65" localSheetId="1">#REF!</definedName>
    <definedName name="_____SA65" localSheetId="0">#REF!</definedName>
    <definedName name="_____SA65" localSheetId="27">#REF!</definedName>
    <definedName name="_____SA65" localSheetId="11">#REF!</definedName>
    <definedName name="_____SA65">#REF!</definedName>
    <definedName name="_____SET0109" localSheetId="16">#REF!</definedName>
    <definedName name="_____SET0109" localSheetId="17">#REF!</definedName>
    <definedName name="_____SET0109" localSheetId="18">#REF!</definedName>
    <definedName name="_____SET0109" localSheetId="19">#REF!</definedName>
    <definedName name="_____SET0109" localSheetId="20">#REF!</definedName>
    <definedName name="_____SET0109" localSheetId="21">#REF!</definedName>
    <definedName name="_____SET0109" localSheetId="22">#REF!</definedName>
    <definedName name="_____SET0109" localSheetId="23">#REF!</definedName>
    <definedName name="_____SET0109" localSheetId="24">#REF!</definedName>
    <definedName name="_____SET0109" localSheetId="0">#REF!</definedName>
    <definedName name="_____SET0109">#REF!</definedName>
    <definedName name="_____SET1215" localSheetId="16">#REF!</definedName>
    <definedName name="_____SET1215" localSheetId="17">#REF!</definedName>
    <definedName name="_____SET1215" localSheetId="18">#REF!</definedName>
    <definedName name="_____SET1215" localSheetId="19">#REF!</definedName>
    <definedName name="_____SET1215" localSheetId="20">#REF!</definedName>
    <definedName name="_____SET1215" localSheetId="21">#REF!</definedName>
    <definedName name="_____SET1215" localSheetId="22">#REF!</definedName>
    <definedName name="_____SET1215" localSheetId="23">#REF!</definedName>
    <definedName name="_____SET1215" localSheetId="24">#REF!</definedName>
    <definedName name="_____SET1215" localSheetId="0">#REF!</definedName>
    <definedName name="_____SET1215">#REF!</definedName>
    <definedName name="____a1" localSheetId="15">#REF!</definedName>
    <definedName name="____a1" localSheetId="16">#REF!</definedName>
    <definedName name="____a1" localSheetId="17">#REF!</definedName>
    <definedName name="____a1" localSheetId="18">#REF!</definedName>
    <definedName name="____a1" localSheetId="19">#REF!</definedName>
    <definedName name="____a1" localSheetId="20">#REF!</definedName>
    <definedName name="____a1" localSheetId="21">#REF!</definedName>
    <definedName name="____a1" localSheetId="22">#REF!</definedName>
    <definedName name="____a1" localSheetId="23">#REF!</definedName>
    <definedName name="____a1" localSheetId="24">#REF!</definedName>
    <definedName name="____a1" localSheetId="35">#REF!</definedName>
    <definedName name="____a1" localSheetId="38">#REF!</definedName>
    <definedName name="____a1" localSheetId="37">#REF!</definedName>
    <definedName name="____a1" localSheetId="36">#REF!</definedName>
    <definedName name="____a1" localSheetId="26">#REF!</definedName>
    <definedName name="____a1" localSheetId="10">#REF!</definedName>
    <definedName name="____a1" localSheetId="13">#REF!</definedName>
    <definedName name="____a1" localSheetId="12">#REF!</definedName>
    <definedName name="____a1" localSheetId="14">#REF!</definedName>
    <definedName name="____a1" localSheetId="25">#REF!</definedName>
    <definedName name="____a1" localSheetId="1">#REF!</definedName>
    <definedName name="____a1" localSheetId="0">#REF!</definedName>
    <definedName name="____a1" localSheetId="27">#REF!</definedName>
    <definedName name="____a1" localSheetId="11">#REF!</definedName>
    <definedName name="____a1">#REF!</definedName>
    <definedName name="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SA07" localSheetId="15">#REF!</definedName>
    <definedName name="____SA07" localSheetId="16">#REF!</definedName>
    <definedName name="____SA07" localSheetId="17">#REF!</definedName>
    <definedName name="____SA07" localSheetId="18">#REF!</definedName>
    <definedName name="____SA07" localSheetId="19">#REF!</definedName>
    <definedName name="____SA07" localSheetId="20">#REF!</definedName>
    <definedName name="____SA07" localSheetId="21">#REF!</definedName>
    <definedName name="____SA07" localSheetId="22">#REF!</definedName>
    <definedName name="____SA07" localSheetId="23">#REF!</definedName>
    <definedName name="____SA07" localSheetId="24">#REF!</definedName>
    <definedName name="____SA07" localSheetId="35">#REF!</definedName>
    <definedName name="____SA07" localSheetId="38">#REF!</definedName>
    <definedName name="____SA07" localSheetId="37">#REF!</definedName>
    <definedName name="____SA07" localSheetId="36">#REF!</definedName>
    <definedName name="____SA07" localSheetId="26">#REF!</definedName>
    <definedName name="____SA07" localSheetId="10">#REF!</definedName>
    <definedName name="____SA07" localSheetId="13">#REF!</definedName>
    <definedName name="____SA07" localSheetId="12">#REF!</definedName>
    <definedName name="____SA07" localSheetId="14">#REF!</definedName>
    <definedName name="____SA07" localSheetId="25">#REF!</definedName>
    <definedName name="____SA07" localSheetId="1">#REF!</definedName>
    <definedName name="____SA07" localSheetId="0">#REF!</definedName>
    <definedName name="____SA07" localSheetId="27">#REF!</definedName>
    <definedName name="____SA07" localSheetId="11">#REF!</definedName>
    <definedName name="____SA07">#REF!</definedName>
    <definedName name="____SA08" localSheetId="15">#REF!</definedName>
    <definedName name="____SA08" localSheetId="16">#REF!</definedName>
    <definedName name="____SA08" localSheetId="17">#REF!</definedName>
    <definedName name="____SA08" localSheetId="18">#REF!</definedName>
    <definedName name="____SA08" localSheetId="19">#REF!</definedName>
    <definedName name="____SA08" localSheetId="20">#REF!</definedName>
    <definedName name="____SA08" localSheetId="21">#REF!</definedName>
    <definedName name="____SA08" localSheetId="22">#REF!</definedName>
    <definedName name="____SA08" localSheetId="23">#REF!</definedName>
    <definedName name="____SA08" localSheetId="24">#REF!</definedName>
    <definedName name="____SA08" localSheetId="35">#REF!</definedName>
    <definedName name="____SA08" localSheetId="38">#REF!</definedName>
    <definedName name="____SA08" localSheetId="37">#REF!</definedName>
    <definedName name="____SA08" localSheetId="36">#REF!</definedName>
    <definedName name="____SA08" localSheetId="26">#REF!</definedName>
    <definedName name="____SA08" localSheetId="10">#REF!</definedName>
    <definedName name="____SA08" localSheetId="13">#REF!</definedName>
    <definedName name="____SA08" localSheetId="12">#REF!</definedName>
    <definedName name="____SA08" localSheetId="14">#REF!</definedName>
    <definedName name="____SA08" localSheetId="25">#REF!</definedName>
    <definedName name="____SA08" localSheetId="1">#REF!</definedName>
    <definedName name="____SA08" localSheetId="0">#REF!</definedName>
    <definedName name="____SA08" localSheetId="27">#REF!</definedName>
    <definedName name="____SA08" localSheetId="11">#REF!</definedName>
    <definedName name="____SA08">#REF!</definedName>
    <definedName name="____SA09" localSheetId="15">#REF!</definedName>
    <definedName name="____SA09" localSheetId="16">#REF!</definedName>
    <definedName name="____SA09" localSheetId="17">#REF!</definedName>
    <definedName name="____SA09" localSheetId="18">#REF!</definedName>
    <definedName name="____SA09" localSheetId="19">#REF!</definedName>
    <definedName name="____SA09" localSheetId="20">#REF!</definedName>
    <definedName name="____SA09" localSheetId="21">#REF!</definedName>
    <definedName name="____SA09" localSheetId="22">#REF!</definedName>
    <definedName name="____SA09" localSheetId="23">#REF!</definedName>
    <definedName name="____SA09" localSheetId="24">#REF!</definedName>
    <definedName name="____SA09" localSheetId="35">#REF!</definedName>
    <definedName name="____SA09" localSheetId="38">#REF!</definedName>
    <definedName name="____SA09" localSheetId="37">#REF!</definedName>
    <definedName name="____SA09" localSheetId="36">#REF!</definedName>
    <definedName name="____SA09" localSheetId="26">#REF!</definedName>
    <definedName name="____SA09" localSheetId="10">#REF!</definedName>
    <definedName name="____SA09" localSheetId="13">#REF!</definedName>
    <definedName name="____SA09" localSheetId="12">#REF!</definedName>
    <definedName name="____SA09" localSheetId="14">#REF!</definedName>
    <definedName name="____SA09" localSheetId="25">#REF!</definedName>
    <definedName name="____SA09" localSheetId="1">#REF!</definedName>
    <definedName name="____SA09" localSheetId="0">#REF!</definedName>
    <definedName name="____SA09" localSheetId="27">#REF!</definedName>
    <definedName name="____SA09" localSheetId="11">#REF!</definedName>
    <definedName name="____SA09">#REF!</definedName>
    <definedName name="____SA10" localSheetId="15">#REF!</definedName>
    <definedName name="____SA10" localSheetId="16">#REF!</definedName>
    <definedName name="____SA10" localSheetId="17">#REF!</definedName>
    <definedName name="____SA10" localSheetId="18">#REF!</definedName>
    <definedName name="____SA10" localSheetId="19">#REF!</definedName>
    <definedName name="____SA10" localSheetId="20">#REF!</definedName>
    <definedName name="____SA10" localSheetId="21">#REF!</definedName>
    <definedName name="____SA10" localSheetId="22">#REF!</definedName>
    <definedName name="____SA10" localSheetId="23">#REF!</definedName>
    <definedName name="____SA10" localSheetId="24">#REF!</definedName>
    <definedName name="____SA10" localSheetId="35">#REF!</definedName>
    <definedName name="____SA10" localSheetId="38">#REF!</definedName>
    <definedName name="____SA10" localSheetId="37">#REF!</definedName>
    <definedName name="____SA10" localSheetId="36">#REF!</definedName>
    <definedName name="____SA10" localSheetId="26">#REF!</definedName>
    <definedName name="____SA10" localSheetId="10">#REF!</definedName>
    <definedName name="____SA10" localSheetId="13">#REF!</definedName>
    <definedName name="____SA10" localSheetId="12">#REF!</definedName>
    <definedName name="____SA10" localSheetId="14">#REF!</definedName>
    <definedName name="____SA10" localSheetId="25">#REF!</definedName>
    <definedName name="____SA10" localSheetId="1">#REF!</definedName>
    <definedName name="____SA10" localSheetId="0">#REF!</definedName>
    <definedName name="____SA10" localSheetId="27">#REF!</definedName>
    <definedName name="____SA10" localSheetId="11">#REF!</definedName>
    <definedName name="____SA10">#REF!</definedName>
    <definedName name="____SA11" localSheetId="15">#REF!</definedName>
    <definedName name="____SA11" localSheetId="16">#REF!</definedName>
    <definedName name="____SA11" localSheetId="17">#REF!</definedName>
    <definedName name="____SA11" localSheetId="18">#REF!</definedName>
    <definedName name="____SA11" localSheetId="19">#REF!</definedName>
    <definedName name="____SA11" localSheetId="20">#REF!</definedName>
    <definedName name="____SA11" localSheetId="21">#REF!</definedName>
    <definedName name="____SA11" localSheetId="22">#REF!</definedName>
    <definedName name="____SA11" localSheetId="23">#REF!</definedName>
    <definedName name="____SA11" localSheetId="24">#REF!</definedName>
    <definedName name="____SA11" localSheetId="35">#REF!</definedName>
    <definedName name="____SA11" localSheetId="38">#REF!</definedName>
    <definedName name="____SA11" localSheetId="37">#REF!</definedName>
    <definedName name="____SA11" localSheetId="36">#REF!</definedName>
    <definedName name="____SA11" localSheetId="26">#REF!</definedName>
    <definedName name="____SA11" localSheetId="10">#REF!</definedName>
    <definedName name="____SA11" localSheetId="13">#REF!</definedName>
    <definedName name="____SA11" localSheetId="12">#REF!</definedName>
    <definedName name="____SA11" localSheetId="14">#REF!</definedName>
    <definedName name="____SA11" localSheetId="25">#REF!</definedName>
    <definedName name="____SA11" localSheetId="1">#REF!</definedName>
    <definedName name="____SA11" localSheetId="0">#REF!</definedName>
    <definedName name="____SA11" localSheetId="27">#REF!</definedName>
    <definedName name="____SA11" localSheetId="11">#REF!</definedName>
    <definedName name="____SA11">#REF!</definedName>
    <definedName name="____SA12" localSheetId="15">#REF!</definedName>
    <definedName name="____SA12" localSheetId="16">#REF!</definedName>
    <definedName name="____SA12" localSheetId="17">#REF!</definedName>
    <definedName name="____SA12" localSheetId="18">#REF!</definedName>
    <definedName name="____SA12" localSheetId="19">#REF!</definedName>
    <definedName name="____SA12" localSheetId="20">#REF!</definedName>
    <definedName name="____SA12" localSheetId="21">#REF!</definedName>
    <definedName name="____SA12" localSheetId="22">#REF!</definedName>
    <definedName name="____SA12" localSheetId="23">#REF!</definedName>
    <definedName name="____SA12" localSheetId="24">#REF!</definedName>
    <definedName name="____SA12" localSheetId="35">#REF!</definedName>
    <definedName name="____SA12" localSheetId="38">#REF!</definedName>
    <definedName name="____SA12" localSheetId="37">#REF!</definedName>
    <definedName name="____SA12" localSheetId="36">#REF!</definedName>
    <definedName name="____SA12" localSheetId="26">#REF!</definedName>
    <definedName name="____SA12" localSheetId="10">#REF!</definedName>
    <definedName name="____SA12" localSheetId="13">#REF!</definedName>
    <definedName name="____SA12" localSheetId="12">#REF!</definedName>
    <definedName name="____SA12" localSheetId="14">#REF!</definedName>
    <definedName name="____SA12" localSheetId="25">#REF!</definedName>
    <definedName name="____SA12" localSheetId="1">#REF!</definedName>
    <definedName name="____SA12" localSheetId="0">#REF!</definedName>
    <definedName name="____SA12" localSheetId="27">#REF!</definedName>
    <definedName name="____SA12" localSheetId="11">#REF!</definedName>
    <definedName name="____SA12">#REF!</definedName>
    <definedName name="____SA13" localSheetId="15">#REF!</definedName>
    <definedName name="____SA13" localSheetId="16">#REF!</definedName>
    <definedName name="____SA13" localSheetId="17">#REF!</definedName>
    <definedName name="____SA13" localSheetId="18">#REF!</definedName>
    <definedName name="____SA13" localSheetId="19">#REF!</definedName>
    <definedName name="____SA13" localSheetId="20">#REF!</definedName>
    <definedName name="____SA13" localSheetId="21">#REF!</definedName>
    <definedName name="____SA13" localSheetId="22">#REF!</definedName>
    <definedName name="____SA13" localSheetId="23">#REF!</definedName>
    <definedName name="____SA13" localSheetId="24">#REF!</definedName>
    <definedName name="____SA13" localSheetId="35">#REF!</definedName>
    <definedName name="____SA13" localSheetId="38">#REF!</definedName>
    <definedName name="____SA13" localSheetId="37">#REF!</definedName>
    <definedName name="____SA13" localSheetId="36">#REF!</definedName>
    <definedName name="____SA13" localSheetId="26">#REF!</definedName>
    <definedName name="____SA13" localSheetId="10">#REF!</definedName>
    <definedName name="____SA13" localSheetId="13">#REF!</definedName>
    <definedName name="____SA13" localSheetId="12">#REF!</definedName>
    <definedName name="____SA13" localSheetId="14">#REF!</definedName>
    <definedName name="____SA13" localSheetId="25">#REF!</definedName>
    <definedName name="____SA13" localSheetId="1">#REF!</definedName>
    <definedName name="____SA13" localSheetId="0">#REF!</definedName>
    <definedName name="____SA13" localSheetId="27">#REF!</definedName>
    <definedName name="____SA13" localSheetId="11">#REF!</definedName>
    <definedName name="____SA13">#REF!</definedName>
    <definedName name="____SA14" localSheetId="15">#REF!</definedName>
    <definedName name="____SA14" localSheetId="16">#REF!</definedName>
    <definedName name="____SA14" localSheetId="17">#REF!</definedName>
    <definedName name="____SA14" localSheetId="18">#REF!</definedName>
    <definedName name="____SA14" localSheetId="19">#REF!</definedName>
    <definedName name="____SA14" localSheetId="20">#REF!</definedName>
    <definedName name="____SA14" localSheetId="21">#REF!</definedName>
    <definedName name="____SA14" localSheetId="22">#REF!</definedName>
    <definedName name="____SA14" localSheetId="23">#REF!</definedName>
    <definedName name="____SA14" localSheetId="24">#REF!</definedName>
    <definedName name="____SA14" localSheetId="35">#REF!</definedName>
    <definedName name="____SA14" localSheetId="38">#REF!</definedName>
    <definedName name="____SA14" localSheetId="37">#REF!</definedName>
    <definedName name="____SA14" localSheetId="36">#REF!</definedName>
    <definedName name="____SA14" localSheetId="26">#REF!</definedName>
    <definedName name="____SA14" localSheetId="10">#REF!</definedName>
    <definedName name="____SA14" localSheetId="13">#REF!</definedName>
    <definedName name="____SA14" localSheetId="12">#REF!</definedName>
    <definedName name="____SA14" localSheetId="14">#REF!</definedName>
    <definedName name="____SA14" localSheetId="25">#REF!</definedName>
    <definedName name="____SA14" localSheetId="1">#REF!</definedName>
    <definedName name="____SA14" localSheetId="0">#REF!</definedName>
    <definedName name="____SA14" localSheetId="27">#REF!</definedName>
    <definedName name="____SA14" localSheetId="11">#REF!</definedName>
    <definedName name="____SA14">#REF!</definedName>
    <definedName name="____SA15" localSheetId="15">#REF!</definedName>
    <definedName name="____SA15" localSheetId="16">#REF!</definedName>
    <definedName name="____SA15" localSheetId="17">#REF!</definedName>
    <definedName name="____SA15" localSheetId="18">#REF!</definedName>
    <definedName name="____SA15" localSheetId="19">#REF!</definedName>
    <definedName name="____SA15" localSheetId="20">#REF!</definedName>
    <definedName name="____SA15" localSheetId="21">#REF!</definedName>
    <definedName name="____SA15" localSheetId="22">#REF!</definedName>
    <definedName name="____SA15" localSheetId="23">#REF!</definedName>
    <definedName name="____SA15" localSheetId="24">#REF!</definedName>
    <definedName name="____SA15" localSheetId="35">#REF!</definedName>
    <definedName name="____SA15" localSheetId="38">#REF!</definedName>
    <definedName name="____SA15" localSheetId="37">#REF!</definedName>
    <definedName name="____SA15" localSheetId="36">#REF!</definedName>
    <definedName name="____SA15" localSheetId="26">#REF!</definedName>
    <definedName name="____SA15" localSheetId="10">#REF!</definedName>
    <definedName name="____SA15" localSheetId="13">#REF!</definedName>
    <definedName name="____SA15" localSheetId="12">#REF!</definedName>
    <definedName name="____SA15" localSheetId="14">#REF!</definedName>
    <definedName name="____SA15" localSheetId="25">#REF!</definedName>
    <definedName name="____SA15" localSheetId="1">#REF!</definedName>
    <definedName name="____SA15" localSheetId="0">#REF!</definedName>
    <definedName name="____SA15" localSheetId="27">#REF!</definedName>
    <definedName name="____SA15" localSheetId="11">#REF!</definedName>
    <definedName name="____SA15">#REF!</definedName>
    <definedName name="____SA16" localSheetId="15">#REF!</definedName>
    <definedName name="____SA16" localSheetId="16">#REF!</definedName>
    <definedName name="____SA16" localSheetId="17">#REF!</definedName>
    <definedName name="____SA16" localSheetId="18">#REF!</definedName>
    <definedName name="____SA16" localSheetId="19">#REF!</definedName>
    <definedName name="____SA16" localSheetId="20">#REF!</definedName>
    <definedName name="____SA16" localSheetId="21">#REF!</definedName>
    <definedName name="____SA16" localSheetId="22">#REF!</definedName>
    <definedName name="____SA16" localSheetId="23">#REF!</definedName>
    <definedName name="____SA16" localSheetId="24">#REF!</definedName>
    <definedName name="____SA16" localSheetId="35">#REF!</definedName>
    <definedName name="____SA16" localSheetId="38">#REF!</definedName>
    <definedName name="____SA16" localSheetId="37">#REF!</definedName>
    <definedName name="____SA16" localSheetId="36">#REF!</definedName>
    <definedName name="____SA16" localSheetId="26">#REF!</definedName>
    <definedName name="____SA16" localSheetId="10">#REF!</definedName>
    <definedName name="____SA16" localSheetId="13">#REF!</definedName>
    <definedName name="____SA16" localSheetId="12">#REF!</definedName>
    <definedName name="____SA16" localSheetId="14">#REF!</definedName>
    <definedName name="____SA16" localSheetId="25">#REF!</definedName>
    <definedName name="____SA16" localSheetId="1">#REF!</definedName>
    <definedName name="____SA16" localSheetId="0">#REF!</definedName>
    <definedName name="____SA16" localSheetId="27">#REF!</definedName>
    <definedName name="____SA16" localSheetId="11">#REF!</definedName>
    <definedName name="____SA16">#REF!</definedName>
    <definedName name="____SA17" localSheetId="15">#REF!</definedName>
    <definedName name="____SA17" localSheetId="16">#REF!</definedName>
    <definedName name="____SA17" localSheetId="17">#REF!</definedName>
    <definedName name="____SA17" localSheetId="18">#REF!</definedName>
    <definedName name="____SA17" localSheetId="19">#REF!</definedName>
    <definedName name="____SA17" localSheetId="20">#REF!</definedName>
    <definedName name="____SA17" localSheetId="21">#REF!</definedName>
    <definedName name="____SA17" localSheetId="22">#REF!</definedName>
    <definedName name="____SA17" localSheetId="23">#REF!</definedName>
    <definedName name="____SA17" localSheetId="24">#REF!</definedName>
    <definedName name="____SA17" localSheetId="35">#REF!</definedName>
    <definedName name="____SA17" localSheetId="38">#REF!</definedName>
    <definedName name="____SA17" localSheetId="37">#REF!</definedName>
    <definedName name="____SA17" localSheetId="36">#REF!</definedName>
    <definedName name="____SA17" localSheetId="26">#REF!</definedName>
    <definedName name="____SA17" localSheetId="10">#REF!</definedName>
    <definedName name="____SA17" localSheetId="13">#REF!</definedName>
    <definedName name="____SA17" localSheetId="12">#REF!</definedName>
    <definedName name="____SA17" localSheetId="14">#REF!</definedName>
    <definedName name="____SA17" localSheetId="25">#REF!</definedName>
    <definedName name="____SA17" localSheetId="1">#REF!</definedName>
    <definedName name="____SA17" localSheetId="0">#REF!</definedName>
    <definedName name="____SA17" localSheetId="27">#REF!</definedName>
    <definedName name="____SA17" localSheetId="11">#REF!</definedName>
    <definedName name="____SA17">#REF!</definedName>
    <definedName name="____SA18" localSheetId="15">#REF!</definedName>
    <definedName name="____SA18" localSheetId="16">#REF!</definedName>
    <definedName name="____SA18" localSheetId="17">#REF!</definedName>
    <definedName name="____SA18" localSheetId="18">#REF!</definedName>
    <definedName name="____SA18" localSheetId="19">#REF!</definedName>
    <definedName name="____SA18" localSheetId="20">#REF!</definedName>
    <definedName name="____SA18" localSheetId="21">#REF!</definedName>
    <definedName name="____SA18" localSheetId="22">#REF!</definedName>
    <definedName name="____SA18" localSheetId="23">#REF!</definedName>
    <definedName name="____SA18" localSheetId="24">#REF!</definedName>
    <definedName name="____SA18" localSheetId="35">#REF!</definedName>
    <definedName name="____SA18" localSheetId="38">#REF!</definedName>
    <definedName name="____SA18" localSheetId="37">#REF!</definedName>
    <definedName name="____SA18" localSheetId="36">#REF!</definedName>
    <definedName name="____SA18" localSheetId="26">#REF!</definedName>
    <definedName name="____SA18" localSheetId="10">#REF!</definedName>
    <definedName name="____SA18" localSheetId="13">#REF!</definedName>
    <definedName name="____SA18" localSheetId="12">#REF!</definedName>
    <definedName name="____SA18" localSheetId="14">#REF!</definedName>
    <definedName name="____SA18" localSheetId="25">#REF!</definedName>
    <definedName name="____SA18" localSheetId="1">#REF!</definedName>
    <definedName name="____SA18" localSheetId="0">#REF!</definedName>
    <definedName name="____SA18" localSheetId="27">#REF!</definedName>
    <definedName name="____SA18" localSheetId="11">#REF!</definedName>
    <definedName name="____SA18">#REF!</definedName>
    <definedName name="____SA19" localSheetId="15">#REF!</definedName>
    <definedName name="____SA19" localSheetId="16">#REF!</definedName>
    <definedName name="____SA19" localSheetId="17">#REF!</definedName>
    <definedName name="____SA19" localSheetId="18">#REF!</definedName>
    <definedName name="____SA19" localSheetId="19">#REF!</definedName>
    <definedName name="____SA19" localSheetId="20">#REF!</definedName>
    <definedName name="____SA19" localSheetId="21">#REF!</definedName>
    <definedName name="____SA19" localSheetId="22">#REF!</definedName>
    <definedName name="____SA19" localSheetId="23">#REF!</definedName>
    <definedName name="____SA19" localSheetId="24">#REF!</definedName>
    <definedName name="____SA19" localSheetId="35">#REF!</definedName>
    <definedName name="____SA19" localSheetId="38">#REF!</definedName>
    <definedName name="____SA19" localSheetId="37">#REF!</definedName>
    <definedName name="____SA19" localSheetId="36">#REF!</definedName>
    <definedName name="____SA19" localSheetId="26">#REF!</definedName>
    <definedName name="____SA19" localSheetId="10">#REF!</definedName>
    <definedName name="____SA19" localSheetId="13">#REF!</definedName>
    <definedName name="____SA19" localSheetId="12">#REF!</definedName>
    <definedName name="____SA19" localSheetId="14">#REF!</definedName>
    <definedName name="____SA19" localSheetId="25">#REF!</definedName>
    <definedName name="____SA19" localSheetId="1">#REF!</definedName>
    <definedName name="____SA19" localSheetId="0">#REF!</definedName>
    <definedName name="____SA19" localSheetId="27">#REF!</definedName>
    <definedName name="____SA19" localSheetId="11">#REF!</definedName>
    <definedName name="____SA19">#REF!</definedName>
    <definedName name="____SA20" localSheetId="15">#REF!</definedName>
    <definedName name="____SA20" localSheetId="16">#REF!</definedName>
    <definedName name="____SA20" localSheetId="17">#REF!</definedName>
    <definedName name="____SA20" localSheetId="18">#REF!</definedName>
    <definedName name="____SA20" localSheetId="19">#REF!</definedName>
    <definedName name="____SA20" localSheetId="20">#REF!</definedName>
    <definedName name="____SA20" localSheetId="21">#REF!</definedName>
    <definedName name="____SA20" localSheetId="22">#REF!</definedName>
    <definedName name="____SA20" localSheetId="23">#REF!</definedName>
    <definedName name="____SA20" localSheetId="24">#REF!</definedName>
    <definedName name="____SA20" localSheetId="35">#REF!</definedName>
    <definedName name="____SA20" localSheetId="38">#REF!</definedName>
    <definedName name="____SA20" localSheetId="37">#REF!</definedName>
    <definedName name="____SA20" localSheetId="36">#REF!</definedName>
    <definedName name="____SA20" localSheetId="26">#REF!</definedName>
    <definedName name="____SA20" localSheetId="10">#REF!</definedName>
    <definedName name="____SA20" localSheetId="13">#REF!</definedName>
    <definedName name="____SA20" localSheetId="12">#REF!</definedName>
    <definedName name="____SA20" localSheetId="14">#REF!</definedName>
    <definedName name="____SA20" localSheetId="25">#REF!</definedName>
    <definedName name="____SA20" localSheetId="1">#REF!</definedName>
    <definedName name="____SA20" localSheetId="0">#REF!</definedName>
    <definedName name="____SA20" localSheetId="27">#REF!</definedName>
    <definedName name="____SA20" localSheetId="11">#REF!</definedName>
    <definedName name="____SA20">#REF!</definedName>
    <definedName name="____SA21" localSheetId="15">#REF!</definedName>
    <definedName name="____SA21" localSheetId="16">#REF!</definedName>
    <definedName name="____SA21" localSheetId="17">#REF!</definedName>
    <definedName name="____SA21" localSheetId="18">#REF!</definedName>
    <definedName name="____SA21" localSheetId="19">#REF!</definedName>
    <definedName name="____SA21" localSheetId="20">#REF!</definedName>
    <definedName name="____SA21" localSheetId="21">#REF!</definedName>
    <definedName name="____SA21" localSheetId="22">#REF!</definedName>
    <definedName name="____SA21" localSheetId="23">#REF!</definedName>
    <definedName name="____SA21" localSheetId="24">#REF!</definedName>
    <definedName name="____SA21" localSheetId="35">#REF!</definedName>
    <definedName name="____SA21" localSheetId="38">#REF!</definedName>
    <definedName name="____SA21" localSheetId="37">#REF!</definedName>
    <definedName name="____SA21" localSheetId="36">#REF!</definedName>
    <definedName name="____SA21" localSheetId="26">#REF!</definedName>
    <definedName name="____SA21" localSheetId="10">#REF!</definedName>
    <definedName name="____SA21" localSheetId="13">#REF!</definedName>
    <definedName name="____SA21" localSheetId="12">#REF!</definedName>
    <definedName name="____SA21" localSheetId="14">#REF!</definedName>
    <definedName name="____SA21" localSheetId="25">#REF!</definedName>
    <definedName name="____SA21" localSheetId="1">#REF!</definedName>
    <definedName name="____SA21" localSheetId="0">#REF!</definedName>
    <definedName name="____SA21" localSheetId="27">#REF!</definedName>
    <definedName name="____SA21" localSheetId="11">#REF!</definedName>
    <definedName name="____SA21">#REF!</definedName>
    <definedName name="____SA22" localSheetId="15">#REF!</definedName>
    <definedName name="____SA22" localSheetId="16">#REF!</definedName>
    <definedName name="____SA22" localSheetId="17">#REF!</definedName>
    <definedName name="____SA22" localSheetId="18">#REF!</definedName>
    <definedName name="____SA22" localSheetId="19">#REF!</definedName>
    <definedName name="____SA22" localSheetId="20">#REF!</definedName>
    <definedName name="____SA22" localSheetId="21">#REF!</definedName>
    <definedName name="____SA22" localSheetId="22">#REF!</definedName>
    <definedName name="____SA22" localSheetId="23">#REF!</definedName>
    <definedName name="____SA22" localSheetId="24">#REF!</definedName>
    <definedName name="____SA22" localSheetId="35">#REF!</definedName>
    <definedName name="____SA22" localSheetId="38">#REF!</definedName>
    <definedName name="____SA22" localSheetId="37">#REF!</definedName>
    <definedName name="____SA22" localSheetId="36">#REF!</definedName>
    <definedName name="____SA22" localSheetId="26">#REF!</definedName>
    <definedName name="____SA22" localSheetId="10">#REF!</definedName>
    <definedName name="____SA22" localSheetId="13">#REF!</definedName>
    <definedName name="____SA22" localSheetId="12">#REF!</definedName>
    <definedName name="____SA22" localSheetId="14">#REF!</definedName>
    <definedName name="____SA22" localSheetId="25">#REF!</definedName>
    <definedName name="____SA22" localSheetId="1">#REF!</definedName>
    <definedName name="____SA22" localSheetId="0">#REF!</definedName>
    <definedName name="____SA22" localSheetId="27">#REF!</definedName>
    <definedName name="____SA22" localSheetId="11">#REF!</definedName>
    <definedName name="____SA22">#REF!</definedName>
    <definedName name="____SA23" localSheetId="15">#REF!</definedName>
    <definedName name="____SA23" localSheetId="16">#REF!</definedName>
    <definedName name="____SA23" localSheetId="17">#REF!</definedName>
    <definedName name="____SA23" localSheetId="18">#REF!</definedName>
    <definedName name="____SA23" localSheetId="19">#REF!</definedName>
    <definedName name="____SA23" localSheetId="20">#REF!</definedName>
    <definedName name="____SA23" localSheetId="21">#REF!</definedName>
    <definedName name="____SA23" localSheetId="22">#REF!</definedName>
    <definedName name="____SA23" localSheetId="23">#REF!</definedName>
    <definedName name="____SA23" localSheetId="24">#REF!</definedName>
    <definedName name="____SA23" localSheetId="35">#REF!</definedName>
    <definedName name="____SA23" localSheetId="38">#REF!</definedName>
    <definedName name="____SA23" localSheetId="37">#REF!</definedName>
    <definedName name="____SA23" localSheetId="36">#REF!</definedName>
    <definedName name="____SA23" localSheetId="26">#REF!</definedName>
    <definedName name="____SA23" localSheetId="10">#REF!</definedName>
    <definedName name="____SA23" localSheetId="13">#REF!</definedName>
    <definedName name="____SA23" localSheetId="12">#REF!</definedName>
    <definedName name="____SA23" localSheetId="14">#REF!</definedName>
    <definedName name="____SA23" localSheetId="25">#REF!</definedName>
    <definedName name="____SA23" localSheetId="1">#REF!</definedName>
    <definedName name="____SA23" localSheetId="0">#REF!</definedName>
    <definedName name="____SA23" localSheetId="27">#REF!</definedName>
    <definedName name="____SA23" localSheetId="11">#REF!</definedName>
    <definedName name="____SA23">#REF!</definedName>
    <definedName name="____SA24" localSheetId="15">#REF!</definedName>
    <definedName name="____SA24" localSheetId="16">#REF!</definedName>
    <definedName name="____SA24" localSheetId="17">#REF!</definedName>
    <definedName name="____SA24" localSheetId="18">#REF!</definedName>
    <definedName name="____SA24" localSheetId="19">#REF!</definedName>
    <definedName name="____SA24" localSheetId="20">#REF!</definedName>
    <definedName name="____SA24" localSheetId="21">#REF!</definedName>
    <definedName name="____SA24" localSheetId="22">#REF!</definedName>
    <definedName name="____SA24" localSheetId="23">#REF!</definedName>
    <definedName name="____SA24" localSheetId="24">#REF!</definedName>
    <definedName name="____SA24" localSheetId="35">#REF!</definedName>
    <definedName name="____SA24" localSheetId="38">#REF!</definedName>
    <definedName name="____SA24" localSheetId="37">#REF!</definedName>
    <definedName name="____SA24" localSheetId="36">#REF!</definedName>
    <definedName name="____SA24" localSheetId="26">#REF!</definedName>
    <definedName name="____SA24" localSheetId="10">#REF!</definedName>
    <definedName name="____SA24" localSheetId="13">#REF!</definedName>
    <definedName name="____SA24" localSheetId="12">#REF!</definedName>
    <definedName name="____SA24" localSheetId="14">#REF!</definedName>
    <definedName name="____SA24" localSheetId="25">#REF!</definedName>
    <definedName name="____SA24" localSheetId="1">#REF!</definedName>
    <definedName name="____SA24" localSheetId="0">#REF!</definedName>
    <definedName name="____SA24" localSheetId="27">#REF!</definedName>
    <definedName name="____SA24" localSheetId="11">#REF!</definedName>
    <definedName name="____SA24">#REF!</definedName>
    <definedName name="____SA25" localSheetId="15">#REF!</definedName>
    <definedName name="____SA25" localSheetId="16">#REF!</definedName>
    <definedName name="____SA25" localSheetId="17">#REF!</definedName>
    <definedName name="____SA25" localSheetId="18">#REF!</definedName>
    <definedName name="____SA25" localSheetId="19">#REF!</definedName>
    <definedName name="____SA25" localSheetId="20">#REF!</definedName>
    <definedName name="____SA25" localSheetId="21">#REF!</definedName>
    <definedName name="____SA25" localSheetId="22">#REF!</definedName>
    <definedName name="____SA25" localSheetId="23">#REF!</definedName>
    <definedName name="____SA25" localSheetId="24">#REF!</definedName>
    <definedName name="____SA25" localSheetId="35">#REF!</definedName>
    <definedName name="____SA25" localSheetId="38">#REF!</definedName>
    <definedName name="____SA25" localSheetId="37">#REF!</definedName>
    <definedName name="____SA25" localSheetId="36">#REF!</definedName>
    <definedName name="____SA25" localSheetId="26">#REF!</definedName>
    <definedName name="____SA25" localSheetId="10">#REF!</definedName>
    <definedName name="____SA25" localSheetId="13">#REF!</definedName>
    <definedName name="____SA25" localSheetId="12">#REF!</definedName>
    <definedName name="____SA25" localSheetId="14">#REF!</definedName>
    <definedName name="____SA25" localSheetId="25">#REF!</definedName>
    <definedName name="____SA25" localSheetId="1">#REF!</definedName>
    <definedName name="____SA25" localSheetId="0">#REF!</definedName>
    <definedName name="____SA25" localSheetId="27">#REF!</definedName>
    <definedName name="____SA25" localSheetId="11">#REF!</definedName>
    <definedName name="____SA25">#REF!</definedName>
    <definedName name="____SA26" localSheetId="15">#REF!</definedName>
    <definedName name="____SA26" localSheetId="16">#REF!</definedName>
    <definedName name="____SA26" localSheetId="17">#REF!</definedName>
    <definedName name="____SA26" localSheetId="18">#REF!</definedName>
    <definedName name="____SA26" localSheetId="19">#REF!</definedName>
    <definedName name="____SA26" localSheetId="20">#REF!</definedName>
    <definedName name="____SA26" localSheetId="21">#REF!</definedName>
    <definedName name="____SA26" localSheetId="22">#REF!</definedName>
    <definedName name="____SA26" localSheetId="23">#REF!</definedName>
    <definedName name="____SA26" localSheetId="24">#REF!</definedName>
    <definedName name="____SA26" localSheetId="35">#REF!</definedName>
    <definedName name="____SA26" localSheetId="38">#REF!</definedName>
    <definedName name="____SA26" localSheetId="37">#REF!</definedName>
    <definedName name="____SA26" localSheetId="36">#REF!</definedName>
    <definedName name="____SA26" localSheetId="26">#REF!</definedName>
    <definedName name="____SA26" localSheetId="10">#REF!</definedName>
    <definedName name="____SA26" localSheetId="13">#REF!</definedName>
    <definedName name="____SA26" localSheetId="12">#REF!</definedName>
    <definedName name="____SA26" localSheetId="14">#REF!</definedName>
    <definedName name="____SA26" localSheetId="25">#REF!</definedName>
    <definedName name="____SA26" localSheetId="1">#REF!</definedName>
    <definedName name="____SA26" localSheetId="0">#REF!</definedName>
    <definedName name="____SA26" localSheetId="27">#REF!</definedName>
    <definedName name="____SA26" localSheetId="11">#REF!</definedName>
    <definedName name="____SA26">#REF!</definedName>
    <definedName name="____SA27" localSheetId="15">#REF!</definedName>
    <definedName name="____SA27" localSheetId="16">#REF!</definedName>
    <definedName name="____SA27" localSheetId="17">#REF!</definedName>
    <definedName name="____SA27" localSheetId="18">#REF!</definedName>
    <definedName name="____SA27" localSheetId="19">#REF!</definedName>
    <definedName name="____SA27" localSheetId="20">#REF!</definedName>
    <definedName name="____SA27" localSheetId="21">#REF!</definedName>
    <definedName name="____SA27" localSheetId="22">#REF!</definedName>
    <definedName name="____SA27" localSheetId="23">#REF!</definedName>
    <definedName name="____SA27" localSheetId="24">#REF!</definedName>
    <definedName name="____SA27" localSheetId="35">#REF!</definedName>
    <definedName name="____SA27" localSheetId="38">#REF!</definedName>
    <definedName name="____SA27" localSheetId="37">#REF!</definedName>
    <definedName name="____SA27" localSheetId="36">#REF!</definedName>
    <definedName name="____SA27" localSheetId="26">#REF!</definedName>
    <definedName name="____SA27" localSheetId="10">#REF!</definedName>
    <definedName name="____SA27" localSheetId="13">#REF!</definedName>
    <definedName name="____SA27" localSheetId="12">#REF!</definedName>
    <definedName name="____SA27" localSheetId="14">#REF!</definedName>
    <definedName name="____SA27" localSheetId="25">#REF!</definedName>
    <definedName name="____SA27" localSheetId="1">#REF!</definedName>
    <definedName name="____SA27" localSheetId="0">#REF!</definedName>
    <definedName name="____SA27" localSheetId="27">#REF!</definedName>
    <definedName name="____SA27" localSheetId="11">#REF!</definedName>
    <definedName name="____SA27">#REF!</definedName>
    <definedName name="____SA28" localSheetId="15">#REF!</definedName>
    <definedName name="____SA28" localSheetId="16">#REF!</definedName>
    <definedName name="____SA28" localSheetId="17">#REF!</definedName>
    <definedName name="____SA28" localSheetId="18">#REF!</definedName>
    <definedName name="____SA28" localSheetId="19">#REF!</definedName>
    <definedName name="____SA28" localSheetId="20">#REF!</definedName>
    <definedName name="____SA28" localSheetId="21">#REF!</definedName>
    <definedName name="____SA28" localSheetId="22">#REF!</definedName>
    <definedName name="____SA28" localSheetId="23">#REF!</definedName>
    <definedName name="____SA28" localSheetId="24">#REF!</definedName>
    <definedName name="____SA28" localSheetId="35">#REF!</definedName>
    <definedName name="____SA28" localSheetId="38">#REF!</definedName>
    <definedName name="____SA28" localSheetId="37">#REF!</definedName>
    <definedName name="____SA28" localSheetId="36">#REF!</definedName>
    <definedName name="____SA28" localSheetId="26">#REF!</definedName>
    <definedName name="____SA28" localSheetId="10">#REF!</definedName>
    <definedName name="____SA28" localSheetId="13">#REF!</definedName>
    <definedName name="____SA28" localSheetId="12">#REF!</definedName>
    <definedName name="____SA28" localSheetId="14">#REF!</definedName>
    <definedName name="____SA28" localSheetId="25">#REF!</definedName>
    <definedName name="____SA28" localSheetId="1">#REF!</definedName>
    <definedName name="____SA28" localSheetId="0">#REF!</definedName>
    <definedName name="____SA28" localSheetId="27">#REF!</definedName>
    <definedName name="____SA28" localSheetId="11">#REF!</definedName>
    <definedName name="____SA28">#REF!</definedName>
    <definedName name="____SA29" localSheetId="15">#REF!</definedName>
    <definedName name="____SA29" localSheetId="16">#REF!</definedName>
    <definedName name="____SA29" localSheetId="17">#REF!</definedName>
    <definedName name="____SA29" localSheetId="18">#REF!</definedName>
    <definedName name="____SA29" localSheetId="19">#REF!</definedName>
    <definedName name="____SA29" localSheetId="20">#REF!</definedName>
    <definedName name="____SA29" localSheetId="21">#REF!</definedName>
    <definedName name="____SA29" localSheetId="22">#REF!</definedName>
    <definedName name="____SA29" localSheetId="23">#REF!</definedName>
    <definedName name="____SA29" localSheetId="24">#REF!</definedName>
    <definedName name="____SA29" localSheetId="35">#REF!</definedName>
    <definedName name="____SA29" localSheetId="38">#REF!</definedName>
    <definedName name="____SA29" localSheetId="37">#REF!</definedName>
    <definedName name="____SA29" localSheetId="36">#REF!</definedName>
    <definedName name="____SA29" localSheetId="26">#REF!</definedName>
    <definedName name="____SA29" localSheetId="10">#REF!</definedName>
    <definedName name="____SA29" localSheetId="13">#REF!</definedName>
    <definedName name="____SA29" localSheetId="12">#REF!</definedName>
    <definedName name="____SA29" localSheetId="14">#REF!</definedName>
    <definedName name="____SA29" localSheetId="25">#REF!</definedName>
    <definedName name="____SA29" localSheetId="1">#REF!</definedName>
    <definedName name="____SA29" localSheetId="0">#REF!</definedName>
    <definedName name="____SA29" localSheetId="27">#REF!</definedName>
    <definedName name="____SA29" localSheetId="11">#REF!</definedName>
    <definedName name="____SA29">#REF!</definedName>
    <definedName name="____SA30" localSheetId="15">#REF!</definedName>
    <definedName name="____SA30" localSheetId="16">#REF!</definedName>
    <definedName name="____SA30" localSheetId="17">#REF!</definedName>
    <definedName name="____SA30" localSheetId="18">#REF!</definedName>
    <definedName name="____SA30" localSheetId="19">#REF!</definedName>
    <definedName name="____SA30" localSheetId="20">#REF!</definedName>
    <definedName name="____SA30" localSheetId="21">#REF!</definedName>
    <definedName name="____SA30" localSheetId="22">#REF!</definedName>
    <definedName name="____SA30" localSheetId="23">#REF!</definedName>
    <definedName name="____SA30" localSheetId="24">#REF!</definedName>
    <definedName name="____SA30" localSheetId="35">#REF!</definedName>
    <definedName name="____SA30" localSheetId="38">#REF!</definedName>
    <definedName name="____SA30" localSheetId="37">#REF!</definedName>
    <definedName name="____SA30" localSheetId="36">#REF!</definedName>
    <definedName name="____SA30" localSheetId="26">#REF!</definedName>
    <definedName name="____SA30" localSheetId="10">#REF!</definedName>
    <definedName name="____SA30" localSheetId="13">#REF!</definedName>
    <definedName name="____SA30" localSheetId="12">#REF!</definedName>
    <definedName name="____SA30" localSheetId="14">#REF!</definedName>
    <definedName name="____SA30" localSheetId="25">#REF!</definedName>
    <definedName name="____SA30" localSheetId="1">#REF!</definedName>
    <definedName name="____SA30" localSheetId="0">#REF!</definedName>
    <definedName name="____SA30" localSheetId="27">#REF!</definedName>
    <definedName name="____SA30" localSheetId="11">#REF!</definedName>
    <definedName name="____SA30">#REF!</definedName>
    <definedName name="____SA31" localSheetId="15">#REF!</definedName>
    <definedName name="____SA31" localSheetId="16">#REF!</definedName>
    <definedName name="____SA31" localSheetId="17">#REF!</definedName>
    <definedName name="____SA31" localSheetId="18">#REF!</definedName>
    <definedName name="____SA31" localSheetId="19">#REF!</definedName>
    <definedName name="____SA31" localSheetId="20">#REF!</definedName>
    <definedName name="____SA31" localSheetId="21">#REF!</definedName>
    <definedName name="____SA31" localSheetId="22">#REF!</definedName>
    <definedName name="____SA31" localSheetId="23">#REF!</definedName>
    <definedName name="____SA31" localSheetId="24">#REF!</definedName>
    <definedName name="____SA31" localSheetId="35">#REF!</definedName>
    <definedName name="____SA31" localSheetId="38">#REF!</definedName>
    <definedName name="____SA31" localSheetId="37">#REF!</definedName>
    <definedName name="____SA31" localSheetId="36">#REF!</definedName>
    <definedName name="____SA31" localSheetId="26">#REF!</definedName>
    <definedName name="____SA31" localSheetId="10">#REF!</definedName>
    <definedName name="____SA31" localSheetId="13">#REF!</definedName>
    <definedName name="____SA31" localSheetId="12">#REF!</definedName>
    <definedName name="____SA31" localSheetId="14">#REF!</definedName>
    <definedName name="____SA31" localSheetId="25">#REF!</definedName>
    <definedName name="____SA31" localSheetId="1">#REF!</definedName>
    <definedName name="____SA31" localSheetId="0">#REF!</definedName>
    <definedName name="____SA31" localSheetId="27">#REF!</definedName>
    <definedName name="____SA31" localSheetId="11">#REF!</definedName>
    <definedName name="____SA31">#REF!</definedName>
    <definedName name="____SA32" localSheetId="15">#REF!</definedName>
    <definedName name="____SA32" localSheetId="16">#REF!</definedName>
    <definedName name="____SA32" localSheetId="17">#REF!</definedName>
    <definedName name="____SA32" localSheetId="18">#REF!</definedName>
    <definedName name="____SA32" localSheetId="19">#REF!</definedName>
    <definedName name="____SA32" localSheetId="20">#REF!</definedName>
    <definedName name="____SA32" localSheetId="21">#REF!</definedName>
    <definedName name="____SA32" localSheetId="22">#REF!</definedName>
    <definedName name="____SA32" localSheetId="23">#REF!</definedName>
    <definedName name="____SA32" localSheetId="24">#REF!</definedName>
    <definedName name="____SA32" localSheetId="35">#REF!</definedName>
    <definedName name="____SA32" localSheetId="38">#REF!</definedName>
    <definedName name="____SA32" localSheetId="37">#REF!</definedName>
    <definedName name="____SA32" localSheetId="36">#REF!</definedName>
    <definedName name="____SA32" localSheetId="26">#REF!</definedName>
    <definedName name="____SA32" localSheetId="10">#REF!</definedName>
    <definedName name="____SA32" localSheetId="13">#REF!</definedName>
    <definedName name="____SA32" localSheetId="12">#REF!</definedName>
    <definedName name="____SA32" localSheetId="14">#REF!</definedName>
    <definedName name="____SA32" localSheetId="25">#REF!</definedName>
    <definedName name="____SA32" localSheetId="1">#REF!</definedName>
    <definedName name="____SA32" localSheetId="0">#REF!</definedName>
    <definedName name="____SA32" localSheetId="27">#REF!</definedName>
    <definedName name="____SA32" localSheetId="11">#REF!</definedName>
    <definedName name="____SA32">#REF!</definedName>
    <definedName name="____SA33" localSheetId="15">#REF!</definedName>
    <definedName name="____SA33" localSheetId="16">#REF!</definedName>
    <definedName name="____SA33" localSheetId="17">#REF!</definedName>
    <definedName name="____SA33" localSheetId="18">#REF!</definedName>
    <definedName name="____SA33" localSheetId="19">#REF!</definedName>
    <definedName name="____SA33" localSheetId="20">#REF!</definedName>
    <definedName name="____SA33" localSheetId="21">#REF!</definedName>
    <definedName name="____SA33" localSheetId="22">#REF!</definedName>
    <definedName name="____SA33" localSheetId="23">#REF!</definedName>
    <definedName name="____SA33" localSheetId="24">#REF!</definedName>
    <definedName name="____SA33" localSheetId="35">#REF!</definedName>
    <definedName name="____SA33" localSheetId="38">#REF!</definedName>
    <definedName name="____SA33" localSheetId="37">#REF!</definedName>
    <definedName name="____SA33" localSheetId="36">#REF!</definedName>
    <definedName name="____SA33" localSheetId="26">#REF!</definedName>
    <definedName name="____SA33" localSheetId="10">#REF!</definedName>
    <definedName name="____SA33" localSheetId="13">#REF!</definedName>
    <definedName name="____SA33" localSheetId="12">#REF!</definedName>
    <definedName name="____SA33" localSheetId="14">#REF!</definedName>
    <definedName name="____SA33" localSheetId="25">#REF!</definedName>
    <definedName name="____SA33" localSheetId="1">#REF!</definedName>
    <definedName name="____SA33" localSheetId="0">#REF!</definedName>
    <definedName name="____SA33" localSheetId="27">#REF!</definedName>
    <definedName name="____SA33" localSheetId="11">#REF!</definedName>
    <definedName name="____SA33">#REF!</definedName>
    <definedName name="____SA34" localSheetId="15">#REF!</definedName>
    <definedName name="____SA34" localSheetId="16">#REF!</definedName>
    <definedName name="____SA34" localSheetId="17">#REF!</definedName>
    <definedName name="____SA34" localSheetId="18">#REF!</definedName>
    <definedName name="____SA34" localSheetId="19">#REF!</definedName>
    <definedName name="____SA34" localSheetId="20">#REF!</definedName>
    <definedName name="____SA34" localSheetId="21">#REF!</definedName>
    <definedName name="____SA34" localSheetId="22">#REF!</definedName>
    <definedName name="____SA34" localSheetId="23">#REF!</definedName>
    <definedName name="____SA34" localSheetId="24">#REF!</definedName>
    <definedName name="____SA34" localSheetId="35">#REF!</definedName>
    <definedName name="____SA34" localSheetId="38">#REF!</definedName>
    <definedName name="____SA34" localSheetId="37">#REF!</definedName>
    <definedName name="____SA34" localSheetId="36">#REF!</definedName>
    <definedName name="____SA34" localSheetId="26">#REF!</definedName>
    <definedName name="____SA34" localSheetId="10">#REF!</definedName>
    <definedName name="____SA34" localSheetId="13">#REF!</definedName>
    <definedName name="____SA34" localSheetId="12">#REF!</definedName>
    <definedName name="____SA34" localSheetId="14">#REF!</definedName>
    <definedName name="____SA34" localSheetId="25">#REF!</definedName>
    <definedName name="____SA34" localSheetId="1">#REF!</definedName>
    <definedName name="____SA34" localSheetId="0">#REF!</definedName>
    <definedName name="____SA34" localSheetId="27">#REF!</definedName>
    <definedName name="____SA34" localSheetId="11">#REF!</definedName>
    <definedName name="____SA34">#REF!</definedName>
    <definedName name="____SA35" localSheetId="15">#REF!</definedName>
    <definedName name="____SA35" localSheetId="16">#REF!</definedName>
    <definedName name="____SA35" localSheetId="17">#REF!</definedName>
    <definedName name="____SA35" localSheetId="18">#REF!</definedName>
    <definedName name="____SA35" localSheetId="19">#REF!</definedName>
    <definedName name="____SA35" localSheetId="20">#REF!</definedName>
    <definedName name="____SA35" localSheetId="21">#REF!</definedName>
    <definedName name="____SA35" localSheetId="22">#REF!</definedName>
    <definedName name="____SA35" localSheetId="23">#REF!</definedName>
    <definedName name="____SA35" localSheetId="24">#REF!</definedName>
    <definedName name="____SA35" localSheetId="35">#REF!</definedName>
    <definedName name="____SA35" localSheetId="38">#REF!</definedName>
    <definedName name="____SA35" localSheetId="37">#REF!</definedName>
    <definedName name="____SA35" localSheetId="36">#REF!</definedName>
    <definedName name="____SA35" localSheetId="26">#REF!</definedName>
    <definedName name="____SA35" localSheetId="10">#REF!</definedName>
    <definedName name="____SA35" localSheetId="13">#REF!</definedName>
    <definedName name="____SA35" localSheetId="12">#REF!</definedName>
    <definedName name="____SA35" localSheetId="14">#REF!</definedName>
    <definedName name="____SA35" localSheetId="25">#REF!</definedName>
    <definedName name="____SA35" localSheetId="1">#REF!</definedName>
    <definedName name="____SA35" localSheetId="0">#REF!</definedName>
    <definedName name="____SA35" localSheetId="27">#REF!</definedName>
    <definedName name="____SA35" localSheetId="11">#REF!</definedName>
    <definedName name="____SA35">#REF!</definedName>
    <definedName name="____SA36" localSheetId="15">#REF!</definedName>
    <definedName name="____SA36" localSheetId="16">#REF!</definedName>
    <definedName name="____SA36" localSheetId="17">#REF!</definedName>
    <definedName name="____SA36" localSheetId="18">#REF!</definedName>
    <definedName name="____SA36" localSheetId="19">#REF!</definedName>
    <definedName name="____SA36" localSheetId="20">#REF!</definedName>
    <definedName name="____SA36" localSheetId="21">#REF!</definedName>
    <definedName name="____SA36" localSheetId="22">#REF!</definedName>
    <definedName name="____SA36" localSheetId="23">#REF!</definedName>
    <definedName name="____SA36" localSheetId="24">#REF!</definedName>
    <definedName name="____SA36" localSheetId="35">#REF!</definedName>
    <definedName name="____SA36" localSheetId="38">#REF!</definedName>
    <definedName name="____SA36" localSheetId="37">#REF!</definedName>
    <definedName name="____SA36" localSheetId="36">#REF!</definedName>
    <definedName name="____SA36" localSheetId="26">#REF!</definedName>
    <definedName name="____SA36" localSheetId="10">#REF!</definedName>
    <definedName name="____SA36" localSheetId="13">#REF!</definedName>
    <definedName name="____SA36" localSheetId="12">#REF!</definedName>
    <definedName name="____SA36" localSheetId="14">#REF!</definedName>
    <definedName name="____SA36" localSheetId="25">#REF!</definedName>
    <definedName name="____SA36" localSheetId="1">#REF!</definedName>
    <definedName name="____SA36" localSheetId="0">#REF!</definedName>
    <definedName name="____SA36" localSheetId="27">#REF!</definedName>
    <definedName name="____SA36" localSheetId="11">#REF!</definedName>
    <definedName name="____SA36">#REF!</definedName>
    <definedName name="____SA37" localSheetId="15">#REF!</definedName>
    <definedName name="____SA37" localSheetId="16">#REF!</definedName>
    <definedName name="____SA37" localSheetId="17">#REF!</definedName>
    <definedName name="____SA37" localSheetId="18">#REF!</definedName>
    <definedName name="____SA37" localSheetId="19">#REF!</definedName>
    <definedName name="____SA37" localSheetId="20">#REF!</definedName>
    <definedName name="____SA37" localSheetId="21">#REF!</definedName>
    <definedName name="____SA37" localSheetId="22">#REF!</definedName>
    <definedName name="____SA37" localSheetId="23">#REF!</definedName>
    <definedName name="____SA37" localSheetId="24">#REF!</definedName>
    <definedName name="____SA37" localSheetId="35">#REF!</definedName>
    <definedName name="____SA37" localSheetId="38">#REF!</definedName>
    <definedName name="____SA37" localSheetId="37">#REF!</definedName>
    <definedName name="____SA37" localSheetId="36">#REF!</definedName>
    <definedName name="____SA37" localSheetId="26">#REF!</definedName>
    <definedName name="____SA37" localSheetId="10">#REF!</definedName>
    <definedName name="____SA37" localSheetId="13">#REF!</definedName>
    <definedName name="____SA37" localSheetId="12">#REF!</definedName>
    <definedName name="____SA37" localSheetId="14">#REF!</definedName>
    <definedName name="____SA37" localSheetId="25">#REF!</definedName>
    <definedName name="____SA37" localSheetId="1">#REF!</definedName>
    <definedName name="____SA37" localSheetId="0">#REF!</definedName>
    <definedName name="____SA37" localSheetId="27">#REF!</definedName>
    <definedName name="____SA37" localSheetId="11">#REF!</definedName>
    <definedName name="____SA37">#REF!</definedName>
    <definedName name="____SA38" localSheetId="15">#REF!</definedName>
    <definedName name="____SA38" localSheetId="16">#REF!</definedName>
    <definedName name="____SA38" localSheetId="17">#REF!</definedName>
    <definedName name="____SA38" localSheetId="18">#REF!</definedName>
    <definedName name="____SA38" localSheetId="19">#REF!</definedName>
    <definedName name="____SA38" localSheetId="20">#REF!</definedName>
    <definedName name="____SA38" localSheetId="21">#REF!</definedName>
    <definedName name="____SA38" localSheetId="22">#REF!</definedName>
    <definedName name="____SA38" localSheetId="23">#REF!</definedName>
    <definedName name="____SA38" localSheetId="24">#REF!</definedName>
    <definedName name="____SA38" localSheetId="35">#REF!</definedName>
    <definedName name="____SA38" localSheetId="38">#REF!</definedName>
    <definedName name="____SA38" localSheetId="37">#REF!</definedName>
    <definedName name="____SA38" localSheetId="36">#REF!</definedName>
    <definedName name="____SA38" localSheetId="26">#REF!</definedName>
    <definedName name="____SA38" localSheetId="10">#REF!</definedName>
    <definedName name="____SA38" localSheetId="13">#REF!</definedName>
    <definedName name="____SA38" localSheetId="12">#REF!</definedName>
    <definedName name="____SA38" localSheetId="14">#REF!</definedName>
    <definedName name="____SA38" localSheetId="25">#REF!</definedName>
    <definedName name="____SA38" localSheetId="1">#REF!</definedName>
    <definedName name="____SA38" localSheetId="0">#REF!</definedName>
    <definedName name="____SA38" localSheetId="27">#REF!</definedName>
    <definedName name="____SA38" localSheetId="11">#REF!</definedName>
    <definedName name="____SA38">#REF!</definedName>
    <definedName name="____SA39" localSheetId="15">#REF!</definedName>
    <definedName name="____SA39" localSheetId="16">#REF!</definedName>
    <definedName name="____SA39" localSheetId="17">#REF!</definedName>
    <definedName name="____SA39" localSheetId="18">#REF!</definedName>
    <definedName name="____SA39" localSheetId="19">#REF!</definedName>
    <definedName name="____SA39" localSheetId="20">#REF!</definedName>
    <definedName name="____SA39" localSheetId="21">#REF!</definedName>
    <definedName name="____SA39" localSheetId="22">#REF!</definedName>
    <definedName name="____SA39" localSheetId="23">#REF!</definedName>
    <definedName name="____SA39" localSheetId="24">#REF!</definedName>
    <definedName name="____SA39" localSheetId="35">#REF!</definedName>
    <definedName name="____SA39" localSheetId="38">#REF!</definedName>
    <definedName name="____SA39" localSheetId="37">#REF!</definedName>
    <definedName name="____SA39" localSheetId="36">#REF!</definedName>
    <definedName name="____SA39" localSheetId="26">#REF!</definedName>
    <definedName name="____SA39" localSheetId="10">#REF!</definedName>
    <definedName name="____SA39" localSheetId="13">#REF!</definedName>
    <definedName name="____SA39" localSheetId="12">#REF!</definedName>
    <definedName name="____SA39" localSheetId="14">#REF!</definedName>
    <definedName name="____SA39" localSheetId="25">#REF!</definedName>
    <definedName name="____SA39" localSheetId="1">#REF!</definedName>
    <definedName name="____SA39" localSheetId="0">#REF!</definedName>
    <definedName name="____SA39" localSheetId="27">#REF!</definedName>
    <definedName name="____SA39" localSheetId="11">#REF!</definedName>
    <definedName name="____SA39">#REF!</definedName>
    <definedName name="____SA40" localSheetId="15">#REF!</definedName>
    <definedName name="____SA40" localSheetId="16">#REF!</definedName>
    <definedName name="____SA40" localSheetId="17">#REF!</definedName>
    <definedName name="____SA40" localSheetId="18">#REF!</definedName>
    <definedName name="____SA40" localSheetId="19">#REF!</definedName>
    <definedName name="____SA40" localSheetId="20">#REF!</definedName>
    <definedName name="____SA40" localSheetId="21">#REF!</definedName>
    <definedName name="____SA40" localSheetId="22">#REF!</definedName>
    <definedName name="____SA40" localSheetId="23">#REF!</definedName>
    <definedName name="____SA40" localSheetId="24">#REF!</definedName>
    <definedName name="____SA40" localSheetId="35">#REF!</definedName>
    <definedName name="____SA40" localSheetId="38">#REF!</definedName>
    <definedName name="____SA40" localSheetId="37">#REF!</definedName>
    <definedName name="____SA40" localSheetId="36">#REF!</definedName>
    <definedName name="____SA40" localSheetId="26">#REF!</definedName>
    <definedName name="____SA40" localSheetId="10">#REF!</definedName>
    <definedName name="____SA40" localSheetId="13">#REF!</definedName>
    <definedName name="____SA40" localSheetId="12">#REF!</definedName>
    <definedName name="____SA40" localSheetId="14">#REF!</definedName>
    <definedName name="____SA40" localSheetId="25">#REF!</definedName>
    <definedName name="____SA40" localSheetId="1">#REF!</definedName>
    <definedName name="____SA40" localSheetId="0">#REF!</definedName>
    <definedName name="____SA40" localSheetId="27">#REF!</definedName>
    <definedName name="____SA40" localSheetId="11">#REF!</definedName>
    <definedName name="____SA40">#REF!</definedName>
    <definedName name="____SA41" localSheetId="15">#REF!</definedName>
    <definedName name="____SA41" localSheetId="16">#REF!</definedName>
    <definedName name="____SA41" localSheetId="17">#REF!</definedName>
    <definedName name="____SA41" localSheetId="18">#REF!</definedName>
    <definedName name="____SA41" localSheetId="19">#REF!</definedName>
    <definedName name="____SA41" localSheetId="20">#REF!</definedName>
    <definedName name="____SA41" localSheetId="21">#REF!</definedName>
    <definedName name="____SA41" localSheetId="22">#REF!</definedName>
    <definedName name="____SA41" localSheetId="23">#REF!</definedName>
    <definedName name="____SA41" localSheetId="24">#REF!</definedName>
    <definedName name="____SA41" localSheetId="35">#REF!</definedName>
    <definedName name="____SA41" localSheetId="38">#REF!</definedName>
    <definedName name="____SA41" localSheetId="37">#REF!</definedName>
    <definedName name="____SA41" localSheetId="36">#REF!</definedName>
    <definedName name="____SA41" localSheetId="26">#REF!</definedName>
    <definedName name="____SA41" localSheetId="10">#REF!</definedName>
    <definedName name="____SA41" localSheetId="13">#REF!</definedName>
    <definedName name="____SA41" localSheetId="12">#REF!</definedName>
    <definedName name="____SA41" localSheetId="14">#REF!</definedName>
    <definedName name="____SA41" localSheetId="25">#REF!</definedName>
    <definedName name="____SA41" localSheetId="1">#REF!</definedName>
    <definedName name="____SA41" localSheetId="0">#REF!</definedName>
    <definedName name="____SA41" localSheetId="27">#REF!</definedName>
    <definedName name="____SA41" localSheetId="11">#REF!</definedName>
    <definedName name="____SA41">#REF!</definedName>
    <definedName name="____SA42" localSheetId="15">#REF!</definedName>
    <definedName name="____SA42" localSheetId="16">#REF!</definedName>
    <definedName name="____SA42" localSheetId="17">#REF!</definedName>
    <definedName name="____SA42" localSheetId="18">#REF!</definedName>
    <definedName name="____SA42" localSheetId="19">#REF!</definedName>
    <definedName name="____SA42" localSheetId="20">#REF!</definedName>
    <definedName name="____SA42" localSheetId="21">#REF!</definedName>
    <definedName name="____SA42" localSheetId="22">#REF!</definedName>
    <definedName name="____SA42" localSheetId="23">#REF!</definedName>
    <definedName name="____SA42" localSheetId="24">#REF!</definedName>
    <definedName name="____SA42" localSheetId="35">#REF!</definedName>
    <definedName name="____SA42" localSheetId="38">#REF!</definedName>
    <definedName name="____SA42" localSheetId="37">#REF!</definedName>
    <definedName name="____SA42" localSheetId="36">#REF!</definedName>
    <definedName name="____SA42" localSheetId="26">#REF!</definedName>
    <definedName name="____SA42" localSheetId="10">#REF!</definedName>
    <definedName name="____SA42" localSheetId="13">#REF!</definedName>
    <definedName name="____SA42" localSheetId="12">#REF!</definedName>
    <definedName name="____SA42" localSheetId="14">#REF!</definedName>
    <definedName name="____SA42" localSheetId="25">#REF!</definedName>
    <definedName name="____SA42" localSheetId="1">#REF!</definedName>
    <definedName name="____SA42" localSheetId="0">#REF!</definedName>
    <definedName name="____SA42" localSheetId="27">#REF!</definedName>
    <definedName name="____SA42" localSheetId="11">#REF!</definedName>
    <definedName name="____SA42">#REF!</definedName>
    <definedName name="____SA43" localSheetId="15">#REF!</definedName>
    <definedName name="____SA43" localSheetId="16">#REF!</definedName>
    <definedName name="____SA43" localSheetId="17">#REF!</definedName>
    <definedName name="____SA43" localSheetId="18">#REF!</definedName>
    <definedName name="____SA43" localSheetId="19">#REF!</definedName>
    <definedName name="____SA43" localSheetId="20">#REF!</definedName>
    <definedName name="____SA43" localSheetId="21">#REF!</definedName>
    <definedName name="____SA43" localSheetId="22">#REF!</definedName>
    <definedName name="____SA43" localSheetId="23">#REF!</definedName>
    <definedName name="____SA43" localSheetId="24">#REF!</definedName>
    <definedName name="____SA43" localSheetId="35">#REF!</definedName>
    <definedName name="____SA43" localSheetId="38">#REF!</definedName>
    <definedName name="____SA43" localSheetId="37">#REF!</definedName>
    <definedName name="____SA43" localSheetId="36">#REF!</definedName>
    <definedName name="____SA43" localSheetId="26">#REF!</definedName>
    <definedName name="____SA43" localSheetId="10">#REF!</definedName>
    <definedName name="____SA43" localSheetId="13">#REF!</definedName>
    <definedName name="____SA43" localSheetId="12">#REF!</definedName>
    <definedName name="____SA43" localSheetId="14">#REF!</definedName>
    <definedName name="____SA43" localSheetId="25">#REF!</definedName>
    <definedName name="____SA43" localSheetId="1">#REF!</definedName>
    <definedName name="____SA43" localSheetId="0">#REF!</definedName>
    <definedName name="____SA43" localSheetId="27">#REF!</definedName>
    <definedName name="____SA43" localSheetId="11">#REF!</definedName>
    <definedName name="____SA43">#REF!</definedName>
    <definedName name="____SA44" localSheetId="15">#REF!</definedName>
    <definedName name="____SA44" localSheetId="16">#REF!</definedName>
    <definedName name="____SA44" localSheetId="17">#REF!</definedName>
    <definedName name="____SA44" localSheetId="18">#REF!</definedName>
    <definedName name="____SA44" localSheetId="19">#REF!</definedName>
    <definedName name="____SA44" localSheetId="20">#REF!</definedName>
    <definedName name="____SA44" localSheetId="21">#REF!</definedName>
    <definedName name="____SA44" localSheetId="22">#REF!</definedName>
    <definedName name="____SA44" localSheetId="23">#REF!</definedName>
    <definedName name="____SA44" localSheetId="24">#REF!</definedName>
    <definedName name="____SA44" localSheetId="35">#REF!</definedName>
    <definedName name="____SA44" localSheetId="38">#REF!</definedName>
    <definedName name="____SA44" localSheetId="37">#REF!</definedName>
    <definedName name="____SA44" localSheetId="36">#REF!</definedName>
    <definedName name="____SA44" localSheetId="26">#REF!</definedName>
    <definedName name="____SA44" localSheetId="10">#REF!</definedName>
    <definedName name="____SA44" localSheetId="13">#REF!</definedName>
    <definedName name="____SA44" localSheetId="12">#REF!</definedName>
    <definedName name="____SA44" localSheetId="14">#REF!</definedName>
    <definedName name="____SA44" localSheetId="25">#REF!</definedName>
    <definedName name="____SA44" localSheetId="1">#REF!</definedName>
    <definedName name="____SA44" localSheetId="0">#REF!</definedName>
    <definedName name="____SA44" localSheetId="27">#REF!</definedName>
    <definedName name="____SA44" localSheetId="11">#REF!</definedName>
    <definedName name="____SA44">#REF!</definedName>
    <definedName name="____SA45" localSheetId="15">#REF!</definedName>
    <definedName name="____SA45" localSheetId="16">#REF!</definedName>
    <definedName name="____SA45" localSheetId="17">#REF!</definedName>
    <definedName name="____SA45" localSheetId="18">#REF!</definedName>
    <definedName name="____SA45" localSheetId="19">#REF!</definedName>
    <definedName name="____SA45" localSheetId="20">#REF!</definedName>
    <definedName name="____SA45" localSheetId="21">#REF!</definedName>
    <definedName name="____SA45" localSheetId="22">#REF!</definedName>
    <definedName name="____SA45" localSheetId="23">#REF!</definedName>
    <definedName name="____SA45" localSheetId="24">#REF!</definedName>
    <definedName name="____SA45" localSheetId="35">#REF!</definedName>
    <definedName name="____SA45" localSheetId="38">#REF!</definedName>
    <definedName name="____SA45" localSheetId="37">#REF!</definedName>
    <definedName name="____SA45" localSheetId="36">#REF!</definedName>
    <definedName name="____SA45" localSheetId="26">#REF!</definedName>
    <definedName name="____SA45" localSheetId="10">#REF!</definedName>
    <definedName name="____SA45" localSheetId="13">#REF!</definedName>
    <definedName name="____SA45" localSheetId="12">#REF!</definedName>
    <definedName name="____SA45" localSheetId="14">#REF!</definedName>
    <definedName name="____SA45" localSheetId="25">#REF!</definedName>
    <definedName name="____SA45" localSheetId="1">#REF!</definedName>
    <definedName name="____SA45" localSheetId="0">#REF!</definedName>
    <definedName name="____SA45" localSheetId="27">#REF!</definedName>
    <definedName name="____SA45" localSheetId="11">#REF!</definedName>
    <definedName name="____SA45">#REF!</definedName>
    <definedName name="____SA46" localSheetId="15">#REF!</definedName>
    <definedName name="____SA46" localSheetId="16">#REF!</definedName>
    <definedName name="____SA46" localSheetId="17">#REF!</definedName>
    <definedName name="____SA46" localSheetId="18">#REF!</definedName>
    <definedName name="____SA46" localSheetId="19">#REF!</definedName>
    <definedName name="____SA46" localSheetId="20">#REF!</definedName>
    <definedName name="____SA46" localSheetId="21">#REF!</definedName>
    <definedName name="____SA46" localSheetId="22">#REF!</definedName>
    <definedName name="____SA46" localSheetId="23">#REF!</definedName>
    <definedName name="____SA46" localSheetId="24">#REF!</definedName>
    <definedName name="____SA46" localSheetId="35">#REF!</definedName>
    <definedName name="____SA46" localSheetId="38">#REF!</definedName>
    <definedName name="____SA46" localSheetId="37">#REF!</definedName>
    <definedName name="____SA46" localSheetId="36">#REF!</definedName>
    <definedName name="____SA46" localSheetId="26">#REF!</definedName>
    <definedName name="____SA46" localSheetId="10">#REF!</definedName>
    <definedName name="____SA46" localSheetId="13">#REF!</definedName>
    <definedName name="____SA46" localSheetId="12">#REF!</definedName>
    <definedName name="____SA46" localSheetId="14">#REF!</definedName>
    <definedName name="____SA46" localSheetId="25">#REF!</definedName>
    <definedName name="____SA46" localSheetId="1">#REF!</definedName>
    <definedName name="____SA46" localSheetId="0">#REF!</definedName>
    <definedName name="____SA46" localSheetId="27">#REF!</definedName>
    <definedName name="____SA46" localSheetId="11">#REF!</definedName>
    <definedName name="____SA46">#REF!</definedName>
    <definedName name="____SA47" localSheetId="15">#REF!</definedName>
    <definedName name="____SA47" localSheetId="16">#REF!</definedName>
    <definedName name="____SA47" localSheetId="17">#REF!</definedName>
    <definedName name="____SA47" localSheetId="18">#REF!</definedName>
    <definedName name="____SA47" localSheetId="19">#REF!</definedName>
    <definedName name="____SA47" localSheetId="20">#REF!</definedName>
    <definedName name="____SA47" localSheetId="21">#REF!</definedName>
    <definedName name="____SA47" localSheetId="22">#REF!</definedName>
    <definedName name="____SA47" localSheetId="23">#REF!</definedName>
    <definedName name="____SA47" localSheetId="24">#REF!</definedName>
    <definedName name="____SA47" localSheetId="35">#REF!</definedName>
    <definedName name="____SA47" localSheetId="38">#REF!</definedName>
    <definedName name="____SA47" localSheetId="37">#REF!</definedName>
    <definedName name="____SA47" localSheetId="36">#REF!</definedName>
    <definedName name="____SA47" localSheetId="26">#REF!</definedName>
    <definedName name="____SA47" localSheetId="10">#REF!</definedName>
    <definedName name="____SA47" localSheetId="13">#REF!</definedName>
    <definedName name="____SA47" localSheetId="12">#REF!</definedName>
    <definedName name="____SA47" localSheetId="14">#REF!</definedName>
    <definedName name="____SA47" localSheetId="25">#REF!</definedName>
    <definedName name="____SA47" localSheetId="1">#REF!</definedName>
    <definedName name="____SA47" localSheetId="0">#REF!</definedName>
    <definedName name="____SA47" localSheetId="27">#REF!</definedName>
    <definedName name="____SA47" localSheetId="11">#REF!</definedName>
    <definedName name="____SA47">#REF!</definedName>
    <definedName name="____SA48" localSheetId="15">#REF!</definedName>
    <definedName name="____SA48" localSheetId="16">#REF!</definedName>
    <definedName name="____SA48" localSheetId="17">#REF!</definedName>
    <definedName name="____SA48" localSheetId="18">#REF!</definedName>
    <definedName name="____SA48" localSheetId="19">#REF!</definedName>
    <definedName name="____SA48" localSheetId="20">#REF!</definedName>
    <definedName name="____SA48" localSheetId="21">#REF!</definedName>
    <definedName name="____SA48" localSheetId="22">#REF!</definedName>
    <definedName name="____SA48" localSheetId="23">#REF!</definedName>
    <definedName name="____SA48" localSheetId="24">#REF!</definedName>
    <definedName name="____SA48" localSheetId="35">#REF!</definedName>
    <definedName name="____SA48" localSheetId="38">#REF!</definedName>
    <definedName name="____SA48" localSheetId="37">#REF!</definedName>
    <definedName name="____SA48" localSheetId="36">#REF!</definedName>
    <definedName name="____SA48" localSheetId="26">#REF!</definedName>
    <definedName name="____SA48" localSheetId="10">#REF!</definedName>
    <definedName name="____SA48" localSheetId="13">#REF!</definedName>
    <definedName name="____SA48" localSheetId="12">#REF!</definedName>
    <definedName name="____SA48" localSheetId="14">#REF!</definedName>
    <definedName name="____SA48" localSheetId="25">#REF!</definedName>
    <definedName name="____SA48" localSheetId="1">#REF!</definedName>
    <definedName name="____SA48" localSheetId="0">#REF!</definedName>
    <definedName name="____SA48" localSheetId="27">#REF!</definedName>
    <definedName name="____SA48" localSheetId="11">#REF!</definedName>
    <definedName name="____SA48">#REF!</definedName>
    <definedName name="____SA49" localSheetId="15">#REF!</definedName>
    <definedName name="____SA49" localSheetId="16">#REF!</definedName>
    <definedName name="____SA49" localSheetId="17">#REF!</definedName>
    <definedName name="____SA49" localSheetId="18">#REF!</definedName>
    <definedName name="____SA49" localSheetId="19">#REF!</definedName>
    <definedName name="____SA49" localSheetId="20">#REF!</definedName>
    <definedName name="____SA49" localSheetId="21">#REF!</definedName>
    <definedName name="____SA49" localSheetId="22">#REF!</definedName>
    <definedName name="____SA49" localSheetId="23">#REF!</definedName>
    <definedName name="____SA49" localSheetId="24">#REF!</definedName>
    <definedName name="____SA49" localSheetId="35">#REF!</definedName>
    <definedName name="____SA49" localSheetId="38">#REF!</definedName>
    <definedName name="____SA49" localSheetId="37">#REF!</definedName>
    <definedName name="____SA49" localSheetId="36">#REF!</definedName>
    <definedName name="____SA49" localSheetId="26">#REF!</definedName>
    <definedName name="____SA49" localSheetId="10">#REF!</definedName>
    <definedName name="____SA49" localSheetId="13">#REF!</definedName>
    <definedName name="____SA49" localSheetId="12">#REF!</definedName>
    <definedName name="____SA49" localSheetId="14">#REF!</definedName>
    <definedName name="____SA49" localSheetId="25">#REF!</definedName>
    <definedName name="____SA49" localSheetId="1">#REF!</definedName>
    <definedName name="____SA49" localSheetId="0">#REF!</definedName>
    <definedName name="____SA49" localSheetId="27">#REF!</definedName>
    <definedName name="____SA49" localSheetId="11">#REF!</definedName>
    <definedName name="____SA49">#REF!</definedName>
    <definedName name="____SA50" localSheetId="15">#REF!</definedName>
    <definedName name="____SA50" localSheetId="16">#REF!</definedName>
    <definedName name="____SA50" localSheetId="17">#REF!</definedName>
    <definedName name="____SA50" localSheetId="18">#REF!</definedName>
    <definedName name="____SA50" localSheetId="19">#REF!</definedName>
    <definedName name="____SA50" localSheetId="20">#REF!</definedName>
    <definedName name="____SA50" localSheetId="21">#REF!</definedName>
    <definedName name="____SA50" localSheetId="22">#REF!</definedName>
    <definedName name="____SA50" localSheetId="23">#REF!</definedName>
    <definedName name="____SA50" localSheetId="24">#REF!</definedName>
    <definedName name="____SA50" localSheetId="35">#REF!</definedName>
    <definedName name="____SA50" localSheetId="38">#REF!</definedName>
    <definedName name="____SA50" localSheetId="37">#REF!</definedName>
    <definedName name="____SA50" localSheetId="36">#REF!</definedName>
    <definedName name="____SA50" localSheetId="26">#REF!</definedName>
    <definedName name="____SA50" localSheetId="10">#REF!</definedName>
    <definedName name="____SA50" localSheetId="13">#REF!</definedName>
    <definedName name="____SA50" localSheetId="12">#REF!</definedName>
    <definedName name="____SA50" localSheetId="14">#REF!</definedName>
    <definedName name="____SA50" localSheetId="25">#REF!</definedName>
    <definedName name="____SA50" localSheetId="1">#REF!</definedName>
    <definedName name="____SA50" localSheetId="0">#REF!</definedName>
    <definedName name="____SA50" localSheetId="27">#REF!</definedName>
    <definedName name="____SA50" localSheetId="11">#REF!</definedName>
    <definedName name="____SA50">#REF!</definedName>
    <definedName name="____SA51" localSheetId="15">#REF!</definedName>
    <definedName name="____SA51" localSheetId="16">#REF!</definedName>
    <definedName name="____SA51" localSheetId="17">#REF!</definedName>
    <definedName name="____SA51" localSheetId="18">#REF!</definedName>
    <definedName name="____SA51" localSheetId="19">#REF!</definedName>
    <definedName name="____SA51" localSheetId="20">#REF!</definedName>
    <definedName name="____SA51" localSheetId="21">#REF!</definedName>
    <definedName name="____SA51" localSheetId="22">#REF!</definedName>
    <definedName name="____SA51" localSheetId="23">#REF!</definedName>
    <definedName name="____SA51" localSheetId="24">#REF!</definedName>
    <definedName name="____SA51" localSheetId="35">#REF!</definedName>
    <definedName name="____SA51" localSheetId="38">#REF!</definedName>
    <definedName name="____SA51" localSheetId="37">#REF!</definedName>
    <definedName name="____SA51" localSheetId="36">#REF!</definedName>
    <definedName name="____SA51" localSheetId="26">#REF!</definedName>
    <definedName name="____SA51" localSheetId="10">#REF!</definedName>
    <definedName name="____SA51" localSheetId="13">#REF!</definedName>
    <definedName name="____SA51" localSheetId="12">#REF!</definedName>
    <definedName name="____SA51" localSheetId="14">#REF!</definedName>
    <definedName name="____SA51" localSheetId="25">#REF!</definedName>
    <definedName name="____SA51" localSheetId="1">#REF!</definedName>
    <definedName name="____SA51" localSheetId="0">#REF!</definedName>
    <definedName name="____SA51" localSheetId="27">#REF!</definedName>
    <definedName name="____SA51" localSheetId="11">#REF!</definedName>
    <definedName name="____SA51">#REF!</definedName>
    <definedName name="____SA52" localSheetId="15">#REF!</definedName>
    <definedName name="____SA52" localSheetId="16">#REF!</definedName>
    <definedName name="____SA52" localSheetId="17">#REF!</definedName>
    <definedName name="____SA52" localSheetId="18">#REF!</definedName>
    <definedName name="____SA52" localSheetId="19">#REF!</definedName>
    <definedName name="____SA52" localSheetId="20">#REF!</definedName>
    <definedName name="____SA52" localSheetId="21">#REF!</definedName>
    <definedName name="____SA52" localSheetId="22">#REF!</definedName>
    <definedName name="____SA52" localSheetId="23">#REF!</definedName>
    <definedName name="____SA52" localSheetId="24">#REF!</definedName>
    <definedName name="____SA52" localSheetId="35">#REF!</definedName>
    <definedName name="____SA52" localSheetId="38">#REF!</definedName>
    <definedName name="____SA52" localSheetId="37">#REF!</definedName>
    <definedName name="____SA52" localSheetId="36">#REF!</definedName>
    <definedName name="____SA52" localSheetId="26">#REF!</definedName>
    <definedName name="____SA52" localSheetId="10">#REF!</definedName>
    <definedName name="____SA52" localSheetId="13">#REF!</definedName>
    <definedName name="____SA52" localSheetId="12">#REF!</definedName>
    <definedName name="____SA52" localSheetId="14">#REF!</definedName>
    <definedName name="____SA52" localSheetId="25">#REF!</definedName>
    <definedName name="____SA52" localSheetId="1">#REF!</definedName>
    <definedName name="____SA52" localSheetId="0">#REF!</definedName>
    <definedName name="____SA52" localSheetId="27">#REF!</definedName>
    <definedName name="____SA52" localSheetId="11">#REF!</definedName>
    <definedName name="____SA52">#REF!</definedName>
    <definedName name="____SA53" localSheetId="15">#REF!</definedName>
    <definedName name="____SA53" localSheetId="16">#REF!</definedName>
    <definedName name="____SA53" localSheetId="17">#REF!</definedName>
    <definedName name="____SA53" localSheetId="18">#REF!</definedName>
    <definedName name="____SA53" localSheetId="19">#REF!</definedName>
    <definedName name="____SA53" localSheetId="20">#REF!</definedName>
    <definedName name="____SA53" localSheetId="21">#REF!</definedName>
    <definedName name="____SA53" localSheetId="22">#REF!</definedName>
    <definedName name="____SA53" localSheetId="23">#REF!</definedName>
    <definedName name="____SA53" localSheetId="24">#REF!</definedName>
    <definedName name="____SA53" localSheetId="35">#REF!</definedName>
    <definedName name="____SA53" localSheetId="38">#REF!</definedName>
    <definedName name="____SA53" localSheetId="37">#REF!</definedName>
    <definedName name="____SA53" localSheetId="36">#REF!</definedName>
    <definedName name="____SA53" localSheetId="26">#REF!</definedName>
    <definedName name="____SA53" localSheetId="10">#REF!</definedName>
    <definedName name="____SA53" localSheetId="13">#REF!</definedName>
    <definedName name="____SA53" localSheetId="12">#REF!</definedName>
    <definedName name="____SA53" localSheetId="14">#REF!</definedName>
    <definedName name="____SA53" localSheetId="25">#REF!</definedName>
    <definedName name="____SA53" localSheetId="1">#REF!</definedName>
    <definedName name="____SA53" localSheetId="0">#REF!</definedName>
    <definedName name="____SA53" localSheetId="27">#REF!</definedName>
    <definedName name="____SA53" localSheetId="11">#REF!</definedName>
    <definedName name="____SA53">#REF!</definedName>
    <definedName name="____SA54" localSheetId="15">#REF!</definedName>
    <definedName name="____SA54" localSheetId="16">#REF!</definedName>
    <definedName name="____SA54" localSheetId="17">#REF!</definedName>
    <definedName name="____SA54" localSheetId="18">#REF!</definedName>
    <definedName name="____SA54" localSheetId="19">#REF!</definedName>
    <definedName name="____SA54" localSheetId="20">#REF!</definedName>
    <definedName name="____SA54" localSheetId="21">#REF!</definedName>
    <definedName name="____SA54" localSheetId="22">#REF!</definedName>
    <definedName name="____SA54" localSheetId="23">#REF!</definedName>
    <definedName name="____SA54" localSheetId="24">#REF!</definedName>
    <definedName name="____SA54" localSheetId="35">#REF!</definedName>
    <definedName name="____SA54" localSheetId="38">#REF!</definedName>
    <definedName name="____SA54" localSheetId="37">#REF!</definedName>
    <definedName name="____SA54" localSheetId="36">#REF!</definedName>
    <definedName name="____SA54" localSheetId="26">#REF!</definedName>
    <definedName name="____SA54" localSheetId="10">#REF!</definedName>
    <definedName name="____SA54" localSheetId="13">#REF!</definedName>
    <definedName name="____SA54" localSheetId="12">#REF!</definedName>
    <definedName name="____SA54" localSheetId="14">#REF!</definedName>
    <definedName name="____SA54" localSheetId="25">#REF!</definedName>
    <definedName name="____SA54" localSheetId="1">#REF!</definedName>
    <definedName name="____SA54" localSheetId="0">#REF!</definedName>
    <definedName name="____SA54" localSheetId="27">#REF!</definedName>
    <definedName name="____SA54" localSheetId="11">#REF!</definedName>
    <definedName name="____SA54">#REF!</definedName>
    <definedName name="____SA55" localSheetId="15">#REF!</definedName>
    <definedName name="____SA55" localSheetId="16">#REF!</definedName>
    <definedName name="____SA55" localSheetId="17">#REF!</definedName>
    <definedName name="____SA55" localSheetId="18">#REF!</definedName>
    <definedName name="____SA55" localSheetId="19">#REF!</definedName>
    <definedName name="____SA55" localSheetId="20">#REF!</definedName>
    <definedName name="____SA55" localSheetId="21">#REF!</definedName>
    <definedName name="____SA55" localSheetId="22">#REF!</definedName>
    <definedName name="____SA55" localSheetId="23">#REF!</definedName>
    <definedName name="____SA55" localSheetId="24">#REF!</definedName>
    <definedName name="____SA55" localSheetId="35">#REF!</definedName>
    <definedName name="____SA55" localSheetId="38">#REF!</definedName>
    <definedName name="____SA55" localSheetId="37">#REF!</definedName>
    <definedName name="____SA55" localSheetId="36">#REF!</definedName>
    <definedName name="____SA55" localSheetId="26">#REF!</definedName>
    <definedName name="____SA55" localSheetId="10">#REF!</definedName>
    <definedName name="____SA55" localSheetId="13">#REF!</definedName>
    <definedName name="____SA55" localSheetId="12">#REF!</definedName>
    <definedName name="____SA55" localSheetId="14">#REF!</definedName>
    <definedName name="____SA55" localSheetId="25">#REF!</definedName>
    <definedName name="____SA55" localSheetId="1">#REF!</definedName>
    <definedName name="____SA55" localSheetId="0">#REF!</definedName>
    <definedName name="____SA55" localSheetId="27">#REF!</definedName>
    <definedName name="____SA55" localSheetId="11">#REF!</definedName>
    <definedName name="____SA55">#REF!</definedName>
    <definedName name="____SA56" localSheetId="15">#REF!</definedName>
    <definedName name="____SA56" localSheetId="16">#REF!</definedName>
    <definedName name="____SA56" localSheetId="17">#REF!</definedName>
    <definedName name="____SA56" localSheetId="18">#REF!</definedName>
    <definedName name="____SA56" localSheetId="19">#REF!</definedName>
    <definedName name="____SA56" localSheetId="20">#REF!</definedName>
    <definedName name="____SA56" localSheetId="21">#REF!</definedName>
    <definedName name="____SA56" localSheetId="22">#REF!</definedName>
    <definedName name="____SA56" localSheetId="23">#REF!</definedName>
    <definedName name="____SA56" localSheetId="24">#REF!</definedName>
    <definedName name="____SA56" localSheetId="35">#REF!</definedName>
    <definedName name="____SA56" localSheetId="38">#REF!</definedName>
    <definedName name="____SA56" localSheetId="37">#REF!</definedName>
    <definedName name="____SA56" localSheetId="36">#REF!</definedName>
    <definedName name="____SA56" localSheetId="26">#REF!</definedName>
    <definedName name="____SA56" localSheetId="10">#REF!</definedName>
    <definedName name="____SA56" localSheetId="13">#REF!</definedName>
    <definedName name="____SA56" localSheetId="12">#REF!</definedName>
    <definedName name="____SA56" localSheetId="14">#REF!</definedName>
    <definedName name="____SA56" localSheetId="25">#REF!</definedName>
    <definedName name="____SA56" localSheetId="1">#REF!</definedName>
    <definedName name="____SA56" localSheetId="0">#REF!</definedName>
    <definedName name="____SA56" localSheetId="27">#REF!</definedName>
    <definedName name="____SA56" localSheetId="11">#REF!</definedName>
    <definedName name="____SA56">#REF!</definedName>
    <definedName name="____SA57" localSheetId="15">#REF!</definedName>
    <definedName name="____SA57" localSheetId="16">#REF!</definedName>
    <definedName name="____SA57" localSheetId="17">#REF!</definedName>
    <definedName name="____SA57" localSheetId="18">#REF!</definedName>
    <definedName name="____SA57" localSheetId="19">#REF!</definedName>
    <definedName name="____SA57" localSheetId="20">#REF!</definedName>
    <definedName name="____SA57" localSheetId="21">#REF!</definedName>
    <definedName name="____SA57" localSheetId="22">#REF!</definedName>
    <definedName name="____SA57" localSheetId="23">#REF!</definedName>
    <definedName name="____SA57" localSheetId="24">#REF!</definedName>
    <definedName name="____SA57" localSheetId="35">#REF!</definedName>
    <definedName name="____SA57" localSheetId="38">#REF!</definedName>
    <definedName name="____SA57" localSheetId="37">#REF!</definedName>
    <definedName name="____SA57" localSheetId="36">#REF!</definedName>
    <definedName name="____SA57" localSheetId="26">#REF!</definedName>
    <definedName name="____SA57" localSheetId="10">#REF!</definedName>
    <definedName name="____SA57" localSheetId="13">#REF!</definedName>
    <definedName name="____SA57" localSheetId="12">#REF!</definedName>
    <definedName name="____SA57" localSheetId="14">#REF!</definedName>
    <definedName name="____SA57" localSheetId="25">#REF!</definedName>
    <definedName name="____SA57" localSheetId="1">#REF!</definedName>
    <definedName name="____SA57" localSheetId="0">#REF!</definedName>
    <definedName name="____SA57" localSheetId="27">#REF!</definedName>
    <definedName name="____SA57" localSheetId="11">#REF!</definedName>
    <definedName name="____SA57">#REF!</definedName>
    <definedName name="____SA58" localSheetId="15">#REF!</definedName>
    <definedName name="____SA58" localSheetId="16">#REF!</definedName>
    <definedName name="____SA58" localSheetId="17">#REF!</definedName>
    <definedName name="____SA58" localSheetId="18">#REF!</definedName>
    <definedName name="____SA58" localSheetId="19">#REF!</definedName>
    <definedName name="____SA58" localSheetId="20">#REF!</definedName>
    <definedName name="____SA58" localSheetId="21">#REF!</definedName>
    <definedName name="____SA58" localSheetId="22">#REF!</definedName>
    <definedName name="____SA58" localSheetId="23">#REF!</definedName>
    <definedName name="____SA58" localSheetId="24">#REF!</definedName>
    <definedName name="____SA58" localSheetId="35">#REF!</definedName>
    <definedName name="____SA58" localSheetId="38">#REF!</definedName>
    <definedName name="____SA58" localSheetId="37">#REF!</definedName>
    <definedName name="____SA58" localSheetId="36">#REF!</definedName>
    <definedName name="____SA58" localSheetId="26">#REF!</definedName>
    <definedName name="____SA58" localSheetId="10">#REF!</definedName>
    <definedName name="____SA58" localSheetId="13">#REF!</definedName>
    <definedName name="____SA58" localSheetId="12">#REF!</definedName>
    <definedName name="____SA58" localSheetId="14">#REF!</definedName>
    <definedName name="____SA58" localSheetId="25">#REF!</definedName>
    <definedName name="____SA58" localSheetId="1">#REF!</definedName>
    <definedName name="____SA58" localSheetId="0">#REF!</definedName>
    <definedName name="____SA58" localSheetId="27">#REF!</definedName>
    <definedName name="____SA58" localSheetId="11">#REF!</definedName>
    <definedName name="____SA58">#REF!</definedName>
    <definedName name="____SA59" localSheetId="15">#REF!</definedName>
    <definedName name="____SA59" localSheetId="16">#REF!</definedName>
    <definedName name="____SA59" localSheetId="17">#REF!</definedName>
    <definedName name="____SA59" localSheetId="18">#REF!</definedName>
    <definedName name="____SA59" localSheetId="19">#REF!</definedName>
    <definedName name="____SA59" localSheetId="20">#REF!</definedName>
    <definedName name="____SA59" localSheetId="21">#REF!</definedName>
    <definedName name="____SA59" localSheetId="22">#REF!</definedName>
    <definedName name="____SA59" localSheetId="23">#REF!</definedName>
    <definedName name="____SA59" localSheetId="24">#REF!</definedName>
    <definedName name="____SA59" localSheetId="35">#REF!</definedName>
    <definedName name="____SA59" localSheetId="38">#REF!</definedName>
    <definedName name="____SA59" localSheetId="37">#REF!</definedName>
    <definedName name="____SA59" localSheetId="36">#REF!</definedName>
    <definedName name="____SA59" localSheetId="26">#REF!</definedName>
    <definedName name="____SA59" localSheetId="10">#REF!</definedName>
    <definedName name="____SA59" localSheetId="13">#REF!</definedName>
    <definedName name="____SA59" localSheetId="12">#REF!</definedName>
    <definedName name="____SA59" localSheetId="14">#REF!</definedName>
    <definedName name="____SA59" localSheetId="25">#REF!</definedName>
    <definedName name="____SA59" localSheetId="1">#REF!</definedName>
    <definedName name="____SA59" localSheetId="0">#REF!</definedName>
    <definedName name="____SA59" localSheetId="27">#REF!</definedName>
    <definedName name="____SA59" localSheetId="11">#REF!</definedName>
    <definedName name="____SA59">#REF!</definedName>
    <definedName name="____SA60" localSheetId="15">#REF!</definedName>
    <definedName name="____SA60" localSheetId="16">#REF!</definedName>
    <definedName name="____SA60" localSheetId="17">#REF!</definedName>
    <definedName name="____SA60" localSheetId="18">#REF!</definedName>
    <definedName name="____SA60" localSheetId="19">#REF!</definedName>
    <definedName name="____SA60" localSheetId="20">#REF!</definedName>
    <definedName name="____SA60" localSheetId="21">#REF!</definedName>
    <definedName name="____SA60" localSheetId="22">#REF!</definedName>
    <definedName name="____SA60" localSheetId="23">#REF!</definedName>
    <definedName name="____SA60" localSheetId="24">#REF!</definedName>
    <definedName name="____SA60" localSheetId="35">#REF!</definedName>
    <definedName name="____SA60" localSheetId="38">#REF!</definedName>
    <definedName name="____SA60" localSheetId="37">#REF!</definedName>
    <definedName name="____SA60" localSheetId="36">#REF!</definedName>
    <definedName name="____SA60" localSheetId="26">#REF!</definedName>
    <definedName name="____SA60" localSheetId="10">#REF!</definedName>
    <definedName name="____SA60" localSheetId="13">#REF!</definedName>
    <definedName name="____SA60" localSheetId="12">#REF!</definedName>
    <definedName name="____SA60" localSheetId="14">#REF!</definedName>
    <definedName name="____SA60" localSheetId="25">#REF!</definedName>
    <definedName name="____SA60" localSheetId="1">#REF!</definedName>
    <definedName name="____SA60" localSheetId="0">#REF!</definedName>
    <definedName name="____SA60" localSheetId="27">#REF!</definedName>
    <definedName name="____SA60" localSheetId="11">#REF!</definedName>
    <definedName name="____SA60">#REF!</definedName>
    <definedName name="____SA61" localSheetId="15">#REF!</definedName>
    <definedName name="____SA61" localSheetId="16">#REF!</definedName>
    <definedName name="____SA61" localSheetId="17">#REF!</definedName>
    <definedName name="____SA61" localSheetId="18">#REF!</definedName>
    <definedName name="____SA61" localSheetId="19">#REF!</definedName>
    <definedName name="____SA61" localSheetId="20">#REF!</definedName>
    <definedName name="____SA61" localSheetId="21">#REF!</definedName>
    <definedName name="____SA61" localSheetId="22">#REF!</definedName>
    <definedName name="____SA61" localSheetId="23">#REF!</definedName>
    <definedName name="____SA61" localSheetId="24">#REF!</definedName>
    <definedName name="____SA61" localSheetId="35">#REF!</definedName>
    <definedName name="____SA61" localSheetId="38">#REF!</definedName>
    <definedName name="____SA61" localSheetId="37">#REF!</definedName>
    <definedName name="____SA61" localSheetId="36">#REF!</definedName>
    <definedName name="____SA61" localSheetId="26">#REF!</definedName>
    <definedName name="____SA61" localSheetId="10">#REF!</definedName>
    <definedName name="____SA61" localSheetId="13">#REF!</definedName>
    <definedName name="____SA61" localSheetId="12">#REF!</definedName>
    <definedName name="____SA61" localSheetId="14">#REF!</definedName>
    <definedName name="____SA61" localSheetId="25">#REF!</definedName>
    <definedName name="____SA61" localSheetId="1">#REF!</definedName>
    <definedName name="____SA61" localSheetId="0">#REF!</definedName>
    <definedName name="____SA61" localSheetId="27">#REF!</definedName>
    <definedName name="____SA61" localSheetId="11">#REF!</definedName>
    <definedName name="____SA61">#REF!</definedName>
    <definedName name="____SA62" localSheetId="15">#REF!</definedName>
    <definedName name="____SA62" localSheetId="16">#REF!</definedName>
    <definedName name="____SA62" localSheetId="17">#REF!</definedName>
    <definedName name="____SA62" localSheetId="18">#REF!</definedName>
    <definedName name="____SA62" localSheetId="19">#REF!</definedName>
    <definedName name="____SA62" localSheetId="20">#REF!</definedName>
    <definedName name="____SA62" localSheetId="21">#REF!</definedName>
    <definedName name="____SA62" localSheetId="22">#REF!</definedName>
    <definedName name="____SA62" localSheetId="23">#REF!</definedName>
    <definedName name="____SA62" localSheetId="24">#REF!</definedName>
    <definedName name="____SA62" localSheetId="35">#REF!</definedName>
    <definedName name="____SA62" localSheetId="38">#REF!</definedName>
    <definedName name="____SA62" localSheetId="37">#REF!</definedName>
    <definedName name="____SA62" localSheetId="36">#REF!</definedName>
    <definedName name="____SA62" localSheetId="26">#REF!</definedName>
    <definedName name="____SA62" localSheetId="10">#REF!</definedName>
    <definedName name="____SA62" localSheetId="13">#REF!</definedName>
    <definedName name="____SA62" localSheetId="12">#REF!</definedName>
    <definedName name="____SA62" localSheetId="14">#REF!</definedName>
    <definedName name="____SA62" localSheetId="25">#REF!</definedName>
    <definedName name="____SA62" localSheetId="1">#REF!</definedName>
    <definedName name="____SA62" localSheetId="0">#REF!</definedName>
    <definedName name="____SA62" localSheetId="27">#REF!</definedName>
    <definedName name="____SA62" localSheetId="11">#REF!</definedName>
    <definedName name="____SA62">#REF!</definedName>
    <definedName name="____SA63" localSheetId="15">#REF!</definedName>
    <definedName name="____SA63" localSheetId="16">#REF!</definedName>
    <definedName name="____SA63" localSheetId="17">#REF!</definedName>
    <definedName name="____SA63" localSheetId="18">#REF!</definedName>
    <definedName name="____SA63" localSheetId="19">#REF!</definedName>
    <definedName name="____SA63" localSheetId="20">#REF!</definedName>
    <definedName name="____SA63" localSheetId="21">#REF!</definedName>
    <definedName name="____SA63" localSheetId="22">#REF!</definedName>
    <definedName name="____SA63" localSheetId="23">#REF!</definedName>
    <definedName name="____SA63" localSheetId="24">#REF!</definedName>
    <definedName name="____SA63" localSheetId="35">#REF!</definedName>
    <definedName name="____SA63" localSheetId="38">#REF!</definedName>
    <definedName name="____SA63" localSheetId="37">#REF!</definedName>
    <definedName name="____SA63" localSheetId="36">#REF!</definedName>
    <definedName name="____SA63" localSheetId="26">#REF!</definedName>
    <definedName name="____SA63" localSheetId="10">#REF!</definedName>
    <definedName name="____SA63" localSheetId="13">#REF!</definedName>
    <definedName name="____SA63" localSheetId="12">#REF!</definedName>
    <definedName name="____SA63" localSheetId="14">#REF!</definedName>
    <definedName name="____SA63" localSheetId="25">#REF!</definedName>
    <definedName name="____SA63" localSheetId="1">#REF!</definedName>
    <definedName name="____SA63" localSheetId="0">#REF!</definedName>
    <definedName name="____SA63" localSheetId="27">#REF!</definedName>
    <definedName name="____SA63" localSheetId="11">#REF!</definedName>
    <definedName name="____SA63">#REF!</definedName>
    <definedName name="____SA64" localSheetId="15">#REF!</definedName>
    <definedName name="____SA64" localSheetId="16">#REF!</definedName>
    <definedName name="____SA64" localSheetId="17">#REF!</definedName>
    <definedName name="____SA64" localSheetId="18">#REF!</definedName>
    <definedName name="____SA64" localSheetId="19">#REF!</definedName>
    <definedName name="____SA64" localSheetId="20">#REF!</definedName>
    <definedName name="____SA64" localSheetId="21">#REF!</definedName>
    <definedName name="____SA64" localSheetId="22">#REF!</definedName>
    <definedName name="____SA64" localSheetId="23">#REF!</definedName>
    <definedName name="____SA64" localSheetId="24">#REF!</definedName>
    <definedName name="____SA64" localSheetId="35">#REF!</definedName>
    <definedName name="____SA64" localSheetId="38">#REF!</definedName>
    <definedName name="____SA64" localSheetId="37">#REF!</definedName>
    <definedName name="____SA64" localSheetId="36">#REF!</definedName>
    <definedName name="____SA64" localSheetId="26">#REF!</definedName>
    <definedName name="____SA64" localSheetId="10">#REF!</definedName>
    <definedName name="____SA64" localSheetId="13">#REF!</definedName>
    <definedName name="____SA64" localSheetId="12">#REF!</definedName>
    <definedName name="____SA64" localSheetId="14">#REF!</definedName>
    <definedName name="____SA64" localSheetId="25">#REF!</definedName>
    <definedName name="____SA64" localSheetId="1">#REF!</definedName>
    <definedName name="____SA64" localSheetId="0">#REF!</definedName>
    <definedName name="____SA64" localSheetId="27">#REF!</definedName>
    <definedName name="____SA64" localSheetId="11">#REF!</definedName>
    <definedName name="____SA64">#REF!</definedName>
    <definedName name="____SA65" localSheetId="15">#REF!</definedName>
    <definedName name="____SA65" localSheetId="16">#REF!</definedName>
    <definedName name="____SA65" localSheetId="17">#REF!</definedName>
    <definedName name="____SA65" localSheetId="18">#REF!</definedName>
    <definedName name="____SA65" localSheetId="19">#REF!</definedName>
    <definedName name="____SA65" localSheetId="20">#REF!</definedName>
    <definedName name="____SA65" localSheetId="21">#REF!</definedName>
    <definedName name="____SA65" localSheetId="22">#REF!</definedName>
    <definedName name="____SA65" localSheetId="23">#REF!</definedName>
    <definedName name="____SA65" localSheetId="24">#REF!</definedName>
    <definedName name="____SA65" localSheetId="35">#REF!</definedName>
    <definedName name="____SA65" localSheetId="38">#REF!</definedName>
    <definedName name="____SA65" localSheetId="37">#REF!</definedName>
    <definedName name="____SA65" localSheetId="36">#REF!</definedName>
    <definedName name="____SA65" localSheetId="26">#REF!</definedName>
    <definedName name="____SA65" localSheetId="10">#REF!</definedName>
    <definedName name="____SA65" localSheetId="13">#REF!</definedName>
    <definedName name="____SA65" localSheetId="12">#REF!</definedName>
    <definedName name="____SA65" localSheetId="14">#REF!</definedName>
    <definedName name="____SA65" localSheetId="25">#REF!</definedName>
    <definedName name="____SA65" localSheetId="1">#REF!</definedName>
    <definedName name="____SA65" localSheetId="0">#REF!</definedName>
    <definedName name="____SA65" localSheetId="27">#REF!</definedName>
    <definedName name="____SA65" localSheetId="11">#REF!</definedName>
    <definedName name="____SA65">#REF!</definedName>
    <definedName name="____SET0109" localSheetId="16">#REF!</definedName>
    <definedName name="____SET0109" localSheetId="17">#REF!</definedName>
    <definedName name="____SET0109" localSheetId="18">#REF!</definedName>
    <definedName name="____SET0109" localSheetId="19">#REF!</definedName>
    <definedName name="____SET0109" localSheetId="20">#REF!</definedName>
    <definedName name="____SET0109" localSheetId="21">#REF!</definedName>
    <definedName name="____SET0109" localSheetId="22">#REF!</definedName>
    <definedName name="____SET0109" localSheetId="23">#REF!</definedName>
    <definedName name="____SET0109" localSheetId="24">#REF!</definedName>
    <definedName name="____SET0109" localSheetId="0">#REF!</definedName>
    <definedName name="____SET0109">#REF!</definedName>
    <definedName name="____SET1215" localSheetId="16">#REF!</definedName>
    <definedName name="____SET1215" localSheetId="17">#REF!</definedName>
    <definedName name="____SET1215" localSheetId="18">#REF!</definedName>
    <definedName name="____SET1215" localSheetId="19">#REF!</definedName>
    <definedName name="____SET1215" localSheetId="20">#REF!</definedName>
    <definedName name="____SET1215" localSheetId="21">#REF!</definedName>
    <definedName name="____SET1215" localSheetId="22">#REF!</definedName>
    <definedName name="____SET1215" localSheetId="23">#REF!</definedName>
    <definedName name="____SET1215" localSheetId="24">#REF!</definedName>
    <definedName name="____SET1215" localSheetId="0">#REF!</definedName>
    <definedName name="____SET1215">#REF!</definedName>
    <definedName name="___a1" localSheetId="15">#REF!</definedName>
    <definedName name="___a1" localSheetId="16">#REF!</definedName>
    <definedName name="___a1" localSheetId="17">#REF!</definedName>
    <definedName name="___a1" localSheetId="18">#REF!</definedName>
    <definedName name="___a1" localSheetId="19">#REF!</definedName>
    <definedName name="___a1" localSheetId="20">#REF!</definedName>
    <definedName name="___a1" localSheetId="21">#REF!</definedName>
    <definedName name="___a1" localSheetId="22">#REF!</definedName>
    <definedName name="___a1" localSheetId="23">#REF!</definedName>
    <definedName name="___a1" localSheetId="24">#REF!</definedName>
    <definedName name="___a1" localSheetId="35">#REF!</definedName>
    <definedName name="___a1" localSheetId="38">#REF!</definedName>
    <definedName name="___a1" localSheetId="37">#REF!</definedName>
    <definedName name="___a1" localSheetId="36">#REF!</definedName>
    <definedName name="___a1" localSheetId="26">#REF!</definedName>
    <definedName name="___a1" localSheetId="10">#REF!</definedName>
    <definedName name="___a1" localSheetId="13">#REF!</definedName>
    <definedName name="___a1" localSheetId="12">#REF!</definedName>
    <definedName name="___a1" localSheetId="14">#REF!</definedName>
    <definedName name="___a1" localSheetId="25">#REF!</definedName>
    <definedName name="___a1" localSheetId="1">#REF!</definedName>
    <definedName name="___a1" localSheetId="0">#REF!</definedName>
    <definedName name="___a1" localSheetId="27">#REF!</definedName>
    <definedName name="___a1" localSheetId="11">#REF!</definedName>
    <definedName name="___a1">#REF!</definedName>
    <definedName name="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SA07" localSheetId="15">#REF!</definedName>
    <definedName name="___SA07" localSheetId="16">#REF!</definedName>
    <definedName name="___SA07" localSheetId="17">#REF!</definedName>
    <definedName name="___SA07" localSheetId="18">#REF!</definedName>
    <definedName name="___SA07" localSheetId="19">#REF!</definedName>
    <definedName name="___SA07" localSheetId="20">#REF!</definedName>
    <definedName name="___SA07" localSheetId="21">#REF!</definedName>
    <definedName name="___SA07" localSheetId="22">#REF!</definedName>
    <definedName name="___SA07" localSheetId="23">#REF!</definedName>
    <definedName name="___SA07" localSheetId="24">#REF!</definedName>
    <definedName name="___SA07" localSheetId="35">#REF!</definedName>
    <definedName name="___SA07" localSheetId="38">#REF!</definedName>
    <definedName name="___SA07" localSheetId="37">#REF!</definedName>
    <definedName name="___SA07" localSheetId="36">#REF!</definedName>
    <definedName name="___SA07" localSheetId="26">#REF!</definedName>
    <definedName name="___SA07" localSheetId="10">#REF!</definedName>
    <definedName name="___SA07" localSheetId="13">#REF!</definedName>
    <definedName name="___SA07" localSheetId="12">#REF!</definedName>
    <definedName name="___SA07" localSheetId="14">#REF!</definedName>
    <definedName name="___SA07" localSheetId="25">#REF!</definedName>
    <definedName name="___SA07" localSheetId="1">#REF!</definedName>
    <definedName name="___SA07" localSheetId="0">#REF!</definedName>
    <definedName name="___SA07" localSheetId="27">#REF!</definedName>
    <definedName name="___SA07" localSheetId="11">#REF!</definedName>
    <definedName name="___SA07">#REF!</definedName>
    <definedName name="___SA08" localSheetId="15">#REF!</definedName>
    <definedName name="___SA08" localSheetId="16">#REF!</definedName>
    <definedName name="___SA08" localSheetId="17">#REF!</definedName>
    <definedName name="___SA08" localSheetId="18">#REF!</definedName>
    <definedName name="___SA08" localSheetId="19">#REF!</definedName>
    <definedName name="___SA08" localSheetId="20">#REF!</definedName>
    <definedName name="___SA08" localSheetId="21">#REF!</definedName>
    <definedName name="___SA08" localSheetId="22">#REF!</definedName>
    <definedName name="___SA08" localSheetId="23">#REF!</definedName>
    <definedName name="___SA08" localSheetId="24">#REF!</definedName>
    <definedName name="___SA08" localSheetId="35">#REF!</definedName>
    <definedName name="___SA08" localSheetId="38">#REF!</definedName>
    <definedName name="___SA08" localSheetId="37">#REF!</definedName>
    <definedName name="___SA08" localSheetId="36">#REF!</definedName>
    <definedName name="___SA08" localSheetId="26">#REF!</definedName>
    <definedName name="___SA08" localSheetId="10">#REF!</definedName>
    <definedName name="___SA08" localSheetId="13">#REF!</definedName>
    <definedName name="___SA08" localSheetId="12">#REF!</definedName>
    <definedName name="___SA08" localSheetId="14">#REF!</definedName>
    <definedName name="___SA08" localSheetId="25">#REF!</definedName>
    <definedName name="___SA08" localSheetId="1">#REF!</definedName>
    <definedName name="___SA08" localSheetId="0">#REF!</definedName>
    <definedName name="___SA08" localSheetId="27">#REF!</definedName>
    <definedName name="___SA08" localSheetId="11">#REF!</definedName>
    <definedName name="___SA08">#REF!</definedName>
    <definedName name="___SA09" localSheetId="15">#REF!</definedName>
    <definedName name="___SA09" localSheetId="16">#REF!</definedName>
    <definedName name="___SA09" localSheetId="17">#REF!</definedName>
    <definedName name="___SA09" localSheetId="18">#REF!</definedName>
    <definedName name="___SA09" localSheetId="19">#REF!</definedName>
    <definedName name="___SA09" localSheetId="20">#REF!</definedName>
    <definedName name="___SA09" localSheetId="21">#REF!</definedName>
    <definedName name="___SA09" localSheetId="22">#REF!</definedName>
    <definedName name="___SA09" localSheetId="23">#REF!</definedName>
    <definedName name="___SA09" localSheetId="24">#REF!</definedName>
    <definedName name="___SA09" localSheetId="35">#REF!</definedName>
    <definedName name="___SA09" localSheetId="38">#REF!</definedName>
    <definedName name="___SA09" localSheetId="37">#REF!</definedName>
    <definedName name="___SA09" localSheetId="36">#REF!</definedName>
    <definedName name="___SA09" localSheetId="26">#REF!</definedName>
    <definedName name="___SA09" localSheetId="10">#REF!</definedName>
    <definedName name="___SA09" localSheetId="13">#REF!</definedName>
    <definedName name="___SA09" localSheetId="12">#REF!</definedName>
    <definedName name="___SA09" localSheetId="14">#REF!</definedName>
    <definedName name="___SA09" localSheetId="25">#REF!</definedName>
    <definedName name="___SA09" localSheetId="1">#REF!</definedName>
    <definedName name="___SA09" localSheetId="0">#REF!</definedName>
    <definedName name="___SA09" localSheetId="27">#REF!</definedName>
    <definedName name="___SA09" localSheetId="11">#REF!</definedName>
    <definedName name="___SA09">#REF!</definedName>
    <definedName name="___SA10" localSheetId="15">#REF!</definedName>
    <definedName name="___SA10" localSheetId="16">#REF!</definedName>
    <definedName name="___SA10" localSheetId="17">#REF!</definedName>
    <definedName name="___SA10" localSheetId="18">#REF!</definedName>
    <definedName name="___SA10" localSheetId="19">#REF!</definedName>
    <definedName name="___SA10" localSheetId="20">#REF!</definedName>
    <definedName name="___SA10" localSheetId="21">#REF!</definedName>
    <definedName name="___SA10" localSheetId="22">#REF!</definedName>
    <definedName name="___SA10" localSheetId="23">#REF!</definedName>
    <definedName name="___SA10" localSheetId="24">#REF!</definedName>
    <definedName name="___SA10" localSheetId="35">#REF!</definedName>
    <definedName name="___SA10" localSheetId="38">#REF!</definedName>
    <definedName name="___SA10" localSheetId="37">#REF!</definedName>
    <definedName name="___SA10" localSheetId="36">#REF!</definedName>
    <definedName name="___SA10" localSheetId="26">#REF!</definedName>
    <definedName name="___SA10" localSheetId="10">#REF!</definedName>
    <definedName name="___SA10" localSheetId="13">#REF!</definedName>
    <definedName name="___SA10" localSheetId="12">#REF!</definedName>
    <definedName name="___SA10" localSheetId="14">#REF!</definedName>
    <definedName name="___SA10" localSheetId="25">#REF!</definedName>
    <definedName name="___SA10" localSheetId="1">#REF!</definedName>
    <definedName name="___SA10" localSheetId="0">#REF!</definedName>
    <definedName name="___SA10" localSheetId="27">#REF!</definedName>
    <definedName name="___SA10" localSheetId="11">#REF!</definedName>
    <definedName name="___SA10">#REF!</definedName>
    <definedName name="___SA11" localSheetId="15">#REF!</definedName>
    <definedName name="___SA11" localSheetId="16">#REF!</definedName>
    <definedName name="___SA11" localSheetId="17">#REF!</definedName>
    <definedName name="___SA11" localSheetId="18">#REF!</definedName>
    <definedName name="___SA11" localSheetId="19">#REF!</definedName>
    <definedName name="___SA11" localSheetId="20">#REF!</definedName>
    <definedName name="___SA11" localSheetId="21">#REF!</definedName>
    <definedName name="___SA11" localSheetId="22">#REF!</definedName>
    <definedName name="___SA11" localSheetId="23">#REF!</definedName>
    <definedName name="___SA11" localSheetId="24">#REF!</definedName>
    <definedName name="___SA11" localSheetId="35">#REF!</definedName>
    <definedName name="___SA11" localSheetId="38">#REF!</definedName>
    <definedName name="___SA11" localSheetId="37">#REF!</definedName>
    <definedName name="___SA11" localSheetId="36">#REF!</definedName>
    <definedName name="___SA11" localSheetId="26">#REF!</definedName>
    <definedName name="___SA11" localSheetId="10">#REF!</definedName>
    <definedName name="___SA11" localSheetId="13">#REF!</definedName>
    <definedName name="___SA11" localSheetId="12">#REF!</definedName>
    <definedName name="___SA11" localSheetId="14">#REF!</definedName>
    <definedName name="___SA11" localSheetId="25">#REF!</definedName>
    <definedName name="___SA11" localSheetId="1">#REF!</definedName>
    <definedName name="___SA11" localSheetId="0">#REF!</definedName>
    <definedName name="___SA11" localSheetId="27">#REF!</definedName>
    <definedName name="___SA11" localSheetId="11">#REF!</definedName>
    <definedName name="___SA11">#REF!</definedName>
    <definedName name="___SA12" localSheetId="15">#REF!</definedName>
    <definedName name="___SA12" localSheetId="16">#REF!</definedName>
    <definedName name="___SA12" localSheetId="17">#REF!</definedName>
    <definedName name="___SA12" localSheetId="18">#REF!</definedName>
    <definedName name="___SA12" localSheetId="19">#REF!</definedName>
    <definedName name="___SA12" localSheetId="20">#REF!</definedName>
    <definedName name="___SA12" localSheetId="21">#REF!</definedName>
    <definedName name="___SA12" localSheetId="22">#REF!</definedName>
    <definedName name="___SA12" localSheetId="23">#REF!</definedName>
    <definedName name="___SA12" localSheetId="24">#REF!</definedName>
    <definedName name="___SA12" localSheetId="35">#REF!</definedName>
    <definedName name="___SA12" localSheetId="38">#REF!</definedName>
    <definedName name="___SA12" localSheetId="37">#REF!</definedName>
    <definedName name="___SA12" localSheetId="36">#REF!</definedName>
    <definedName name="___SA12" localSheetId="26">#REF!</definedName>
    <definedName name="___SA12" localSheetId="10">#REF!</definedName>
    <definedName name="___SA12" localSheetId="13">#REF!</definedName>
    <definedName name="___SA12" localSheetId="12">#REF!</definedName>
    <definedName name="___SA12" localSheetId="14">#REF!</definedName>
    <definedName name="___SA12" localSheetId="25">#REF!</definedName>
    <definedName name="___SA12" localSheetId="1">#REF!</definedName>
    <definedName name="___SA12" localSheetId="0">#REF!</definedName>
    <definedName name="___SA12" localSheetId="27">#REF!</definedName>
    <definedName name="___SA12" localSheetId="11">#REF!</definedName>
    <definedName name="___SA12">#REF!</definedName>
    <definedName name="___SA13" localSheetId="15">#REF!</definedName>
    <definedName name="___SA13" localSheetId="16">#REF!</definedName>
    <definedName name="___SA13" localSheetId="17">#REF!</definedName>
    <definedName name="___SA13" localSheetId="18">#REF!</definedName>
    <definedName name="___SA13" localSheetId="19">#REF!</definedName>
    <definedName name="___SA13" localSheetId="20">#REF!</definedName>
    <definedName name="___SA13" localSheetId="21">#REF!</definedName>
    <definedName name="___SA13" localSheetId="22">#REF!</definedName>
    <definedName name="___SA13" localSheetId="23">#REF!</definedName>
    <definedName name="___SA13" localSheetId="24">#REF!</definedName>
    <definedName name="___SA13" localSheetId="35">#REF!</definedName>
    <definedName name="___SA13" localSheetId="38">#REF!</definedName>
    <definedName name="___SA13" localSheetId="37">#REF!</definedName>
    <definedName name="___SA13" localSheetId="36">#REF!</definedName>
    <definedName name="___SA13" localSheetId="26">#REF!</definedName>
    <definedName name="___SA13" localSheetId="10">#REF!</definedName>
    <definedName name="___SA13" localSheetId="13">#REF!</definedName>
    <definedName name="___SA13" localSheetId="12">#REF!</definedName>
    <definedName name="___SA13" localSheetId="14">#REF!</definedName>
    <definedName name="___SA13" localSheetId="25">#REF!</definedName>
    <definedName name="___SA13" localSheetId="1">#REF!</definedName>
    <definedName name="___SA13" localSheetId="0">#REF!</definedName>
    <definedName name="___SA13" localSheetId="27">#REF!</definedName>
    <definedName name="___SA13" localSheetId="11">#REF!</definedName>
    <definedName name="___SA13">#REF!</definedName>
    <definedName name="___SA14" localSheetId="15">#REF!</definedName>
    <definedName name="___SA14" localSheetId="16">#REF!</definedName>
    <definedName name="___SA14" localSheetId="17">#REF!</definedName>
    <definedName name="___SA14" localSheetId="18">#REF!</definedName>
    <definedName name="___SA14" localSheetId="19">#REF!</definedName>
    <definedName name="___SA14" localSheetId="20">#REF!</definedName>
    <definedName name="___SA14" localSheetId="21">#REF!</definedName>
    <definedName name="___SA14" localSheetId="22">#REF!</definedName>
    <definedName name="___SA14" localSheetId="23">#REF!</definedName>
    <definedName name="___SA14" localSheetId="24">#REF!</definedName>
    <definedName name="___SA14" localSheetId="35">#REF!</definedName>
    <definedName name="___SA14" localSheetId="38">#REF!</definedName>
    <definedName name="___SA14" localSheetId="37">#REF!</definedName>
    <definedName name="___SA14" localSheetId="36">#REF!</definedName>
    <definedName name="___SA14" localSheetId="26">#REF!</definedName>
    <definedName name="___SA14" localSheetId="10">#REF!</definedName>
    <definedName name="___SA14" localSheetId="13">#REF!</definedName>
    <definedName name="___SA14" localSheetId="12">#REF!</definedName>
    <definedName name="___SA14" localSheetId="14">#REF!</definedName>
    <definedName name="___SA14" localSheetId="25">#REF!</definedName>
    <definedName name="___SA14" localSheetId="1">#REF!</definedName>
    <definedName name="___SA14" localSheetId="0">#REF!</definedName>
    <definedName name="___SA14" localSheetId="27">#REF!</definedName>
    <definedName name="___SA14" localSheetId="11">#REF!</definedName>
    <definedName name="___SA14">#REF!</definedName>
    <definedName name="___SA15" localSheetId="15">#REF!</definedName>
    <definedName name="___SA15" localSheetId="16">#REF!</definedName>
    <definedName name="___SA15" localSheetId="17">#REF!</definedName>
    <definedName name="___SA15" localSheetId="18">#REF!</definedName>
    <definedName name="___SA15" localSheetId="19">#REF!</definedName>
    <definedName name="___SA15" localSheetId="20">#REF!</definedName>
    <definedName name="___SA15" localSheetId="21">#REF!</definedName>
    <definedName name="___SA15" localSheetId="22">#REF!</definedName>
    <definedName name="___SA15" localSheetId="23">#REF!</definedName>
    <definedName name="___SA15" localSheetId="24">#REF!</definedName>
    <definedName name="___SA15" localSheetId="35">#REF!</definedName>
    <definedName name="___SA15" localSheetId="38">#REF!</definedName>
    <definedName name="___SA15" localSheetId="37">#REF!</definedName>
    <definedName name="___SA15" localSheetId="36">#REF!</definedName>
    <definedName name="___SA15" localSheetId="26">#REF!</definedName>
    <definedName name="___SA15" localSheetId="10">#REF!</definedName>
    <definedName name="___SA15" localSheetId="13">#REF!</definedName>
    <definedName name="___SA15" localSheetId="12">#REF!</definedName>
    <definedName name="___SA15" localSheetId="14">#REF!</definedName>
    <definedName name="___SA15" localSheetId="25">#REF!</definedName>
    <definedName name="___SA15" localSheetId="1">#REF!</definedName>
    <definedName name="___SA15" localSheetId="0">#REF!</definedName>
    <definedName name="___SA15" localSheetId="27">#REF!</definedName>
    <definedName name="___SA15" localSheetId="11">#REF!</definedName>
    <definedName name="___SA15">#REF!</definedName>
    <definedName name="___SA16" localSheetId="15">#REF!</definedName>
    <definedName name="___SA16" localSheetId="16">#REF!</definedName>
    <definedName name="___SA16" localSheetId="17">#REF!</definedName>
    <definedName name="___SA16" localSheetId="18">#REF!</definedName>
    <definedName name="___SA16" localSheetId="19">#REF!</definedName>
    <definedName name="___SA16" localSheetId="20">#REF!</definedName>
    <definedName name="___SA16" localSheetId="21">#REF!</definedName>
    <definedName name="___SA16" localSheetId="22">#REF!</definedName>
    <definedName name="___SA16" localSheetId="23">#REF!</definedName>
    <definedName name="___SA16" localSheetId="24">#REF!</definedName>
    <definedName name="___SA16" localSheetId="35">#REF!</definedName>
    <definedName name="___SA16" localSheetId="38">#REF!</definedName>
    <definedName name="___SA16" localSheetId="37">#REF!</definedName>
    <definedName name="___SA16" localSheetId="36">#REF!</definedName>
    <definedName name="___SA16" localSheetId="26">#REF!</definedName>
    <definedName name="___SA16" localSheetId="10">#REF!</definedName>
    <definedName name="___SA16" localSheetId="13">#REF!</definedName>
    <definedName name="___SA16" localSheetId="12">#REF!</definedName>
    <definedName name="___SA16" localSheetId="14">#REF!</definedName>
    <definedName name="___SA16" localSheetId="25">#REF!</definedName>
    <definedName name="___SA16" localSheetId="1">#REF!</definedName>
    <definedName name="___SA16" localSheetId="0">#REF!</definedName>
    <definedName name="___SA16" localSheetId="27">#REF!</definedName>
    <definedName name="___SA16" localSheetId="11">#REF!</definedName>
    <definedName name="___SA16">#REF!</definedName>
    <definedName name="___SA17" localSheetId="15">#REF!</definedName>
    <definedName name="___SA17" localSheetId="16">#REF!</definedName>
    <definedName name="___SA17" localSheetId="17">#REF!</definedName>
    <definedName name="___SA17" localSheetId="18">#REF!</definedName>
    <definedName name="___SA17" localSheetId="19">#REF!</definedName>
    <definedName name="___SA17" localSheetId="20">#REF!</definedName>
    <definedName name="___SA17" localSheetId="21">#REF!</definedName>
    <definedName name="___SA17" localSheetId="22">#REF!</definedName>
    <definedName name="___SA17" localSheetId="23">#REF!</definedName>
    <definedName name="___SA17" localSheetId="24">#REF!</definedName>
    <definedName name="___SA17" localSheetId="35">#REF!</definedName>
    <definedName name="___SA17" localSheetId="38">#REF!</definedName>
    <definedName name="___SA17" localSheetId="37">#REF!</definedName>
    <definedName name="___SA17" localSheetId="36">#REF!</definedName>
    <definedName name="___SA17" localSheetId="26">#REF!</definedName>
    <definedName name="___SA17" localSheetId="10">#REF!</definedName>
    <definedName name="___SA17" localSheetId="13">#REF!</definedName>
    <definedName name="___SA17" localSheetId="12">#REF!</definedName>
    <definedName name="___SA17" localSheetId="14">#REF!</definedName>
    <definedName name="___SA17" localSheetId="25">#REF!</definedName>
    <definedName name="___SA17" localSheetId="1">#REF!</definedName>
    <definedName name="___SA17" localSheetId="0">#REF!</definedName>
    <definedName name="___SA17" localSheetId="27">#REF!</definedName>
    <definedName name="___SA17" localSheetId="11">#REF!</definedName>
    <definedName name="___SA17">#REF!</definedName>
    <definedName name="___SA18" localSheetId="15">#REF!</definedName>
    <definedName name="___SA18" localSheetId="16">#REF!</definedName>
    <definedName name="___SA18" localSheetId="17">#REF!</definedName>
    <definedName name="___SA18" localSheetId="18">#REF!</definedName>
    <definedName name="___SA18" localSheetId="19">#REF!</definedName>
    <definedName name="___SA18" localSheetId="20">#REF!</definedName>
    <definedName name="___SA18" localSheetId="21">#REF!</definedName>
    <definedName name="___SA18" localSheetId="22">#REF!</definedName>
    <definedName name="___SA18" localSheetId="23">#REF!</definedName>
    <definedName name="___SA18" localSheetId="24">#REF!</definedName>
    <definedName name="___SA18" localSheetId="35">#REF!</definedName>
    <definedName name="___SA18" localSheetId="38">#REF!</definedName>
    <definedName name="___SA18" localSheetId="37">#REF!</definedName>
    <definedName name="___SA18" localSheetId="36">#REF!</definedName>
    <definedName name="___SA18" localSheetId="26">#REF!</definedName>
    <definedName name="___SA18" localSheetId="10">#REF!</definedName>
    <definedName name="___SA18" localSheetId="13">#REF!</definedName>
    <definedName name="___SA18" localSheetId="12">#REF!</definedName>
    <definedName name="___SA18" localSheetId="14">#REF!</definedName>
    <definedName name="___SA18" localSheetId="25">#REF!</definedName>
    <definedName name="___SA18" localSheetId="1">#REF!</definedName>
    <definedName name="___SA18" localSheetId="0">#REF!</definedName>
    <definedName name="___SA18" localSheetId="27">#REF!</definedName>
    <definedName name="___SA18" localSheetId="11">#REF!</definedName>
    <definedName name="___SA18">#REF!</definedName>
    <definedName name="___SA19" localSheetId="15">#REF!</definedName>
    <definedName name="___SA19" localSheetId="16">#REF!</definedName>
    <definedName name="___SA19" localSheetId="17">#REF!</definedName>
    <definedName name="___SA19" localSheetId="18">#REF!</definedName>
    <definedName name="___SA19" localSheetId="19">#REF!</definedName>
    <definedName name="___SA19" localSheetId="20">#REF!</definedName>
    <definedName name="___SA19" localSheetId="21">#REF!</definedName>
    <definedName name="___SA19" localSheetId="22">#REF!</definedName>
    <definedName name="___SA19" localSheetId="23">#REF!</definedName>
    <definedName name="___SA19" localSheetId="24">#REF!</definedName>
    <definedName name="___SA19" localSheetId="35">#REF!</definedName>
    <definedName name="___SA19" localSheetId="38">#REF!</definedName>
    <definedName name="___SA19" localSheetId="37">#REF!</definedName>
    <definedName name="___SA19" localSheetId="36">#REF!</definedName>
    <definedName name="___SA19" localSheetId="26">#REF!</definedName>
    <definedName name="___SA19" localSheetId="10">#REF!</definedName>
    <definedName name="___SA19" localSheetId="13">#REF!</definedName>
    <definedName name="___SA19" localSheetId="12">#REF!</definedName>
    <definedName name="___SA19" localSheetId="14">#REF!</definedName>
    <definedName name="___SA19" localSheetId="25">#REF!</definedName>
    <definedName name="___SA19" localSheetId="1">#REF!</definedName>
    <definedName name="___SA19" localSheetId="0">#REF!</definedName>
    <definedName name="___SA19" localSheetId="27">#REF!</definedName>
    <definedName name="___SA19" localSheetId="11">#REF!</definedName>
    <definedName name="___SA19">#REF!</definedName>
    <definedName name="___SA20" localSheetId="15">#REF!</definedName>
    <definedName name="___SA20" localSheetId="16">#REF!</definedName>
    <definedName name="___SA20" localSheetId="17">#REF!</definedName>
    <definedName name="___SA20" localSheetId="18">#REF!</definedName>
    <definedName name="___SA20" localSheetId="19">#REF!</definedName>
    <definedName name="___SA20" localSheetId="20">#REF!</definedName>
    <definedName name="___SA20" localSheetId="21">#REF!</definedName>
    <definedName name="___SA20" localSheetId="22">#REF!</definedName>
    <definedName name="___SA20" localSheetId="23">#REF!</definedName>
    <definedName name="___SA20" localSheetId="24">#REF!</definedName>
    <definedName name="___SA20" localSheetId="35">#REF!</definedName>
    <definedName name="___SA20" localSheetId="38">#REF!</definedName>
    <definedName name="___SA20" localSheetId="37">#REF!</definedName>
    <definedName name="___SA20" localSheetId="36">#REF!</definedName>
    <definedName name="___SA20" localSheetId="26">#REF!</definedName>
    <definedName name="___SA20" localSheetId="10">#REF!</definedName>
    <definedName name="___SA20" localSheetId="13">#REF!</definedName>
    <definedName name="___SA20" localSheetId="12">#REF!</definedName>
    <definedName name="___SA20" localSheetId="14">#REF!</definedName>
    <definedName name="___SA20" localSheetId="25">#REF!</definedName>
    <definedName name="___SA20" localSheetId="1">#REF!</definedName>
    <definedName name="___SA20" localSheetId="0">#REF!</definedName>
    <definedName name="___SA20" localSheetId="27">#REF!</definedName>
    <definedName name="___SA20" localSheetId="11">#REF!</definedName>
    <definedName name="___SA20">#REF!</definedName>
    <definedName name="___SA21" localSheetId="15">#REF!</definedName>
    <definedName name="___SA21" localSheetId="16">#REF!</definedName>
    <definedName name="___SA21" localSheetId="17">#REF!</definedName>
    <definedName name="___SA21" localSheetId="18">#REF!</definedName>
    <definedName name="___SA21" localSheetId="19">#REF!</definedName>
    <definedName name="___SA21" localSheetId="20">#REF!</definedName>
    <definedName name="___SA21" localSheetId="21">#REF!</definedName>
    <definedName name="___SA21" localSheetId="22">#REF!</definedName>
    <definedName name="___SA21" localSheetId="23">#REF!</definedName>
    <definedName name="___SA21" localSheetId="24">#REF!</definedName>
    <definedName name="___SA21" localSheetId="35">#REF!</definedName>
    <definedName name="___SA21" localSheetId="38">#REF!</definedName>
    <definedName name="___SA21" localSheetId="37">#REF!</definedName>
    <definedName name="___SA21" localSheetId="36">#REF!</definedName>
    <definedName name="___SA21" localSheetId="26">#REF!</definedName>
    <definedName name="___SA21" localSheetId="10">#REF!</definedName>
    <definedName name="___SA21" localSheetId="13">#REF!</definedName>
    <definedName name="___SA21" localSheetId="12">#REF!</definedName>
    <definedName name="___SA21" localSheetId="14">#REF!</definedName>
    <definedName name="___SA21" localSheetId="25">#REF!</definedName>
    <definedName name="___SA21" localSheetId="1">#REF!</definedName>
    <definedName name="___SA21" localSheetId="0">#REF!</definedName>
    <definedName name="___SA21" localSheetId="27">#REF!</definedName>
    <definedName name="___SA21" localSheetId="11">#REF!</definedName>
    <definedName name="___SA21">#REF!</definedName>
    <definedName name="___SA22" localSheetId="15">#REF!</definedName>
    <definedName name="___SA22" localSheetId="16">#REF!</definedName>
    <definedName name="___SA22" localSheetId="17">#REF!</definedName>
    <definedName name="___SA22" localSheetId="18">#REF!</definedName>
    <definedName name="___SA22" localSheetId="19">#REF!</definedName>
    <definedName name="___SA22" localSheetId="20">#REF!</definedName>
    <definedName name="___SA22" localSheetId="21">#REF!</definedName>
    <definedName name="___SA22" localSheetId="22">#REF!</definedName>
    <definedName name="___SA22" localSheetId="23">#REF!</definedName>
    <definedName name="___SA22" localSheetId="24">#REF!</definedName>
    <definedName name="___SA22" localSheetId="35">#REF!</definedName>
    <definedName name="___SA22" localSheetId="38">#REF!</definedName>
    <definedName name="___SA22" localSheetId="37">#REF!</definedName>
    <definedName name="___SA22" localSheetId="36">#REF!</definedName>
    <definedName name="___SA22" localSheetId="26">#REF!</definedName>
    <definedName name="___SA22" localSheetId="10">#REF!</definedName>
    <definedName name="___SA22" localSheetId="13">#REF!</definedName>
    <definedName name="___SA22" localSheetId="12">#REF!</definedName>
    <definedName name="___SA22" localSheetId="14">#REF!</definedName>
    <definedName name="___SA22" localSheetId="25">#REF!</definedName>
    <definedName name="___SA22" localSheetId="1">#REF!</definedName>
    <definedName name="___SA22" localSheetId="0">#REF!</definedName>
    <definedName name="___SA22" localSheetId="27">#REF!</definedName>
    <definedName name="___SA22" localSheetId="11">#REF!</definedName>
    <definedName name="___SA22">#REF!</definedName>
    <definedName name="___SA23" localSheetId="15">#REF!</definedName>
    <definedName name="___SA23" localSheetId="16">#REF!</definedName>
    <definedName name="___SA23" localSheetId="17">#REF!</definedName>
    <definedName name="___SA23" localSheetId="18">#REF!</definedName>
    <definedName name="___SA23" localSheetId="19">#REF!</definedName>
    <definedName name="___SA23" localSheetId="20">#REF!</definedName>
    <definedName name="___SA23" localSheetId="21">#REF!</definedName>
    <definedName name="___SA23" localSheetId="22">#REF!</definedName>
    <definedName name="___SA23" localSheetId="23">#REF!</definedName>
    <definedName name="___SA23" localSheetId="24">#REF!</definedName>
    <definedName name="___SA23" localSheetId="35">#REF!</definedName>
    <definedName name="___SA23" localSheetId="38">#REF!</definedName>
    <definedName name="___SA23" localSheetId="37">#REF!</definedName>
    <definedName name="___SA23" localSheetId="36">#REF!</definedName>
    <definedName name="___SA23" localSheetId="26">#REF!</definedName>
    <definedName name="___SA23" localSheetId="10">#REF!</definedName>
    <definedName name="___SA23" localSheetId="13">#REF!</definedName>
    <definedName name="___SA23" localSheetId="12">#REF!</definedName>
    <definedName name="___SA23" localSheetId="14">#REF!</definedName>
    <definedName name="___SA23" localSheetId="25">#REF!</definedName>
    <definedName name="___SA23" localSheetId="1">#REF!</definedName>
    <definedName name="___SA23" localSheetId="0">#REF!</definedName>
    <definedName name="___SA23" localSheetId="27">#REF!</definedName>
    <definedName name="___SA23" localSheetId="11">#REF!</definedName>
    <definedName name="___SA23">#REF!</definedName>
    <definedName name="___SA24" localSheetId="15">#REF!</definedName>
    <definedName name="___SA24" localSheetId="16">#REF!</definedName>
    <definedName name="___SA24" localSheetId="17">#REF!</definedName>
    <definedName name="___SA24" localSheetId="18">#REF!</definedName>
    <definedName name="___SA24" localSheetId="19">#REF!</definedName>
    <definedName name="___SA24" localSheetId="20">#REF!</definedName>
    <definedName name="___SA24" localSheetId="21">#REF!</definedName>
    <definedName name="___SA24" localSheetId="22">#REF!</definedName>
    <definedName name="___SA24" localSheetId="23">#REF!</definedName>
    <definedName name="___SA24" localSheetId="24">#REF!</definedName>
    <definedName name="___SA24" localSheetId="35">#REF!</definedName>
    <definedName name="___SA24" localSheetId="38">#REF!</definedName>
    <definedName name="___SA24" localSheetId="37">#REF!</definedName>
    <definedName name="___SA24" localSheetId="36">#REF!</definedName>
    <definedName name="___SA24" localSheetId="26">#REF!</definedName>
    <definedName name="___SA24" localSheetId="10">#REF!</definedName>
    <definedName name="___SA24" localSheetId="13">#REF!</definedName>
    <definedName name="___SA24" localSheetId="12">#REF!</definedName>
    <definedName name="___SA24" localSheetId="14">#REF!</definedName>
    <definedName name="___SA24" localSheetId="25">#REF!</definedName>
    <definedName name="___SA24" localSheetId="1">#REF!</definedName>
    <definedName name="___SA24" localSheetId="0">#REF!</definedName>
    <definedName name="___SA24" localSheetId="27">#REF!</definedName>
    <definedName name="___SA24" localSheetId="11">#REF!</definedName>
    <definedName name="___SA24">#REF!</definedName>
    <definedName name="___SA25" localSheetId="15">#REF!</definedName>
    <definedName name="___SA25" localSheetId="16">#REF!</definedName>
    <definedName name="___SA25" localSheetId="17">#REF!</definedName>
    <definedName name="___SA25" localSheetId="18">#REF!</definedName>
    <definedName name="___SA25" localSheetId="19">#REF!</definedName>
    <definedName name="___SA25" localSheetId="20">#REF!</definedName>
    <definedName name="___SA25" localSheetId="21">#REF!</definedName>
    <definedName name="___SA25" localSheetId="22">#REF!</definedName>
    <definedName name="___SA25" localSheetId="23">#REF!</definedName>
    <definedName name="___SA25" localSheetId="24">#REF!</definedName>
    <definedName name="___SA25" localSheetId="35">#REF!</definedName>
    <definedName name="___SA25" localSheetId="38">#REF!</definedName>
    <definedName name="___SA25" localSheetId="37">#REF!</definedName>
    <definedName name="___SA25" localSheetId="36">#REF!</definedName>
    <definedName name="___SA25" localSheetId="26">#REF!</definedName>
    <definedName name="___SA25" localSheetId="10">#REF!</definedName>
    <definedName name="___SA25" localSheetId="13">#REF!</definedName>
    <definedName name="___SA25" localSheetId="12">#REF!</definedName>
    <definedName name="___SA25" localSheetId="14">#REF!</definedName>
    <definedName name="___SA25" localSheetId="25">#REF!</definedName>
    <definedName name="___SA25" localSheetId="1">#REF!</definedName>
    <definedName name="___SA25" localSheetId="0">#REF!</definedName>
    <definedName name="___SA25" localSheetId="27">#REF!</definedName>
    <definedName name="___SA25" localSheetId="11">#REF!</definedName>
    <definedName name="___SA25">#REF!</definedName>
    <definedName name="___SA26" localSheetId="15">#REF!</definedName>
    <definedName name="___SA26" localSheetId="16">#REF!</definedName>
    <definedName name="___SA26" localSheetId="17">#REF!</definedName>
    <definedName name="___SA26" localSheetId="18">#REF!</definedName>
    <definedName name="___SA26" localSheetId="19">#REF!</definedName>
    <definedName name="___SA26" localSheetId="20">#REF!</definedName>
    <definedName name="___SA26" localSheetId="21">#REF!</definedName>
    <definedName name="___SA26" localSheetId="22">#REF!</definedName>
    <definedName name="___SA26" localSheetId="23">#REF!</definedName>
    <definedName name="___SA26" localSheetId="24">#REF!</definedName>
    <definedName name="___SA26" localSheetId="35">#REF!</definedName>
    <definedName name="___SA26" localSheetId="38">#REF!</definedName>
    <definedName name="___SA26" localSheetId="37">#REF!</definedName>
    <definedName name="___SA26" localSheetId="36">#REF!</definedName>
    <definedName name="___SA26" localSheetId="26">#REF!</definedName>
    <definedName name="___SA26" localSheetId="10">#REF!</definedName>
    <definedName name="___SA26" localSheetId="13">#REF!</definedName>
    <definedName name="___SA26" localSheetId="12">#REF!</definedName>
    <definedName name="___SA26" localSheetId="14">#REF!</definedName>
    <definedName name="___SA26" localSheetId="25">#REF!</definedName>
    <definedName name="___SA26" localSheetId="1">#REF!</definedName>
    <definedName name="___SA26" localSheetId="0">#REF!</definedName>
    <definedName name="___SA26" localSheetId="27">#REF!</definedName>
    <definedName name="___SA26" localSheetId="11">#REF!</definedName>
    <definedName name="___SA26">#REF!</definedName>
    <definedName name="___SA27" localSheetId="15">#REF!</definedName>
    <definedName name="___SA27" localSheetId="16">#REF!</definedName>
    <definedName name="___SA27" localSheetId="17">#REF!</definedName>
    <definedName name="___SA27" localSheetId="18">#REF!</definedName>
    <definedName name="___SA27" localSheetId="19">#REF!</definedName>
    <definedName name="___SA27" localSheetId="20">#REF!</definedName>
    <definedName name="___SA27" localSheetId="21">#REF!</definedName>
    <definedName name="___SA27" localSheetId="22">#REF!</definedName>
    <definedName name="___SA27" localSheetId="23">#REF!</definedName>
    <definedName name="___SA27" localSheetId="24">#REF!</definedName>
    <definedName name="___SA27" localSheetId="35">#REF!</definedName>
    <definedName name="___SA27" localSheetId="38">#REF!</definedName>
    <definedName name="___SA27" localSheetId="37">#REF!</definedName>
    <definedName name="___SA27" localSheetId="36">#REF!</definedName>
    <definedName name="___SA27" localSheetId="26">#REF!</definedName>
    <definedName name="___SA27" localSheetId="10">#REF!</definedName>
    <definedName name="___SA27" localSheetId="13">#REF!</definedName>
    <definedName name="___SA27" localSheetId="12">#REF!</definedName>
    <definedName name="___SA27" localSheetId="14">#REF!</definedName>
    <definedName name="___SA27" localSheetId="25">#REF!</definedName>
    <definedName name="___SA27" localSheetId="1">#REF!</definedName>
    <definedName name="___SA27" localSheetId="0">#REF!</definedName>
    <definedName name="___SA27" localSheetId="27">#REF!</definedName>
    <definedName name="___SA27" localSheetId="11">#REF!</definedName>
    <definedName name="___SA27">#REF!</definedName>
    <definedName name="___SA28" localSheetId="15">#REF!</definedName>
    <definedName name="___SA28" localSheetId="16">#REF!</definedName>
    <definedName name="___SA28" localSheetId="17">#REF!</definedName>
    <definedName name="___SA28" localSheetId="18">#REF!</definedName>
    <definedName name="___SA28" localSheetId="19">#REF!</definedName>
    <definedName name="___SA28" localSheetId="20">#REF!</definedName>
    <definedName name="___SA28" localSheetId="21">#REF!</definedName>
    <definedName name="___SA28" localSheetId="22">#REF!</definedName>
    <definedName name="___SA28" localSheetId="23">#REF!</definedName>
    <definedName name="___SA28" localSheetId="24">#REF!</definedName>
    <definedName name="___SA28" localSheetId="35">#REF!</definedName>
    <definedName name="___SA28" localSheetId="38">#REF!</definedName>
    <definedName name="___SA28" localSheetId="37">#REF!</definedName>
    <definedName name="___SA28" localSheetId="36">#REF!</definedName>
    <definedName name="___SA28" localSheetId="26">#REF!</definedName>
    <definedName name="___SA28" localSheetId="10">#REF!</definedName>
    <definedName name="___SA28" localSheetId="13">#REF!</definedName>
    <definedName name="___SA28" localSheetId="12">#REF!</definedName>
    <definedName name="___SA28" localSheetId="14">#REF!</definedName>
    <definedName name="___SA28" localSheetId="25">#REF!</definedName>
    <definedName name="___SA28" localSheetId="1">#REF!</definedName>
    <definedName name="___SA28" localSheetId="0">#REF!</definedName>
    <definedName name="___SA28" localSheetId="27">#REF!</definedName>
    <definedName name="___SA28" localSheetId="11">#REF!</definedName>
    <definedName name="___SA28">#REF!</definedName>
    <definedName name="___SA29" localSheetId="15">#REF!</definedName>
    <definedName name="___SA29" localSheetId="16">#REF!</definedName>
    <definedName name="___SA29" localSheetId="17">#REF!</definedName>
    <definedName name="___SA29" localSheetId="18">#REF!</definedName>
    <definedName name="___SA29" localSheetId="19">#REF!</definedName>
    <definedName name="___SA29" localSheetId="20">#REF!</definedName>
    <definedName name="___SA29" localSheetId="21">#REF!</definedName>
    <definedName name="___SA29" localSheetId="22">#REF!</definedName>
    <definedName name="___SA29" localSheetId="23">#REF!</definedName>
    <definedName name="___SA29" localSheetId="24">#REF!</definedName>
    <definedName name="___SA29" localSheetId="35">#REF!</definedName>
    <definedName name="___SA29" localSheetId="38">#REF!</definedName>
    <definedName name="___SA29" localSheetId="37">#REF!</definedName>
    <definedName name="___SA29" localSheetId="36">#REF!</definedName>
    <definedName name="___SA29" localSheetId="26">#REF!</definedName>
    <definedName name="___SA29" localSheetId="10">#REF!</definedName>
    <definedName name="___SA29" localSheetId="13">#REF!</definedName>
    <definedName name="___SA29" localSheetId="12">#REF!</definedName>
    <definedName name="___SA29" localSheetId="14">#REF!</definedName>
    <definedName name="___SA29" localSheetId="25">#REF!</definedName>
    <definedName name="___SA29" localSheetId="1">#REF!</definedName>
    <definedName name="___SA29" localSheetId="0">#REF!</definedName>
    <definedName name="___SA29" localSheetId="27">#REF!</definedName>
    <definedName name="___SA29" localSheetId="11">#REF!</definedName>
    <definedName name="___SA29">#REF!</definedName>
    <definedName name="___SA30" localSheetId="15">#REF!</definedName>
    <definedName name="___SA30" localSheetId="16">#REF!</definedName>
    <definedName name="___SA30" localSheetId="17">#REF!</definedName>
    <definedName name="___SA30" localSheetId="18">#REF!</definedName>
    <definedName name="___SA30" localSheetId="19">#REF!</definedName>
    <definedName name="___SA30" localSheetId="20">#REF!</definedName>
    <definedName name="___SA30" localSheetId="21">#REF!</definedName>
    <definedName name="___SA30" localSheetId="22">#REF!</definedName>
    <definedName name="___SA30" localSheetId="23">#REF!</definedName>
    <definedName name="___SA30" localSheetId="24">#REF!</definedName>
    <definedName name="___SA30" localSheetId="35">#REF!</definedName>
    <definedName name="___SA30" localSheetId="38">#REF!</definedName>
    <definedName name="___SA30" localSheetId="37">#REF!</definedName>
    <definedName name="___SA30" localSheetId="36">#REF!</definedName>
    <definedName name="___SA30" localSheetId="26">#REF!</definedName>
    <definedName name="___SA30" localSheetId="10">#REF!</definedName>
    <definedName name="___SA30" localSheetId="13">#REF!</definedName>
    <definedName name="___SA30" localSheetId="12">#REF!</definedName>
    <definedName name="___SA30" localSheetId="14">#REF!</definedName>
    <definedName name="___SA30" localSheetId="25">#REF!</definedName>
    <definedName name="___SA30" localSheetId="1">#REF!</definedName>
    <definedName name="___SA30" localSheetId="0">#REF!</definedName>
    <definedName name="___SA30" localSheetId="27">#REF!</definedName>
    <definedName name="___SA30" localSheetId="11">#REF!</definedName>
    <definedName name="___SA30">#REF!</definedName>
    <definedName name="___SA31" localSheetId="15">#REF!</definedName>
    <definedName name="___SA31" localSheetId="16">#REF!</definedName>
    <definedName name="___SA31" localSheetId="17">#REF!</definedName>
    <definedName name="___SA31" localSheetId="18">#REF!</definedName>
    <definedName name="___SA31" localSheetId="19">#REF!</definedName>
    <definedName name="___SA31" localSheetId="20">#REF!</definedName>
    <definedName name="___SA31" localSheetId="21">#REF!</definedName>
    <definedName name="___SA31" localSheetId="22">#REF!</definedName>
    <definedName name="___SA31" localSheetId="23">#REF!</definedName>
    <definedName name="___SA31" localSheetId="24">#REF!</definedName>
    <definedName name="___SA31" localSheetId="35">#REF!</definedName>
    <definedName name="___SA31" localSheetId="38">#REF!</definedName>
    <definedName name="___SA31" localSheetId="37">#REF!</definedName>
    <definedName name="___SA31" localSheetId="36">#REF!</definedName>
    <definedName name="___SA31" localSheetId="26">#REF!</definedName>
    <definedName name="___SA31" localSheetId="10">#REF!</definedName>
    <definedName name="___SA31" localSheetId="13">#REF!</definedName>
    <definedName name="___SA31" localSheetId="12">#REF!</definedName>
    <definedName name="___SA31" localSheetId="14">#REF!</definedName>
    <definedName name="___SA31" localSheetId="25">#REF!</definedName>
    <definedName name="___SA31" localSheetId="1">#REF!</definedName>
    <definedName name="___SA31" localSheetId="0">#REF!</definedName>
    <definedName name="___SA31" localSheetId="27">#REF!</definedName>
    <definedName name="___SA31" localSheetId="11">#REF!</definedName>
    <definedName name="___SA31">#REF!</definedName>
    <definedName name="___SA32" localSheetId="15">#REF!</definedName>
    <definedName name="___SA32" localSheetId="16">#REF!</definedName>
    <definedName name="___SA32" localSheetId="17">#REF!</definedName>
    <definedName name="___SA32" localSheetId="18">#REF!</definedName>
    <definedName name="___SA32" localSheetId="19">#REF!</definedName>
    <definedName name="___SA32" localSheetId="20">#REF!</definedName>
    <definedName name="___SA32" localSheetId="21">#REF!</definedName>
    <definedName name="___SA32" localSheetId="22">#REF!</definedName>
    <definedName name="___SA32" localSheetId="23">#REF!</definedName>
    <definedName name="___SA32" localSheetId="24">#REF!</definedName>
    <definedName name="___SA32" localSheetId="35">#REF!</definedName>
    <definedName name="___SA32" localSheetId="38">#REF!</definedName>
    <definedName name="___SA32" localSheetId="37">#REF!</definedName>
    <definedName name="___SA32" localSheetId="36">#REF!</definedName>
    <definedName name="___SA32" localSheetId="26">#REF!</definedName>
    <definedName name="___SA32" localSheetId="10">#REF!</definedName>
    <definedName name="___SA32" localSheetId="13">#REF!</definedName>
    <definedName name="___SA32" localSheetId="12">#REF!</definedName>
    <definedName name="___SA32" localSheetId="14">#REF!</definedName>
    <definedName name="___SA32" localSheetId="25">#REF!</definedName>
    <definedName name="___SA32" localSheetId="1">#REF!</definedName>
    <definedName name="___SA32" localSheetId="0">#REF!</definedName>
    <definedName name="___SA32" localSheetId="27">#REF!</definedName>
    <definedName name="___SA32" localSheetId="11">#REF!</definedName>
    <definedName name="___SA32">#REF!</definedName>
    <definedName name="___SA33" localSheetId="15">#REF!</definedName>
    <definedName name="___SA33" localSheetId="16">#REF!</definedName>
    <definedName name="___SA33" localSheetId="17">#REF!</definedName>
    <definedName name="___SA33" localSheetId="18">#REF!</definedName>
    <definedName name="___SA33" localSheetId="19">#REF!</definedName>
    <definedName name="___SA33" localSheetId="20">#REF!</definedName>
    <definedName name="___SA33" localSheetId="21">#REF!</definedName>
    <definedName name="___SA33" localSheetId="22">#REF!</definedName>
    <definedName name="___SA33" localSheetId="23">#REF!</definedName>
    <definedName name="___SA33" localSheetId="24">#REF!</definedName>
    <definedName name="___SA33" localSheetId="35">#REF!</definedName>
    <definedName name="___SA33" localSheetId="38">#REF!</definedName>
    <definedName name="___SA33" localSheetId="37">#REF!</definedName>
    <definedName name="___SA33" localSheetId="36">#REF!</definedName>
    <definedName name="___SA33" localSheetId="26">#REF!</definedName>
    <definedName name="___SA33" localSheetId="10">#REF!</definedName>
    <definedName name="___SA33" localSheetId="13">#REF!</definedName>
    <definedName name="___SA33" localSheetId="12">#REF!</definedName>
    <definedName name="___SA33" localSheetId="14">#REF!</definedName>
    <definedName name="___SA33" localSheetId="25">#REF!</definedName>
    <definedName name="___SA33" localSheetId="1">#REF!</definedName>
    <definedName name="___SA33" localSheetId="0">#REF!</definedName>
    <definedName name="___SA33" localSheetId="27">#REF!</definedName>
    <definedName name="___SA33" localSheetId="11">#REF!</definedName>
    <definedName name="___SA33">#REF!</definedName>
    <definedName name="___SA34" localSheetId="15">#REF!</definedName>
    <definedName name="___SA34" localSheetId="16">#REF!</definedName>
    <definedName name="___SA34" localSheetId="17">#REF!</definedName>
    <definedName name="___SA34" localSheetId="18">#REF!</definedName>
    <definedName name="___SA34" localSheetId="19">#REF!</definedName>
    <definedName name="___SA34" localSheetId="20">#REF!</definedName>
    <definedName name="___SA34" localSheetId="21">#REF!</definedName>
    <definedName name="___SA34" localSheetId="22">#REF!</definedName>
    <definedName name="___SA34" localSheetId="23">#REF!</definedName>
    <definedName name="___SA34" localSheetId="24">#REF!</definedName>
    <definedName name="___SA34" localSheetId="35">#REF!</definedName>
    <definedName name="___SA34" localSheetId="38">#REF!</definedName>
    <definedName name="___SA34" localSheetId="37">#REF!</definedName>
    <definedName name="___SA34" localSheetId="36">#REF!</definedName>
    <definedName name="___SA34" localSheetId="26">#REF!</definedName>
    <definedName name="___SA34" localSheetId="10">#REF!</definedName>
    <definedName name="___SA34" localSheetId="13">#REF!</definedName>
    <definedName name="___SA34" localSheetId="12">#REF!</definedName>
    <definedName name="___SA34" localSheetId="14">#REF!</definedName>
    <definedName name="___SA34" localSheetId="25">#REF!</definedName>
    <definedName name="___SA34" localSheetId="1">#REF!</definedName>
    <definedName name="___SA34" localSheetId="0">#REF!</definedName>
    <definedName name="___SA34" localSheetId="27">#REF!</definedName>
    <definedName name="___SA34" localSheetId="11">#REF!</definedName>
    <definedName name="___SA34">#REF!</definedName>
    <definedName name="___SA35" localSheetId="15">#REF!</definedName>
    <definedName name="___SA35" localSheetId="16">#REF!</definedName>
    <definedName name="___SA35" localSheetId="17">#REF!</definedName>
    <definedName name="___SA35" localSheetId="18">#REF!</definedName>
    <definedName name="___SA35" localSheetId="19">#REF!</definedName>
    <definedName name="___SA35" localSheetId="20">#REF!</definedName>
    <definedName name="___SA35" localSheetId="21">#REF!</definedName>
    <definedName name="___SA35" localSheetId="22">#REF!</definedName>
    <definedName name="___SA35" localSheetId="23">#REF!</definedName>
    <definedName name="___SA35" localSheetId="24">#REF!</definedName>
    <definedName name="___SA35" localSheetId="35">#REF!</definedName>
    <definedName name="___SA35" localSheetId="38">#REF!</definedName>
    <definedName name="___SA35" localSheetId="37">#REF!</definedName>
    <definedName name="___SA35" localSheetId="36">#REF!</definedName>
    <definedName name="___SA35" localSheetId="26">#REF!</definedName>
    <definedName name="___SA35" localSheetId="10">#REF!</definedName>
    <definedName name="___SA35" localSheetId="13">#REF!</definedName>
    <definedName name="___SA35" localSheetId="12">#REF!</definedName>
    <definedName name="___SA35" localSheetId="14">#REF!</definedName>
    <definedName name="___SA35" localSheetId="25">#REF!</definedName>
    <definedName name="___SA35" localSheetId="1">#REF!</definedName>
    <definedName name="___SA35" localSheetId="0">#REF!</definedName>
    <definedName name="___SA35" localSheetId="27">#REF!</definedName>
    <definedName name="___SA35" localSheetId="11">#REF!</definedName>
    <definedName name="___SA35">#REF!</definedName>
    <definedName name="___SA36" localSheetId="15">#REF!</definedName>
    <definedName name="___SA36" localSheetId="16">#REF!</definedName>
    <definedName name="___SA36" localSheetId="17">#REF!</definedName>
    <definedName name="___SA36" localSheetId="18">#REF!</definedName>
    <definedName name="___SA36" localSheetId="19">#REF!</definedName>
    <definedName name="___SA36" localSheetId="20">#REF!</definedName>
    <definedName name="___SA36" localSheetId="21">#REF!</definedName>
    <definedName name="___SA36" localSheetId="22">#REF!</definedName>
    <definedName name="___SA36" localSheetId="23">#REF!</definedName>
    <definedName name="___SA36" localSheetId="24">#REF!</definedName>
    <definedName name="___SA36" localSheetId="35">#REF!</definedName>
    <definedName name="___SA36" localSheetId="38">#REF!</definedName>
    <definedName name="___SA36" localSheetId="37">#REF!</definedName>
    <definedName name="___SA36" localSheetId="36">#REF!</definedName>
    <definedName name="___SA36" localSheetId="26">#REF!</definedName>
    <definedName name="___SA36" localSheetId="10">#REF!</definedName>
    <definedName name="___SA36" localSheetId="13">#REF!</definedName>
    <definedName name="___SA36" localSheetId="12">#REF!</definedName>
    <definedName name="___SA36" localSheetId="14">#REF!</definedName>
    <definedName name="___SA36" localSheetId="25">#REF!</definedName>
    <definedName name="___SA36" localSheetId="1">#REF!</definedName>
    <definedName name="___SA36" localSheetId="0">#REF!</definedName>
    <definedName name="___SA36" localSheetId="27">#REF!</definedName>
    <definedName name="___SA36" localSheetId="11">#REF!</definedName>
    <definedName name="___SA36">#REF!</definedName>
    <definedName name="___SA37" localSheetId="15">#REF!</definedName>
    <definedName name="___SA37" localSheetId="16">#REF!</definedName>
    <definedName name="___SA37" localSheetId="17">#REF!</definedName>
    <definedName name="___SA37" localSheetId="18">#REF!</definedName>
    <definedName name="___SA37" localSheetId="19">#REF!</definedName>
    <definedName name="___SA37" localSheetId="20">#REF!</definedName>
    <definedName name="___SA37" localSheetId="21">#REF!</definedName>
    <definedName name="___SA37" localSheetId="22">#REF!</definedName>
    <definedName name="___SA37" localSheetId="23">#REF!</definedName>
    <definedName name="___SA37" localSheetId="24">#REF!</definedName>
    <definedName name="___SA37" localSheetId="35">#REF!</definedName>
    <definedName name="___SA37" localSheetId="38">#REF!</definedName>
    <definedName name="___SA37" localSheetId="37">#REF!</definedName>
    <definedName name="___SA37" localSheetId="36">#REF!</definedName>
    <definedName name="___SA37" localSheetId="26">#REF!</definedName>
    <definedName name="___SA37" localSheetId="10">#REF!</definedName>
    <definedName name="___SA37" localSheetId="13">#REF!</definedName>
    <definedName name="___SA37" localSheetId="12">#REF!</definedName>
    <definedName name="___SA37" localSheetId="14">#REF!</definedName>
    <definedName name="___SA37" localSheetId="25">#REF!</definedName>
    <definedName name="___SA37" localSheetId="1">#REF!</definedName>
    <definedName name="___SA37" localSheetId="0">#REF!</definedName>
    <definedName name="___SA37" localSheetId="27">#REF!</definedName>
    <definedName name="___SA37" localSheetId="11">#REF!</definedName>
    <definedName name="___SA37">#REF!</definedName>
    <definedName name="___SA38" localSheetId="15">#REF!</definedName>
    <definedName name="___SA38" localSheetId="16">#REF!</definedName>
    <definedName name="___SA38" localSheetId="17">#REF!</definedName>
    <definedName name="___SA38" localSheetId="18">#REF!</definedName>
    <definedName name="___SA38" localSheetId="19">#REF!</definedName>
    <definedName name="___SA38" localSheetId="20">#REF!</definedName>
    <definedName name="___SA38" localSheetId="21">#REF!</definedName>
    <definedName name="___SA38" localSheetId="22">#REF!</definedName>
    <definedName name="___SA38" localSheetId="23">#REF!</definedName>
    <definedName name="___SA38" localSheetId="24">#REF!</definedName>
    <definedName name="___SA38" localSheetId="35">#REF!</definedName>
    <definedName name="___SA38" localSheetId="38">#REF!</definedName>
    <definedName name="___SA38" localSheetId="37">#REF!</definedName>
    <definedName name="___SA38" localSheetId="36">#REF!</definedName>
    <definedName name="___SA38" localSheetId="26">#REF!</definedName>
    <definedName name="___SA38" localSheetId="10">#REF!</definedName>
    <definedName name="___SA38" localSheetId="13">#REF!</definedName>
    <definedName name="___SA38" localSheetId="12">#REF!</definedName>
    <definedName name="___SA38" localSheetId="14">#REF!</definedName>
    <definedName name="___SA38" localSheetId="25">#REF!</definedName>
    <definedName name="___SA38" localSheetId="1">#REF!</definedName>
    <definedName name="___SA38" localSheetId="0">#REF!</definedName>
    <definedName name="___SA38" localSheetId="27">#REF!</definedName>
    <definedName name="___SA38" localSheetId="11">#REF!</definedName>
    <definedName name="___SA38">#REF!</definedName>
    <definedName name="___SA39" localSheetId="15">#REF!</definedName>
    <definedName name="___SA39" localSheetId="16">#REF!</definedName>
    <definedName name="___SA39" localSheetId="17">#REF!</definedName>
    <definedName name="___SA39" localSheetId="18">#REF!</definedName>
    <definedName name="___SA39" localSheetId="19">#REF!</definedName>
    <definedName name="___SA39" localSheetId="20">#REF!</definedName>
    <definedName name="___SA39" localSheetId="21">#REF!</definedName>
    <definedName name="___SA39" localSheetId="22">#REF!</definedName>
    <definedName name="___SA39" localSheetId="23">#REF!</definedName>
    <definedName name="___SA39" localSheetId="24">#REF!</definedName>
    <definedName name="___SA39" localSheetId="35">#REF!</definedName>
    <definedName name="___SA39" localSheetId="38">#REF!</definedName>
    <definedName name="___SA39" localSheetId="37">#REF!</definedName>
    <definedName name="___SA39" localSheetId="36">#REF!</definedName>
    <definedName name="___SA39" localSheetId="26">#REF!</definedName>
    <definedName name="___SA39" localSheetId="10">#REF!</definedName>
    <definedName name="___SA39" localSheetId="13">#REF!</definedName>
    <definedName name="___SA39" localSheetId="12">#REF!</definedName>
    <definedName name="___SA39" localSheetId="14">#REF!</definedName>
    <definedName name="___SA39" localSheetId="25">#REF!</definedName>
    <definedName name="___SA39" localSheetId="1">#REF!</definedName>
    <definedName name="___SA39" localSheetId="0">#REF!</definedName>
    <definedName name="___SA39" localSheetId="27">#REF!</definedName>
    <definedName name="___SA39" localSheetId="11">#REF!</definedName>
    <definedName name="___SA39">#REF!</definedName>
    <definedName name="___SA40" localSheetId="15">#REF!</definedName>
    <definedName name="___SA40" localSheetId="16">#REF!</definedName>
    <definedName name="___SA40" localSheetId="17">#REF!</definedName>
    <definedName name="___SA40" localSheetId="18">#REF!</definedName>
    <definedName name="___SA40" localSheetId="19">#REF!</definedName>
    <definedName name="___SA40" localSheetId="20">#REF!</definedName>
    <definedName name="___SA40" localSheetId="21">#REF!</definedName>
    <definedName name="___SA40" localSheetId="22">#REF!</definedName>
    <definedName name="___SA40" localSheetId="23">#REF!</definedName>
    <definedName name="___SA40" localSheetId="24">#REF!</definedName>
    <definedName name="___SA40" localSheetId="35">#REF!</definedName>
    <definedName name="___SA40" localSheetId="38">#REF!</definedName>
    <definedName name="___SA40" localSheetId="37">#REF!</definedName>
    <definedName name="___SA40" localSheetId="36">#REF!</definedName>
    <definedName name="___SA40" localSheetId="26">#REF!</definedName>
    <definedName name="___SA40" localSheetId="10">#REF!</definedName>
    <definedName name="___SA40" localSheetId="13">#REF!</definedName>
    <definedName name="___SA40" localSheetId="12">#REF!</definedName>
    <definedName name="___SA40" localSheetId="14">#REF!</definedName>
    <definedName name="___SA40" localSheetId="25">#REF!</definedName>
    <definedName name="___SA40" localSheetId="1">#REF!</definedName>
    <definedName name="___SA40" localSheetId="0">#REF!</definedName>
    <definedName name="___SA40" localSheetId="27">#REF!</definedName>
    <definedName name="___SA40" localSheetId="11">#REF!</definedName>
    <definedName name="___SA40">#REF!</definedName>
    <definedName name="___SA41" localSheetId="15">#REF!</definedName>
    <definedName name="___SA41" localSheetId="16">#REF!</definedName>
    <definedName name="___SA41" localSheetId="17">#REF!</definedName>
    <definedName name="___SA41" localSheetId="18">#REF!</definedName>
    <definedName name="___SA41" localSheetId="19">#REF!</definedName>
    <definedName name="___SA41" localSheetId="20">#REF!</definedName>
    <definedName name="___SA41" localSheetId="21">#REF!</definedName>
    <definedName name="___SA41" localSheetId="22">#REF!</definedName>
    <definedName name="___SA41" localSheetId="23">#REF!</definedName>
    <definedName name="___SA41" localSheetId="24">#REF!</definedName>
    <definedName name="___SA41" localSheetId="35">#REF!</definedName>
    <definedName name="___SA41" localSheetId="38">#REF!</definedName>
    <definedName name="___SA41" localSheetId="37">#REF!</definedName>
    <definedName name="___SA41" localSheetId="36">#REF!</definedName>
    <definedName name="___SA41" localSheetId="26">#REF!</definedName>
    <definedName name="___SA41" localSheetId="10">#REF!</definedName>
    <definedName name="___SA41" localSheetId="13">#REF!</definedName>
    <definedName name="___SA41" localSheetId="12">#REF!</definedName>
    <definedName name="___SA41" localSheetId="14">#REF!</definedName>
    <definedName name="___SA41" localSheetId="25">#REF!</definedName>
    <definedName name="___SA41" localSheetId="1">#REF!</definedName>
    <definedName name="___SA41" localSheetId="0">#REF!</definedName>
    <definedName name="___SA41" localSheetId="27">#REF!</definedName>
    <definedName name="___SA41" localSheetId="11">#REF!</definedName>
    <definedName name="___SA41">#REF!</definedName>
    <definedName name="___SA42" localSheetId="15">#REF!</definedName>
    <definedName name="___SA42" localSheetId="16">#REF!</definedName>
    <definedName name="___SA42" localSheetId="17">#REF!</definedName>
    <definedName name="___SA42" localSheetId="18">#REF!</definedName>
    <definedName name="___SA42" localSheetId="19">#REF!</definedName>
    <definedName name="___SA42" localSheetId="20">#REF!</definedName>
    <definedName name="___SA42" localSheetId="21">#REF!</definedName>
    <definedName name="___SA42" localSheetId="22">#REF!</definedName>
    <definedName name="___SA42" localSheetId="23">#REF!</definedName>
    <definedName name="___SA42" localSheetId="24">#REF!</definedName>
    <definedName name="___SA42" localSheetId="35">#REF!</definedName>
    <definedName name="___SA42" localSheetId="38">#REF!</definedName>
    <definedName name="___SA42" localSheetId="37">#REF!</definedName>
    <definedName name="___SA42" localSheetId="36">#REF!</definedName>
    <definedName name="___SA42" localSheetId="26">#REF!</definedName>
    <definedName name="___SA42" localSheetId="10">#REF!</definedName>
    <definedName name="___SA42" localSheetId="13">#REF!</definedName>
    <definedName name="___SA42" localSheetId="12">#REF!</definedName>
    <definedName name="___SA42" localSheetId="14">#REF!</definedName>
    <definedName name="___SA42" localSheetId="25">#REF!</definedName>
    <definedName name="___SA42" localSheetId="1">#REF!</definedName>
    <definedName name="___SA42" localSheetId="0">#REF!</definedName>
    <definedName name="___SA42" localSheetId="27">#REF!</definedName>
    <definedName name="___SA42" localSheetId="11">#REF!</definedName>
    <definedName name="___SA42">#REF!</definedName>
    <definedName name="___SA43" localSheetId="15">#REF!</definedName>
    <definedName name="___SA43" localSheetId="16">#REF!</definedName>
    <definedName name="___SA43" localSheetId="17">#REF!</definedName>
    <definedName name="___SA43" localSheetId="18">#REF!</definedName>
    <definedName name="___SA43" localSheetId="19">#REF!</definedName>
    <definedName name="___SA43" localSheetId="20">#REF!</definedName>
    <definedName name="___SA43" localSheetId="21">#REF!</definedName>
    <definedName name="___SA43" localSheetId="22">#REF!</definedName>
    <definedName name="___SA43" localSheetId="23">#REF!</definedName>
    <definedName name="___SA43" localSheetId="24">#REF!</definedName>
    <definedName name="___SA43" localSheetId="35">#REF!</definedName>
    <definedName name="___SA43" localSheetId="38">#REF!</definedName>
    <definedName name="___SA43" localSheetId="37">#REF!</definedName>
    <definedName name="___SA43" localSheetId="36">#REF!</definedName>
    <definedName name="___SA43" localSheetId="26">#REF!</definedName>
    <definedName name="___SA43" localSheetId="10">#REF!</definedName>
    <definedName name="___SA43" localSheetId="13">#REF!</definedName>
    <definedName name="___SA43" localSheetId="12">#REF!</definedName>
    <definedName name="___SA43" localSheetId="14">#REF!</definedName>
    <definedName name="___SA43" localSheetId="25">#REF!</definedName>
    <definedName name="___SA43" localSheetId="1">#REF!</definedName>
    <definedName name="___SA43" localSheetId="0">#REF!</definedName>
    <definedName name="___SA43" localSheetId="27">#REF!</definedName>
    <definedName name="___SA43" localSheetId="11">#REF!</definedName>
    <definedName name="___SA43">#REF!</definedName>
    <definedName name="___SA44" localSheetId="15">#REF!</definedName>
    <definedName name="___SA44" localSheetId="16">#REF!</definedName>
    <definedName name="___SA44" localSheetId="17">#REF!</definedName>
    <definedName name="___SA44" localSheetId="18">#REF!</definedName>
    <definedName name="___SA44" localSheetId="19">#REF!</definedName>
    <definedName name="___SA44" localSheetId="20">#REF!</definedName>
    <definedName name="___SA44" localSheetId="21">#REF!</definedName>
    <definedName name="___SA44" localSheetId="22">#REF!</definedName>
    <definedName name="___SA44" localSheetId="23">#REF!</definedName>
    <definedName name="___SA44" localSheetId="24">#REF!</definedName>
    <definedName name="___SA44" localSheetId="35">#REF!</definedName>
    <definedName name="___SA44" localSheetId="38">#REF!</definedName>
    <definedName name="___SA44" localSheetId="37">#REF!</definedName>
    <definedName name="___SA44" localSheetId="36">#REF!</definedName>
    <definedName name="___SA44" localSheetId="26">#REF!</definedName>
    <definedName name="___SA44" localSheetId="10">#REF!</definedName>
    <definedName name="___SA44" localSheetId="13">#REF!</definedName>
    <definedName name="___SA44" localSheetId="12">#REF!</definedName>
    <definedName name="___SA44" localSheetId="14">#REF!</definedName>
    <definedName name="___SA44" localSheetId="25">#REF!</definedName>
    <definedName name="___SA44" localSheetId="1">#REF!</definedName>
    <definedName name="___SA44" localSheetId="0">#REF!</definedName>
    <definedName name="___SA44" localSheetId="27">#REF!</definedName>
    <definedName name="___SA44" localSheetId="11">#REF!</definedName>
    <definedName name="___SA44">#REF!</definedName>
    <definedName name="___SA45" localSheetId="15">#REF!</definedName>
    <definedName name="___SA45" localSheetId="16">#REF!</definedName>
    <definedName name="___SA45" localSheetId="17">#REF!</definedName>
    <definedName name="___SA45" localSheetId="18">#REF!</definedName>
    <definedName name="___SA45" localSheetId="19">#REF!</definedName>
    <definedName name="___SA45" localSheetId="20">#REF!</definedName>
    <definedName name="___SA45" localSheetId="21">#REF!</definedName>
    <definedName name="___SA45" localSheetId="22">#REF!</definedName>
    <definedName name="___SA45" localSheetId="23">#REF!</definedName>
    <definedName name="___SA45" localSheetId="24">#REF!</definedName>
    <definedName name="___SA45" localSheetId="35">#REF!</definedName>
    <definedName name="___SA45" localSheetId="38">#REF!</definedName>
    <definedName name="___SA45" localSheetId="37">#REF!</definedName>
    <definedName name="___SA45" localSheetId="36">#REF!</definedName>
    <definedName name="___SA45" localSheetId="26">#REF!</definedName>
    <definedName name="___SA45" localSheetId="10">#REF!</definedName>
    <definedName name="___SA45" localSheetId="13">#REF!</definedName>
    <definedName name="___SA45" localSheetId="12">#REF!</definedName>
    <definedName name="___SA45" localSheetId="14">#REF!</definedName>
    <definedName name="___SA45" localSheetId="25">#REF!</definedName>
    <definedName name="___SA45" localSheetId="1">#REF!</definedName>
    <definedName name="___SA45" localSheetId="0">#REF!</definedName>
    <definedName name="___SA45" localSheetId="27">#REF!</definedName>
    <definedName name="___SA45" localSheetId="11">#REF!</definedName>
    <definedName name="___SA45">#REF!</definedName>
    <definedName name="___SA46" localSheetId="15">#REF!</definedName>
    <definedName name="___SA46" localSheetId="16">#REF!</definedName>
    <definedName name="___SA46" localSheetId="17">#REF!</definedName>
    <definedName name="___SA46" localSheetId="18">#REF!</definedName>
    <definedName name="___SA46" localSheetId="19">#REF!</definedName>
    <definedName name="___SA46" localSheetId="20">#REF!</definedName>
    <definedName name="___SA46" localSheetId="21">#REF!</definedName>
    <definedName name="___SA46" localSheetId="22">#REF!</definedName>
    <definedName name="___SA46" localSheetId="23">#REF!</definedName>
    <definedName name="___SA46" localSheetId="24">#REF!</definedName>
    <definedName name="___SA46" localSheetId="35">#REF!</definedName>
    <definedName name="___SA46" localSheetId="38">#REF!</definedName>
    <definedName name="___SA46" localSheetId="37">#REF!</definedName>
    <definedName name="___SA46" localSheetId="36">#REF!</definedName>
    <definedName name="___SA46" localSheetId="26">#REF!</definedName>
    <definedName name="___SA46" localSheetId="10">#REF!</definedName>
    <definedName name="___SA46" localSheetId="13">#REF!</definedName>
    <definedName name="___SA46" localSheetId="12">#REF!</definedName>
    <definedName name="___SA46" localSheetId="14">#REF!</definedName>
    <definedName name="___SA46" localSheetId="25">#REF!</definedName>
    <definedName name="___SA46" localSheetId="1">#REF!</definedName>
    <definedName name="___SA46" localSheetId="0">#REF!</definedName>
    <definedName name="___SA46" localSheetId="27">#REF!</definedName>
    <definedName name="___SA46" localSheetId="11">#REF!</definedName>
    <definedName name="___SA46">#REF!</definedName>
    <definedName name="___SA47" localSheetId="15">#REF!</definedName>
    <definedName name="___SA47" localSheetId="16">#REF!</definedName>
    <definedName name="___SA47" localSheetId="17">#REF!</definedName>
    <definedName name="___SA47" localSheetId="18">#REF!</definedName>
    <definedName name="___SA47" localSheetId="19">#REF!</definedName>
    <definedName name="___SA47" localSheetId="20">#REF!</definedName>
    <definedName name="___SA47" localSheetId="21">#REF!</definedName>
    <definedName name="___SA47" localSheetId="22">#REF!</definedName>
    <definedName name="___SA47" localSheetId="23">#REF!</definedName>
    <definedName name="___SA47" localSheetId="24">#REF!</definedName>
    <definedName name="___SA47" localSheetId="35">#REF!</definedName>
    <definedName name="___SA47" localSheetId="38">#REF!</definedName>
    <definedName name="___SA47" localSheetId="37">#REF!</definedName>
    <definedName name="___SA47" localSheetId="36">#REF!</definedName>
    <definedName name="___SA47" localSheetId="26">#REF!</definedName>
    <definedName name="___SA47" localSheetId="10">#REF!</definedName>
    <definedName name="___SA47" localSheetId="13">#REF!</definedName>
    <definedName name="___SA47" localSheetId="12">#REF!</definedName>
    <definedName name="___SA47" localSheetId="14">#REF!</definedName>
    <definedName name="___SA47" localSheetId="25">#REF!</definedName>
    <definedName name="___SA47" localSheetId="1">#REF!</definedName>
    <definedName name="___SA47" localSheetId="0">#REF!</definedName>
    <definedName name="___SA47" localSheetId="27">#REF!</definedName>
    <definedName name="___SA47" localSheetId="11">#REF!</definedName>
    <definedName name="___SA47">#REF!</definedName>
    <definedName name="___SA48" localSheetId="15">#REF!</definedName>
    <definedName name="___SA48" localSheetId="16">#REF!</definedName>
    <definedName name="___SA48" localSheetId="17">#REF!</definedName>
    <definedName name="___SA48" localSheetId="18">#REF!</definedName>
    <definedName name="___SA48" localSheetId="19">#REF!</definedName>
    <definedName name="___SA48" localSheetId="20">#REF!</definedName>
    <definedName name="___SA48" localSheetId="21">#REF!</definedName>
    <definedName name="___SA48" localSheetId="22">#REF!</definedName>
    <definedName name="___SA48" localSheetId="23">#REF!</definedName>
    <definedName name="___SA48" localSheetId="24">#REF!</definedName>
    <definedName name="___SA48" localSheetId="35">#REF!</definedName>
    <definedName name="___SA48" localSheetId="38">#REF!</definedName>
    <definedName name="___SA48" localSheetId="37">#REF!</definedName>
    <definedName name="___SA48" localSheetId="36">#REF!</definedName>
    <definedName name="___SA48" localSheetId="26">#REF!</definedName>
    <definedName name="___SA48" localSheetId="10">#REF!</definedName>
    <definedName name="___SA48" localSheetId="13">#REF!</definedName>
    <definedName name="___SA48" localSheetId="12">#REF!</definedName>
    <definedName name="___SA48" localSheetId="14">#REF!</definedName>
    <definedName name="___SA48" localSheetId="25">#REF!</definedName>
    <definedName name="___SA48" localSheetId="1">#REF!</definedName>
    <definedName name="___SA48" localSheetId="0">#REF!</definedName>
    <definedName name="___SA48" localSheetId="27">#REF!</definedName>
    <definedName name="___SA48" localSheetId="11">#REF!</definedName>
    <definedName name="___SA48">#REF!</definedName>
    <definedName name="___SA49" localSheetId="15">#REF!</definedName>
    <definedName name="___SA49" localSheetId="16">#REF!</definedName>
    <definedName name="___SA49" localSheetId="17">#REF!</definedName>
    <definedName name="___SA49" localSheetId="18">#REF!</definedName>
    <definedName name="___SA49" localSheetId="19">#REF!</definedName>
    <definedName name="___SA49" localSheetId="20">#REF!</definedName>
    <definedName name="___SA49" localSheetId="21">#REF!</definedName>
    <definedName name="___SA49" localSheetId="22">#REF!</definedName>
    <definedName name="___SA49" localSheetId="23">#REF!</definedName>
    <definedName name="___SA49" localSheetId="24">#REF!</definedName>
    <definedName name="___SA49" localSheetId="35">#REF!</definedName>
    <definedName name="___SA49" localSheetId="38">#REF!</definedName>
    <definedName name="___SA49" localSheetId="37">#REF!</definedName>
    <definedName name="___SA49" localSheetId="36">#REF!</definedName>
    <definedName name="___SA49" localSheetId="26">#REF!</definedName>
    <definedName name="___SA49" localSheetId="10">#REF!</definedName>
    <definedName name="___SA49" localSheetId="13">#REF!</definedName>
    <definedName name="___SA49" localSheetId="12">#REF!</definedName>
    <definedName name="___SA49" localSheetId="14">#REF!</definedName>
    <definedName name="___SA49" localSheetId="25">#REF!</definedName>
    <definedName name="___SA49" localSheetId="1">#REF!</definedName>
    <definedName name="___SA49" localSheetId="0">#REF!</definedName>
    <definedName name="___SA49" localSheetId="27">#REF!</definedName>
    <definedName name="___SA49" localSheetId="11">#REF!</definedName>
    <definedName name="___SA49">#REF!</definedName>
    <definedName name="___SA50" localSheetId="15">#REF!</definedName>
    <definedName name="___SA50" localSheetId="16">#REF!</definedName>
    <definedName name="___SA50" localSheetId="17">#REF!</definedName>
    <definedName name="___SA50" localSheetId="18">#REF!</definedName>
    <definedName name="___SA50" localSheetId="19">#REF!</definedName>
    <definedName name="___SA50" localSheetId="20">#REF!</definedName>
    <definedName name="___SA50" localSheetId="21">#REF!</definedName>
    <definedName name="___SA50" localSheetId="22">#REF!</definedName>
    <definedName name="___SA50" localSheetId="23">#REF!</definedName>
    <definedName name="___SA50" localSheetId="24">#REF!</definedName>
    <definedName name="___SA50" localSheetId="35">#REF!</definedName>
    <definedName name="___SA50" localSheetId="38">#REF!</definedName>
    <definedName name="___SA50" localSheetId="37">#REF!</definedName>
    <definedName name="___SA50" localSheetId="36">#REF!</definedName>
    <definedName name="___SA50" localSheetId="26">#REF!</definedName>
    <definedName name="___SA50" localSheetId="10">#REF!</definedName>
    <definedName name="___SA50" localSheetId="13">#REF!</definedName>
    <definedName name="___SA50" localSheetId="12">#REF!</definedName>
    <definedName name="___SA50" localSheetId="14">#REF!</definedName>
    <definedName name="___SA50" localSheetId="25">#REF!</definedName>
    <definedName name="___SA50" localSheetId="1">#REF!</definedName>
    <definedName name="___SA50" localSheetId="0">#REF!</definedName>
    <definedName name="___SA50" localSheetId="27">#REF!</definedName>
    <definedName name="___SA50" localSheetId="11">#REF!</definedName>
    <definedName name="___SA50">#REF!</definedName>
    <definedName name="___SA51" localSheetId="15">#REF!</definedName>
    <definedName name="___SA51" localSheetId="16">#REF!</definedName>
    <definedName name="___SA51" localSheetId="17">#REF!</definedName>
    <definedName name="___SA51" localSheetId="18">#REF!</definedName>
    <definedName name="___SA51" localSheetId="19">#REF!</definedName>
    <definedName name="___SA51" localSheetId="20">#REF!</definedName>
    <definedName name="___SA51" localSheetId="21">#REF!</definedName>
    <definedName name="___SA51" localSheetId="22">#REF!</definedName>
    <definedName name="___SA51" localSheetId="23">#REF!</definedName>
    <definedName name="___SA51" localSheetId="24">#REF!</definedName>
    <definedName name="___SA51" localSheetId="35">#REF!</definedName>
    <definedName name="___SA51" localSheetId="38">#REF!</definedName>
    <definedName name="___SA51" localSheetId="37">#REF!</definedName>
    <definedName name="___SA51" localSheetId="36">#REF!</definedName>
    <definedName name="___SA51" localSheetId="26">#REF!</definedName>
    <definedName name="___SA51" localSheetId="10">#REF!</definedName>
    <definedName name="___SA51" localSheetId="13">#REF!</definedName>
    <definedName name="___SA51" localSheetId="12">#REF!</definedName>
    <definedName name="___SA51" localSheetId="14">#REF!</definedName>
    <definedName name="___SA51" localSheetId="25">#REF!</definedName>
    <definedName name="___SA51" localSheetId="1">#REF!</definedName>
    <definedName name="___SA51" localSheetId="0">#REF!</definedName>
    <definedName name="___SA51" localSheetId="27">#REF!</definedName>
    <definedName name="___SA51" localSheetId="11">#REF!</definedName>
    <definedName name="___SA51">#REF!</definedName>
    <definedName name="___SA52" localSheetId="15">#REF!</definedName>
    <definedName name="___SA52" localSheetId="16">#REF!</definedName>
    <definedName name="___SA52" localSheetId="17">#REF!</definedName>
    <definedName name="___SA52" localSheetId="18">#REF!</definedName>
    <definedName name="___SA52" localSheetId="19">#REF!</definedName>
    <definedName name="___SA52" localSheetId="20">#REF!</definedName>
    <definedName name="___SA52" localSheetId="21">#REF!</definedName>
    <definedName name="___SA52" localSheetId="22">#REF!</definedName>
    <definedName name="___SA52" localSheetId="23">#REF!</definedName>
    <definedName name="___SA52" localSheetId="24">#REF!</definedName>
    <definedName name="___SA52" localSheetId="35">#REF!</definedName>
    <definedName name="___SA52" localSheetId="38">#REF!</definedName>
    <definedName name="___SA52" localSheetId="37">#REF!</definedName>
    <definedName name="___SA52" localSheetId="36">#REF!</definedName>
    <definedName name="___SA52" localSheetId="26">#REF!</definedName>
    <definedName name="___SA52" localSheetId="10">#REF!</definedName>
    <definedName name="___SA52" localSheetId="13">#REF!</definedName>
    <definedName name="___SA52" localSheetId="12">#REF!</definedName>
    <definedName name="___SA52" localSheetId="14">#REF!</definedName>
    <definedName name="___SA52" localSheetId="25">#REF!</definedName>
    <definedName name="___SA52" localSheetId="1">#REF!</definedName>
    <definedName name="___SA52" localSheetId="0">#REF!</definedName>
    <definedName name="___SA52" localSheetId="27">#REF!</definedName>
    <definedName name="___SA52" localSheetId="11">#REF!</definedName>
    <definedName name="___SA52">#REF!</definedName>
    <definedName name="___SA53" localSheetId="15">#REF!</definedName>
    <definedName name="___SA53" localSheetId="16">#REF!</definedName>
    <definedName name="___SA53" localSheetId="17">#REF!</definedName>
    <definedName name="___SA53" localSheetId="18">#REF!</definedName>
    <definedName name="___SA53" localSheetId="19">#REF!</definedName>
    <definedName name="___SA53" localSheetId="20">#REF!</definedName>
    <definedName name="___SA53" localSheetId="21">#REF!</definedName>
    <definedName name="___SA53" localSheetId="22">#REF!</definedName>
    <definedName name="___SA53" localSheetId="23">#REF!</definedName>
    <definedName name="___SA53" localSheetId="24">#REF!</definedName>
    <definedName name="___SA53" localSheetId="35">#REF!</definedName>
    <definedName name="___SA53" localSheetId="38">#REF!</definedName>
    <definedName name="___SA53" localSheetId="37">#REF!</definedName>
    <definedName name="___SA53" localSheetId="36">#REF!</definedName>
    <definedName name="___SA53" localSheetId="26">#REF!</definedName>
    <definedName name="___SA53" localSheetId="10">#REF!</definedName>
    <definedName name="___SA53" localSheetId="13">#REF!</definedName>
    <definedName name="___SA53" localSheetId="12">#REF!</definedName>
    <definedName name="___SA53" localSheetId="14">#REF!</definedName>
    <definedName name="___SA53" localSheetId="25">#REF!</definedName>
    <definedName name="___SA53" localSheetId="1">#REF!</definedName>
    <definedName name="___SA53" localSheetId="0">#REF!</definedName>
    <definedName name="___SA53" localSheetId="27">#REF!</definedName>
    <definedName name="___SA53" localSheetId="11">#REF!</definedName>
    <definedName name="___SA53">#REF!</definedName>
    <definedName name="___SA54" localSheetId="15">#REF!</definedName>
    <definedName name="___SA54" localSheetId="16">#REF!</definedName>
    <definedName name="___SA54" localSheetId="17">#REF!</definedName>
    <definedName name="___SA54" localSheetId="18">#REF!</definedName>
    <definedName name="___SA54" localSheetId="19">#REF!</definedName>
    <definedName name="___SA54" localSheetId="20">#REF!</definedName>
    <definedName name="___SA54" localSheetId="21">#REF!</definedName>
    <definedName name="___SA54" localSheetId="22">#REF!</definedName>
    <definedName name="___SA54" localSheetId="23">#REF!</definedName>
    <definedName name="___SA54" localSheetId="24">#REF!</definedName>
    <definedName name="___SA54" localSheetId="35">#REF!</definedName>
    <definedName name="___SA54" localSheetId="38">#REF!</definedName>
    <definedName name="___SA54" localSheetId="37">#REF!</definedName>
    <definedName name="___SA54" localSheetId="36">#REF!</definedName>
    <definedName name="___SA54" localSheetId="26">#REF!</definedName>
    <definedName name="___SA54" localSheetId="10">#REF!</definedName>
    <definedName name="___SA54" localSheetId="13">#REF!</definedName>
    <definedName name="___SA54" localSheetId="12">#REF!</definedName>
    <definedName name="___SA54" localSheetId="14">#REF!</definedName>
    <definedName name="___SA54" localSheetId="25">#REF!</definedName>
    <definedName name="___SA54" localSheetId="1">#REF!</definedName>
    <definedName name="___SA54" localSheetId="0">#REF!</definedName>
    <definedName name="___SA54" localSheetId="27">#REF!</definedName>
    <definedName name="___SA54" localSheetId="11">#REF!</definedName>
    <definedName name="___SA54">#REF!</definedName>
    <definedName name="___SA55" localSheetId="15">#REF!</definedName>
    <definedName name="___SA55" localSheetId="16">#REF!</definedName>
    <definedName name="___SA55" localSheetId="17">#REF!</definedName>
    <definedName name="___SA55" localSheetId="18">#REF!</definedName>
    <definedName name="___SA55" localSheetId="19">#REF!</definedName>
    <definedName name="___SA55" localSheetId="20">#REF!</definedName>
    <definedName name="___SA55" localSheetId="21">#REF!</definedName>
    <definedName name="___SA55" localSheetId="22">#REF!</definedName>
    <definedName name="___SA55" localSheetId="23">#REF!</definedName>
    <definedName name="___SA55" localSheetId="24">#REF!</definedName>
    <definedName name="___SA55" localSheetId="35">#REF!</definedName>
    <definedName name="___SA55" localSheetId="38">#REF!</definedName>
    <definedName name="___SA55" localSheetId="37">#REF!</definedName>
    <definedName name="___SA55" localSheetId="36">#REF!</definedName>
    <definedName name="___SA55" localSheetId="26">#REF!</definedName>
    <definedName name="___SA55" localSheetId="10">#REF!</definedName>
    <definedName name="___SA55" localSheetId="13">#REF!</definedName>
    <definedName name="___SA55" localSheetId="12">#REF!</definedName>
    <definedName name="___SA55" localSheetId="14">#REF!</definedName>
    <definedName name="___SA55" localSheetId="25">#REF!</definedName>
    <definedName name="___SA55" localSheetId="1">#REF!</definedName>
    <definedName name="___SA55" localSheetId="0">#REF!</definedName>
    <definedName name="___SA55" localSheetId="27">#REF!</definedName>
    <definedName name="___SA55" localSheetId="11">#REF!</definedName>
    <definedName name="___SA55">#REF!</definedName>
    <definedName name="___SA56" localSheetId="15">#REF!</definedName>
    <definedName name="___SA56" localSheetId="16">#REF!</definedName>
    <definedName name="___SA56" localSheetId="17">#REF!</definedName>
    <definedName name="___SA56" localSheetId="18">#REF!</definedName>
    <definedName name="___SA56" localSheetId="19">#REF!</definedName>
    <definedName name="___SA56" localSheetId="20">#REF!</definedName>
    <definedName name="___SA56" localSheetId="21">#REF!</definedName>
    <definedName name="___SA56" localSheetId="22">#REF!</definedName>
    <definedName name="___SA56" localSheetId="23">#REF!</definedName>
    <definedName name="___SA56" localSheetId="24">#REF!</definedName>
    <definedName name="___SA56" localSheetId="35">#REF!</definedName>
    <definedName name="___SA56" localSheetId="38">#REF!</definedName>
    <definedName name="___SA56" localSheetId="37">#REF!</definedName>
    <definedName name="___SA56" localSheetId="36">#REF!</definedName>
    <definedName name="___SA56" localSheetId="26">#REF!</definedName>
    <definedName name="___SA56" localSheetId="10">#REF!</definedName>
    <definedName name="___SA56" localSheetId="13">#REF!</definedName>
    <definedName name="___SA56" localSheetId="12">#REF!</definedName>
    <definedName name="___SA56" localSheetId="14">#REF!</definedName>
    <definedName name="___SA56" localSheetId="25">#REF!</definedName>
    <definedName name="___SA56" localSheetId="1">#REF!</definedName>
    <definedName name="___SA56" localSheetId="0">#REF!</definedName>
    <definedName name="___SA56" localSheetId="27">#REF!</definedName>
    <definedName name="___SA56" localSheetId="11">#REF!</definedName>
    <definedName name="___SA56">#REF!</definedName>
    <definedName name="___SA57" localSheetId="15">#REF!</definedName>
    <definedName name="___SA57" localSheetId="16">#REF!</definedName>
    <definedName name="___SA57" localSheetId="17">#REF!</definedName>
    <definedName name="___SA57" localSheetId="18">#REF!</definedName>
    <definedName name="___SA57" localSheetId="19">#REF!</definedName>
    <definedName name="___SA57" localSheetId="20">#REF!</definedName>
    <definedName name="___SA57" localSheetId="21">#REF!</definedName>
    <definedName name="___SA57" localSheetId="22">#REF!</definedName>
    <definedName name="___SA57" localSheetId="23">#REF!</definedName>
    <definedName name="___SA57" localSheetId="24">#REF!</definedName>
    <definedName name="___SA57" localSheetId="35">#REF!</definedName>
    <definedName name="___SA57" localSheetId="38">#REF!</definedName>
    <definedName name="___SA57" localSheetId="37">#REF!</definedName>
    <definedName name="___SA57" localSheetId="36">#REF!</definedName>
    <definedName name="___SA57" localSheetId="26">#REF!</definedName>
    <definedName name="___SA57" localSheetId="10">#REF!</definedName>
    <definedName name="___SA57" localSheetId="13">#REF!</definedName>
    <definedName name="___SA57" localSheetId="12">#REF!</definedName>
    <definedName name="___SA57" localSheetId="14">#REF!</definedName>
    <definedName name="___SA57" localSheetId="25">#REF!</definedName>
    <definedName name="___SA57" localSheetId="1">#REF!</definedName>
    <definedName name="___SA57" localSheetId="0">#REF!</definedName>
    <definedName name="___SA57" localSheetId="27">#REF!</definedName>
    <definedName name="___SA57" localSheetId="11">#REF!</definedName>
    <definedName name="___SA57">#REF!</definedName>
    <definedName name="___SA58" localSheetId="15">#REF!</definedName>
    <definedName name="___SA58" localSheetId="16">#REF!</definedName>
    <definedName name="___SA58" localSheetId="17">#REF!</definedName>
    <definedName name="___SA58" localSheetId="18">#REF!</definedName>
    <definedName name="___SA58" localSheetId="19">#REF!</definedName>
    <definedName name="___SA58" localSheetId="20">#REF!</definedName>
    <definedName name="___SA58" localSheetId="21">#REF!</definedName>
    <definedName name="___SA58" localSheetId="22">#REF!</definedName>
    <definedName name="___SA58" localSheetId="23">#REF!</definedName>
    <definedName name="___SA58" localSheetId="24">#REF!</definedName>
    <definedName name="___SA58" localSheetId="35">#REF!</definedName>
    <definedName name="___SA58" localSheetId="38">#REF!</definedName>
    <definedName name="___SA58" localSheetId="37">#REF!</definedName>
    <definedName name="___SA58" localSheetId="36">#REF!</definedName>
    <definedName name="___SA58" localSheetId="26">#REF!</definedName>
    <definedName name="___SA58" localSheetId="10">#REF!</definedName>
    <definedName name="___SA58" localSheetId="13">#REF!</definedName>
    <definedName name="___SA58" localSheetId="12">#REF!</definedName>
    <definedName name="___SA58" localSheetId="14">#REF!</definedName>
    <definedName name="___SA58" localSheetId="25">#REF!</definedName>
    <definedName name="___SA58" localSheetId="1">#REF!</definedName>
    <definedName name="___SA58" localSheetId="0">#REF!</definedName>
    <definedName name="___SA58" localSheetId="27">#REF!</definedName>
    <definedName name="___SA58" localSheetId="11">#REF!</definedName>
    <definedName name="___SA58">#REF!</definedName>
    <definedName name="___SA59" localSheetId="15">#REF!</definedName>
    <definedName name="___SA59" localSheetId="16">#REF!</definedName>
    <definedName name="___SA59" localSheetId="17">#REF!</definedName>
    <definedName name="___SA59" localSheetId="18">#REF!</definedName>
    <definedName name="___SA59" localSheetId="19">#REF!</definedName>
    <definedName name="___SA59" localSheetId="20">#REF!</definedName>
    <definedName name="___SA59" localSheetId="21">#REF!</definedName>
    <definedName name="___SA59" localSheetId="22">#REF!</definedName>
    <definedName name="___SA59" localSheetId="23">#REF!</definedName>
    <definedName name="___SA59" localSheetId="24">#REF!</definedName>
    <definedName name="___SA59" localSheetId="35">#REF!</definedName>
    <definedName name="___SA59" localSheetId="38">#REF!</definedName>
    <definedName name="___SA59" localSheetId="37">#REF!</definedName>
    <definedName name="___SA59" localSheetId="36">#REF!</definedName>
    <definedName name="___SA59" localSheetId="26">#REF!</definedName>
    <definedName name="___SA59" localSheetId="10">#REF!</definedName>
    <definedName name="___SA59" localSheetId="13">#REF!</definedName>
    <definedName name="___SA59" localSheetId="12">#REF!</definedName>
    <definedName name="___SA59" localSheetId="14">#REF!</definedName>
    <definedName name="___SA59" localSheetId="25">#REF!</definedName>
    <definedName name="___SA59" localSheetId="1">#REF!</definedName>
    <definedName name="___SA59" localSheetId="0">#REF!</definedName>
    <definedName name="___SA59" localSheetId="27">#REF!</definedName>
    <definedName name="___SA59" localSheetId="11">#REF!</definedName>
    <definedName name="___SA59">#REF!</definedName>
    <definedName name="___SA60" localSheetId="15">#REF!</definedName>
    <definedName name="___SA60" localSheetId="16">#REF!</definedName>
    <definedName name="___SA60" localSheetId="17">#REF!</definedName>
    <definedName name="___SA60" localSheetId="18">#REF!</definedName>
    <definedName name="___SA60" localSheetId="19">#REF!</definedName>
    <definedName name="___SA60" localSheetId="20">#REF!</definedName>
    <definedName name="___SA60" localSheetId="21">#REF!</definedName>
    <definedName name="___SA60" localSheetId="22">#REF!</definedName>
    <definedName name="___SA60" localSheetId="23">#REF!</definedName>
    <definedName name="___SA60" localSheetId="24">#REF!</definedName>
    <definedName name="___SA60" localSheetId="35">#REF!</definedName>
    <definedName name="___SA60" localSheetId="38">#REF!</definedName>
    <definedName name="___SA60" localSheetId="37">#REF!</definedName>
    <definedName name="___SA60" localSheetId="36">#REF!</definedName>
    <definedName name="___SA60" localSheetId="26">#REF!</definedName>
    <definedName name="___SA60" localSheetId="10">#REF!</definedName>
    <definedName name="___SA60" localSheetId="13">#REF!</definedName>
    <definedName name="___SA60" localSheetId="12">#REF!</definedName>
    <definedName name="___SA60" localSheetId="14">#REF!</definedName>
    <definedName name="___SA60" localSheetId="25">#REF!</definedName>
    <definedName name="___SA60" localSheetId="1">#REF!</definedName>
    <definedName name="___SA60" localSheetId="0">#REF!</definedName>
    <definedName name="___SA60" localSheetId="27">#REF!</definedName>
    <definedName name="___SA60" localSheetId="11">#REF!</definedName>
    <definedName name="___SA60">#REF!</definedName>
    <definedName name="___SA61" localSheetId="15">#REF!</definedName>
    <definedName name="___SA61" localSheetId="16">#REF!</definedName>
    <definedName name="___SA61" localSheetId="17">#REF!</definedName>
    <definedName name="___SA61" localSheetId="18">#REF!</definedName>
    <definedName name="___SA61" localSheetId="19">#REF!</definedName>
    <definedName name="___SA61" localSheetId="20">#REF!</definedName>
    <definedName name="___SA61" localSheetId="21">#REF!</definedName>
    <definedName name="___SA61" localSheetId="22">#REF!</definedName>
    <definedName name="___SA61" localSheetId="23">#REF!</definedName>
    <definedName name="___SA61" localSheetId="24">#REF!</definedName>
    <definedName name="___SA61" localSheetId="35">#REF!</definedName>
    <definedName name="___SA61" localSheetId="38">#REF!</definedName>
    <definedName name="___SA61" localSheetId="37">#REF!</definedName>
    <definedName name="___SA61" localSheetId="36">#REF!</definedName>
    <definedName name="___SA61" localSheetId="26">#REF!</definedName>
    <definedName name="___SA61" localSheetId="10">#REF!</definedName>
    <definedName name="___SA61" localSheetId="13">#REF!</definedName>
    <definedName name="___SA61" localSheetId="12">#REF!</definedName>
    <definedName name="___SA61" localSheetId="14">#REF!</definedName>
    <definedName name="___SA61" localSheetId="25">#REF!</definedName>
    <definedName name="___SA61" localSheetId="1">#REF!</definedName>
    <definedName name="___SA61" localSheetId="0">#REF!</definedName>
    <definedName name="___SA61" localSheetId="27">#REF!</definedName>
    <definedName name="___SA61" localSheetId="11">#REF!</definedName>
    <definedName name="___SA61">#REF!</definedName>
    <definedName name="___SA62" localSheetId="15">#REF!</definedName>
    <definedName name="___SA62" localSheetId="16">#REF!</definedName>
    <definedName name="___SA62" localSheetId="17">#REF!</definedName>
    <definedName name="___SA62" localSheetId="18">#REF!</definedName>
    <definedName name="___SA62" localSheetId="19">#REF!</definedName>
    <definedName name="___SA62" localSheetId="20">#REF!</definedName>
    <definedName name="___SA62" localSheetId="21">#REF!</definedName>
    <definedName name="___SA62" localSheetId="22">#REF!</definedName>
    <definedName name="___SA62" localSheetId="23">#REF!</definedName>
    <definedName name="___SA62" localSheetId="24">#REF!</definedName>
    <definedName name="___SA62" localSheetId="35">#REF!</definedName>
    <definedName name="___SA62" localSheetId="38">#REF!</definedName>
    <definedName name="___SA62" localSheetId="37">#REF!</definedName>
    <definedName name="___SA62" localSheetId="36">#REF!</definedName>
    <definedName name="___SA62" localSheetId="26">#REF!</definedName>
    <definedName name="___SA62" localSheetId="10">#REF!</definedName>
    <definedName name="___SA62" localSheetId="13">#REF!</definedName>
    <definedName name="___SA62" localSheetId="12">#REF!</definedName>
    <definedName name="___SA62" localSheetId="14">#REF!</definedName>
    <definedName name="___SA62" localSheetId="25">#REF!</definedName>
    <definedName name="___SA62" localSheetId="1">#REF!</definedName>
    <definedName name="___SA62" localSheetId="0">#REF!</definedName>
    <definedName name="___SA62" localSheetId="27">#REF!</definedName>
    <definedName name="___SA62" localSheetId="11">#REF!</definedName>
    <definedName name="___SA62">#REF!</definedName>
    <definedName name="___SA63" localSheetId="15">#REF!</definedName>
    <definedName name="___SA63" localSheetId="16">#REF!</definedName>
    <definedName name="___SA63" localSheetId="17">#REF!</definedName>
    <definedName name="___SA63" localSheetId="18">#REF!</definedName>
    <definedName name="___SA63" localSheetId="19">#REF!</definedName>
    <definedName name="___SA63" localSheetId="20">#REF!</definedName>
    <definedName name="___SA63" localSheetId="21">#REF!</definedName>
    <definedName name="___SA63" localSheetId="22">#REF!</definedName>
    <definedName name="___SA63" localSheetId="23">#REF!</definedName>
    <definedName name="___SA63" localSheetId="24">#REF!</definedName>
    <definedName name="___SA63" localSheetId="35">#REF!</definedName>
    <definedName name="___SA63" localSheetId="38">#REF!</definedName>
    <definedName name="___SA63" localSheetId="37">#REF!</definedName>
    <definedName name="___SA63" localSheetId="36">#REF!</definedName>
    <definedName name="___SA63" localSheetId="26">#REF!</definedName>
    <definedName name="___SA63" localSheetId="10">#REF!</definedName>
    <definedName name="___SA63" localSheetId="13">#REF!</definedName>
    <definedName name="___SA63" localSheetId="12">#REF!</definedName>
    <definedName name="___SA63" localSheetId="14">#REF!</definedName>
    <definedName name="___SA63" localSheetId="25">#REF!</definedName>
    <definedName name="___SA63" localSheetId="1">#REF!</definedName>
    <definedName name="___SA63" localSheetId="0">#REF!</definedName>
    <definedName name="___SA63" localSheetId="27">#REF!</definedName>
    <definedName name="___SA63" localSheetId="11">#REF!</definedName>
    <definedName name="___SA63">#REF!</definedName>
    <definedName name="___SA64" localSheetId="15">#REF!</definedName>
    <definedName name="___SA64" localSheetId="16">#REF!</definedName>
    <definedName name="___SA64" localSheetId="17">#REF!</definedName>
    <definedName name="___SA64" localSheetId="18">#REF!</definedName>
    <definedName name="___SA64" localSheetId="19">#REF!</definedName>
    <definedName name="___SA64" localSheetId="20">#REF!</definedName>
    <definedName name="___SA64" localSheetId="21">#REF!</definedName>
    <definedName name="___SA64" localSheetId="22">#REF!</definedName>
    <definedName name="___SA64" localSheetId="23">#REF!</definedName>
    <definedName name="___SA64" localSheetId="24">#REF!</definedName>
    <definedName name="___SA64" localSheetId="35">#REF!</definedName>
    <definedName name="___SA64" localSheetId="38">#REF!</definedName>
    <definedName name="___SA64" localSheetId="37">#REF!</definedName>
    <definedName name="___SA64" localSheetId="36">#REF!</definedName>
    <definedName name="___SA64" localSheetId="26">#REF!</definedName>
    <definedName name="___SA64" localSheetId="10">#REF!</definedName>
    <definedName name="___SA64" localSheetId="13">#REF!</definedName>
    <definedName name="___SA64" localSheetId="12">#REF!</definedName>
    <definedName name="___SA64" localSheetId="14">#REF!</definedName>
    <definedName name="___SA64" localSheetId="25">#REF!</definedName>
    <definedName name="___SA64" localSheetId="1">#REF!</definedName>
    <definedName name="___SA64" localSheetId="0">#REF!</definedName>
    <definedName name="___SA64" localSheetId="27">#REF!</definedName>
    <definedName name="___SA64" localSheetId="11">#REF!</definedName>
    <definedName name="___SA64">#REF!</definedName>
    <definedName name="___SA65" localSheetId="15">#REF!</definedName>
    <definedName name="___SA65" localSheetId="16">#REF!</definedName>
    <definedName name="___SA65" localSheetId="17">#REF!</definedName>
    <definedName name="___SA65" localSheetId="18">#REF!</definedName>
    <definedName name="___SA65" localSheetId="19">#REF!</definedName>
    <definedName name="___SA65" localSheetId="20">#REF!</definedName>
    <definedName name="___SA65" localSheetId="21">#REF!</definedName>
    <definedName name="___SA65" localSheetId="22">#REF!</definedName>
    <definedName name="___SA65" localSheetId="23">#REF!</definedName>
    <definedName name="___SA65" localSheetId="24">#REF!</definedName>
    <definedName name="___SA65" localSheetId="35">#REF!</definedName>
    <definedName name="___SA65" localSheetId="38">#REF!</definedName>
    <definedName name="___SA65" localSheetId="37">#REF!</definedName>
    <definedName name="___SA65" localSheetId="36">#REF!</definedName>
    <definedName name="___SA65" localSheetId="26">#REF!</definedName>
    <definedName name="___SA65" localSheetId="10">#REF!</definedName>
    <definedName name="___SA65" localSheetId="13">#REF!</definedName>
    <definedName name="___SA65" localSheetId="12">#REF!</definedName>
    <definedName name="___SA65" localSheetId="14">#REF!</definedName>
    <definedName name="___SA65" localSheetId="25">#REF!</definedName>
    <definedName name="___SA65" localSheetId="1">#REF!</definedName>
    <definedName name="___SA65" localSheetId="0">#REF!</definedName>
    <definedName name="___SA65" localSheetId="27">#REF!</definedName>
    <definedName name="___SA65" localSheetId="11">#REF!</definedName>
    <definedName name="___SA65">#REF!</definedName>
    <definedName name="___SET0109" localSheetId="16">#REF!</definedName>
    <definedName name="___SET0109" localSheetId="17">#REF!</definedName>
    <definedName name="___SET0109" localSheetId="18">#REF!</definedName>
    <definedName name="___SET0109" localSheetId="19">#REF!</definedName>
    <definedName name="___SET0109" localSheetId="20">#REF!</definedName>
    <definedName name="___SET0109" localSheetId="21">#REF!</definedName>
    <definedName name="___SET0109" localSheetId="22">#REF!</definedName>
    <definedName name="___SET0109" localSheetId="23">#REF!</definedName>
    <definedName name="___SET0109" localSheetId="24">#REF!</definedName>
    <definedName name="___SET0109" localSheetId="0">#REF!</definedName>
    <definedName name="___SET0109">#REF!</definedName>
    <definedName name="___SET1215" localSheetId="16">#REF!</definedName>
    <definedName name="___SET1215" localSheetId="17">#REF!</definedName>
    <definedName name="___SET1215" localSheetId="18">#REF!</definedName>
    <definedName name="___SET1215" localSheetId="19">#REF!</definedName>
    <definedName name="___SET1215" localSheetId="20">#REF!</definedName>
    <definedName name="___SET1215" localSheetId="21">#REF!</definedName>
    <definedName name="___SET1215" localSheetId="22">#REF!</definedName>
    <definedName name="___SET1215" localSheetId="23">#REF!</definedName>
    <definedName name="___SET1215" localSheetId="24">#REF!</definedName>
    <definedName name="___SET1215" localSheetId="0">#REF!</definedName>
    <definedName name="___SET1215">#REF!</definedName>
    <definedName name="__123Graph_X" localSheetId="16" hidden="1">#REF!</definedName>
    <definedName name="__123Graph_X" localSheetId="17" hidden="1">#REF!</definedName>
    <definedName name="__123Graph_X" localSheetId="18" hidden="1">#REF!</definedName>
    <definedName name="__123Graph_X" localSheetId="19" hidden="1">#REF!</definedName>
    <definedName name="__123Graph_X" localSheetId="20" hidden="1">#REF!</definedName>
    <definedName name="__123Graph_X" localSheetId="21" hidden="1">#REF!</definedName>
    <definedName name="__123Graph_X" localSheetId="22" hidden="1">#REF!</definedName>
    <definedName name="__123Graph_X" localSheetId="23" hidden="1">#REF!</definedName>
    <definedName name="__123Graph_X" localSheetId="24" hidden="1">#REF!</definedName>
    <definedName name="__123Graph_X" localSheetId="0" hidden="1">#REF!</definedName>
    <definedName name="__123Graph_X" hidden="1">#REF!</definedName>
    <definedName name="__1a1_" localSheetId="15">#REF!</definedName>
    <definedName name="__1a1_" localSheetId="16">#REF!</definedName>
    <definedName name="__1a1_" localSheetId="17">#REF!</definedName>
    <definedName name="__1a1_" localSheetId="18">#REF!</definedName>
    <definedName name="__1a1_" localSheetId="19">#REF!</definedName>
    <definedName name="__1a1_" localSheetId="20">#REF!</definedName>
    <definedName name="__1a1_" localSheetId="21">#REF!</definedName>
    <definedName name="__1a1_" localSheetId="22">#REF!</definedName>
    <definedName name="__1a1_" localSheetId="23">#REF!</definedName>
    <definedName name="__1a1_" localSheetId="24">#REF!</definedName>
    <definedName name="__1a1_" localSheetId="35">#REF!</definedName>
    <definedName name="__1a1_" localSheetId="38">#REF!</definedName>
    <definedName name="__1a1_" localSheetId="37">#REF!</definedName>
    <definedName name="__1a1_" localSheetId="36">#REF!</definedName>
    <definedName name="__1a1_" localSheetId="26">#REF!</definedName>
    <definedName name="__1a1_" localSheetId="10">#REF!</definedName>
    <definedName name="__1a1_" localSheetId="13">#REF!</definedName>
    <definedName name="__1a1_" localSheetId="12">#REF!</definedName>
    <definedName name="__1a1_" localSheetId="14">#REF!</definedName>
    <definedName name="__1a1_" localSheetId="25">#REF!</definedName>
    <definedName name="__1a1_" localSheetId="1">#REF!</definedName>
    <definedName name="__1a1_" localSheetId="0">#REF!</definedName>
    <definedName name="__1a1_" localSheetId="27">#REF!</definedName>
    <definedName name="__1a1_" localSheetId="11">#REF!</definedName>
    <definedName name="__1a1_">#REF!</definedName>
    <definedName name="__a1" localSheetId="15">#REF!</definedName>
    <definedName name="__a1" localSheetId="16">#REF!</definedName>
    <definedName name="__a1" localSheetId="17">#REF!</definedName>
    <definedName name="__a1" localSheetId="18">#REF!</definedName>
    <definedName name="__a1" localSheetId="19">#REF!</definedName>
    <definedName name="__a1" localSheetId="20">#REF!</definedName>
    <definedName name="__a1" localSheetId="21">#REF!</definedName>
    <definedName name="__a1" localSheetId="22">#REF!</definedName>
    <definedName name="__a1" localSheetId="23">#REF!</definedName>
    <definedName name="__a1" localSheetId="24">#REF!</definedName>
    <definedName name="__a1" localSheetId="35">#REF!</definedName>
    <definedName name="__a1" localSheetId="38">#REF!</definedName>
    <definedName name="__a1" localSheetId="37">#REF!</definedName>
    <definedName name="__a1" localSheetId="36">#REF!</definedName>
    <definedName name="__a1" localSheetId="26">#REF!</definedName>
    <definedName name="__a1" localSheetId="10">#REF!</definedName>
    <definedName name="__a1" localSheetId="13">#REF!</definedName>
    <definedName name="__a1" localSheetId="12">#REF!</definedName>
    <definedName name="__a1" localSheetId="14">#REF!</definedName>
    <definedName name="__a1" localSheetId="25">#REF!</definedName>
    <definedName name="__a1" localSheetId="1">#REF!</definedName>
    <definedName name="__a1" localSheetId="0">#REF!</definedName>
    <definedName name="__a1" localSheetId="27">#REF!</definedName>
    <definedName name="__a1" localSheetId="11">#REF!</definedName>
    <definedName name="__a1">#REF!</definedName>
    <definedName name="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SA07" localSheetId="15">#REF!</definedName>
    <definedName name="__SA07" localSheetId="16">#REF!</definedName>
    <definedName name="__SA07" localSheetId="17">#REF!</definedName>
    <definedName name="__SA07" localSheetId="18">#REF!</definedName>
    <definedName name="__SA07" localSheetId="19">#REF!</definedName>
    <definedName name="__SA07" localSheetId="20">#REF!</definedName>
    <definedName name="__SA07" localSheetId="21">#REF!</definedName>
    <definedName name="__SA07" localSheetId="22">#REF!</definedName>
    <definedName name="__SA07" localSheetId="23">#REF!</definedName>
    <definedName name="__SA07" localSheetId="24">#REF!</definedName>
    <definedName name="__SA07" localSheetId="35">#REF!</definedName>
    <definedName name="__SA07" localSheetId="38">#REF!</definedName>
    <definedName name="__SA07" localSheetId="37">#REF!</definedName>
    <definedName name="__SA07" localSheetId="36">#REF!</definedName>
    <definedName name="__SA07" localSheetId="26">#REF!</definedName>
    <definedName name="__SA07" localSheetId="10">#REF!</definedName>
    <definedName name="__SA07" localSheetId="13">#REF!</definedName>
    <definedName name="__SA07" localSheetId="12">#REF!</definedName>
    <definedName name="__SA07" localSheetId="14">#REF!</definedName>
    <definedName name="__SA07" localSheetId="25">#REF!</definedName>
    <definedName name="__SA07" localSheetId="1">#REF!</definedName>
    <definedName name="__SA07" localSheetId="0">#REF!</definedName>
    <definedName name="__SA07" localSheetId="27">#REF!</definedName>
    <definedName name="__SA07" localSheetId="11">#REF!</definedName>
    <definedName name="__SA07">#REF!</definedName>
    <definedName name="__SA08" localSheetId="15">#REF!</definedName>
    <definedName name="__SA08" localSheetId="16">#REF!</definedName>
    <definedName name="__SA08" localSheetId="17">#REF!</definedName>
    <definedName name="__SA08" localSheetId="18">#REF!</definedName>
    <definedName name="__SA08" localSheetId="19">#REF!</definedName>
    <definedName name="__SA08" localSheetId="20">#REF!</definedName>
    <definedName name="__SA08" localSheetId="21">#REF!</definedName>
    <definedName name="__SA08" localSheetId="22">#REF!</definedName>
    <definedName name="__SA08" localSheetId="23">#REF!</definedName>
    <definedName name="__SA08" localSheetId="24">#REF!</definedName>
    <definedName name="__SA08" localSheetId="35">#REF!</definedName>
    <definedName name="__SA08" localSheetId="38">#REF!</definedName>
    <definedName name="__SA08" localSheetId="37">#REF!</definedName>
    <definedName name="__SA08" localSheetId="36">#REF!</definedName>
    <definedName name="__SA08" localSheetId="26">#REF!</definedName>
    <definedName name="__SA08" localSheetId="10">#REF!</definedName>
    <definedName name="__SA08" localSheetId="13">#REF!</definedName>
    <definedName name="__SA08" localSheetId="12">#REF!</definedName>
    <definedName name="__SA08" localSheetId="14">#REF!</definedName>
    <definedName name="__SA08" localSheetId="25">#REF!</definedName>
    <definedName name="__SA08" localSheetId="1">#REF!</definedName>
    <definedName name="__SA08" localSheetId="0">#REF!</definedName>
    <definedName name="__SA08" localSheetId="27">#REF!</definedName>
    <definedName name="__SA08" localSheetId="11">#REF!</definedName>
    <definedName name="__SA08">#REF!</definedName>
    <definedName name="__SA09" localSheetId="15">#REF!</definedName>
    <definedName name="__SA09" localSheetId="16">#REF!</definedName>
    <definedName name="__SA09" localSheetId="17">#REF!</definedName>
    <definedName name="__SA09" localSheetId="18">#REF!</definedName>
    <definedName name="__SA09" localSheetId="19">#REF!</definedName>
    <definedName name="__SA09" localSheetId="20">#REF!</definedName>
    <definedName name="__SA09" localSheetId="21">#REF!</definedName>
    <definedName name="__SA09" localSheetId="22">#REF!</definedName>
    <definedName name="__SA09" localSheetId="23">#REF!</definedName>
    <definedName name="__SA09" localSheetId="24">#REF!</definedName>
    <definedName name="__SA09" localSheetId="35">#REF!</definedName>
    <definedName name="__SA09" localSheetId="38">#REF!</definedName>
    <definedName name="__SA09" localSheetId="37">#REF!</definedName>
    <definedName name="__SA09" localSheetId="36">#REF!</definedName>
    <definedName name="__SA09" localSheetId="26">#REF!</definedName>
    <definedName name="__SA09" localSheetId="10">#REF!</definedName>
    <definedName name="__SA09" localSheetId="13">#REF!</definedName>
    <definedName name="__SA09" localSheetId="12">#REF!</definedName>
    <definedName name="__SA09" localSheetId="14">#REF!</definedName>
    <definedName name="__SA09" localSheetId="25">#REF!</definedName>
    <definedName name="__SA09" localSheetId="1">#REF!</definedName>
    <definedName name="__SA09" localSheetId="0">#REF!</definedName>
    <definedName name="__SA09" localSheetId="27">#REF!</definedName>
    <definedName name="__SA09" localSheetId="11">#REF!</definedName>
    <definedName name="__SA09">#REF!</definedName>
    <definedName name="__SA10" localSheetId="15">#REF!</definedName>
    <definedName name="__SA10" localSheetId="16">#REF!</definedName>
    <definedName name="__SA10" localSheetId="17">#REF!</definedName>
    <definedName name="__SA10" localSheetId="18">#REF!</definedName>
    <definedName name="__SA10" localSheetId="19">#REF!</definedName>
    <definedName name="__SA10" localSheetId="20">#REF!</definedName>
    <definedName name="__SA10" localSheetId="21">#REF!</definedName>
    <definedName name="__SA10" localSheetId="22">#REF!</definedName>
    <definedName name="__SA10" localSheetId="23">#REF!</definedName>
    <definedName name="__SA10" localSheetId="24">#REF!</definedName>
    <definedName name="__SA10" localSheetId="35">#REF!</definedName>
    <definedName name="__SA10" localSheetId="38">#REF!</definedName>
    <definedName name="__SA10" localSheetId="37">#REF!</definedName>
    <definedName name="__SA10" localSheetId="36">#REF!</definedName>
    <definedName name="__SA10" localSheetId="26">#REF!</definedName>
    <definedName name="__SA10" localSheetId="10">#REF!</definedName>
    <definedName name="__SA10" localSheetId="13">#REF!</definedName>
    <definedName name="__SA10" localSheetId="12">#REF!</definedName>
    <definedName name="__SA10" localSheetId="14">#REF!</definedName>
    <definedName name="__SA10" localSheetId="25">#REF!</definedName>
    <definedName name="__SA10" localSheetId="1">#REF!</definedName>
    <definedName name="__SA10" localSheetId="0">#REF!</definedName>
    <definedName name="__SA10" localSheetId="27">#REF!</definedName>
    <definedName name="__SA10" localSheetId="11">#REF!</definedName>
    <definedName name="__SA10">#REF!</definedName>
    <definedName name="__SA11" localSheetId="15">#REF!</definedName>
    <definedName name="__SA11" localSheetId="16">#REF!</definedName>
    <definedName name="__SA11" localSheetId="17">#REF!</definedName>
    <definedName name="__SA11" localSheetId="18">#REF!</definedName>
    <definedName name="__SA11" localSheetId="19">#REF!</definedName>
    <definedName name="__SA11" localSheetId="20">#REF!</definedName>
    <definedName name="__SA11" localSheetId="21">#REF!</definedName>
    <definedName name="__SA11" localSheetId="22">#REF!</definedName>
    <definedName name="__SA11" localSheetId="23">#REF!</definedName>
    <definedName name="__SA11" localSheetId="24">#REF!</definedName>
    <definedName name="__SA11" localSheetId="35">#REF!</definedName>
    <definedName name="__SA11" localSheetId="38">#REF!</definedName>
    <definedName name="__SA11" localSheetId="37">#REF!</definedName>
    <definedName name="__SA11" localSheetId="36">#REF!</definedName>
    <definedName name="__SA11" localSheetId="26">#REF!</definedName>
    <definedName name="__SA11" localSheetId="10">#REF!</definedName>
    <definedName name="__SA11" localSheetId="13">#REF!</definedName>
    <definedName name="__SA11" localSheetId="12">#REF!</definedName>
    <definedName name="__SA11" localSheetId="14">#REF!</definedName>
    <definedName name="__SA11" localSheetId="25">#REF!</definedName>
    <definedName name="__SA11" localSheetId="1">#REF!</definedName>
    <definedName name="__SA11" localSheetId="0">#REF!</definedName>
    <definedName name="__SA11" localSheetId="27">#REF!</definedName>
    <definedName name="__SA11" localSheetId="11">#REF!</definedName>
    <definedName name="__SA11">#REF!</definedName>
    <definedName name="__SA12" localSheetId="15">#REF!</definedName>
    <definedName name="__SA12" localSheetId="16">#REF!</definedName>
    <definedName name="__SA12" localSheetId="17">#REF!</definedName>
    <definedName name="__SA12" localSheetId="18">#REF!</definedName>
    <definedName name="__SA12" localSheetId="19">#REF!</definedName>
    <definedName name="__SA12" localSheetId="20">#REF!</definedName>
    <definedName name="__SA12" localSheetId="21">#REF!</definedName>
    <definedName name="__SA12" localSheetId="22">#REF!</definedName>
    <definedName name="__SA12" localSheetId="23">#REF!</definedName>
    <definedName name="__SA12" localSheetId="24">#REF!</definedName>
    <definedName name="__SA12" localSheetId="35">#REF!</definedName>
    <definedName name="__SA12" localSheetId="38">#REF!</definedName>
    <definedName name="__SA12" localSheetId="37">#REF!</definedName>
    <definedName name="__SA12" localSheetId="36">#REF!</definedName>
    <definedName name="__SA12" localSheetId="26">#REF!</definedName>
    <definedName name="__SA12" localSheetId="10">#REF!</definedName>
    <definedName name="__SA12" localSheetId="13">#REF!</definedName>
    <definedName name="__SA12" localSheetId="12">#REF!</definedName>
    <definedName name="__SA12" localSheetId="14">#REF!</definedName>
    <definedName name="__SA12" localSheetId="25">#REF!</definedName>
    <definedName name="__SA12" localSheetId="1">#REF!</definedName>
    <definedName name="__SA12" localSheetId="0">#REF!</definedName>
    <definedName name="__SA12" localSheetId="27">#REF!</definedName>
    <definedName name="__SA12" localSheetId="11">#REF!</definedName>
    <definedName name="__SA12">#REF!</definedName>
    <definedName name="__SA13" localSheetId="15">#REF!</definedName>
    <definedName name="__SA13" localSheetId="16">#REF!</definedName>
    <definedName name="__SA13" localSheetId="17">#REF!</definedName>
    <definedName name="__SA13" localSheetId="18">#REF!</definedName>
    <definedName name="__SA13" localSheetId="19">#REF!</definedName>
    <definedName name="__SA13" localSheetId="20">#REF!</definedName>
    <definedName name="__SA13" localSheetId="21">#REF!</definedName>
    <definedName name="__SA13" localSheetId="22">#REF!</definedName>
    <definedName name="__SA13" localSheetId="23">#REF!</definedName>
    <definedName name="__SA13" localSheetId="24">#REF!</definedName>
    <definedName name="__SA13" localSheetId="35">#REF!</definedName>
    <definedName name="__SA13" localSheetId="38">#REF!</definedName>
    <definedName name="__SA13" localSheetId="37">#REF!</definedName>
    <definedName name="__SA13" localSheetId="36">#REF!</definedName>
    <definedName name="__SA13" localSheetId="26">#REF!</definedName>
    <definedName name="__SA13" localSheetId="10">#REF!</definedName>
    <definedName name="__SA13" localSheetId="13">#REF!</definedName>
    <definedName name="__SA13" localSheetId="12">#REF!</definedName>
    <definedName name="__SA13" localSheetId="14">#REF!</definedName>
    <definedName name="__SA13" localSheetId="25">#REF!</definedName>
    <definedName name="__SA13" localSheetId="1">#REF!</definedName>
    <definedName name="__SA13" localSheetId="0">#REF!</definedName>
    <definedName name="__SA13" localSheetId="27">#REF!</definedName>
    <definedName name="__SA13" localSheetId="11">#REF!</definedName>
    <definedName name="__SA13">#REF!</definedName>
    <definedName name="__SA14" localSheetId="15">#REF!</definedName>
    <definedName name="__SA14" localSheetId="16">#REF!</definedName>
    <definedName name="__SA14" localSheetId="17">#REF!</definedName>
    <definedName name="__SA14" localSheetId="18">#REF!</definedName>
    <definedName name="__SA14" localSheetId="19">#REF!</definedName>
    <definedName name="__SA14" localSheetId="20">#REF!</definedName>
    <definedName name="__SA14" localSheetId="21">#REF!</definedName>
    <definedName name="__SA14" localSheetId="22">#REF!</definedName>
    <definedName name="__SA14" localSheetId="23">#REF!</definedName>
    <definedName name="__SA14" localSheetId="24">#REF!</definedName>
    <definedName name="__SA14" localSheetId="35">#REF!</definedName>
    <definedName name="__SA14" localSheetId="38">#REF!</definedName>
    <definedName name="__SA14" localSheetId="37">#REF!</definedName>
    <definedName name="__SA14" localSheetId="36">#REF!</definedName>
    <definedName name="__SA14" localSheetId="26">#REF!</definedName>
    <definedName name="__SA14" localSheetId="10">#REF!</definedName>
    <definedName name="__SA14" localSheetId="13">#REF!</definedName>
    <definedName name="__SA14" localSheetId="12">#REF!</definedName>
    <definedName name="__SA14" localSheetId="14">#REF!</definedName>
    <definedName name="__SA14" localSheetId="25">#REF!</definedName>
    <definedName name="__SA14" localSheetId="1">#REF!</definedName>
    <definedName name="__SA14" localSheetId="0">#REF!</definedName>
    <definedName name="__SA14" localSheetId="27">#REF!</definedName>
    <definedName name="__SA14" localSheetId="11">#REF!</definedName>
    <definedName name="__SA14">#REF!</definedName>
    <definedName name="__SA15" localSheetId="15">#REF!</definedName>
    <definedName name="__SA15" localSheetId="16">#REF!</definedName>
    <definedName name="__SA15" localSheetId="17">#REF!</definedName>
    <definedName name="__SA15" localSheetId="18">#REF!</definedName>
    <definedName name="__SA15" localSheetId="19">#REF!</definedName>
    <definedName name="__SA15" localSheetId="20">#REF!</definedName>
    <definedName name="__SA15" localSheetId="21">#REF!</definedName>
    <definedName name="__SA15" localSheetId="22">#REF!</definedName>
    <definedName name="__SA15" localSheetId="23">#REF!</definedName>
    <definedName name="__SA15" localSheetId="24">#REF!</definedName>
    <definedName name="__SA15" localSheetId="35">#REF!</definedName>
    <definedName name="__SA15" localSheetId="38">#REF!</definedName>
    <definedName name="__SA15" localSheetId="37">#REF!</definedName>
    <definedName name="__SA15" localSheetId="36">#REF!</definedName>
    <definedName name="__SA15" localSheetId="26">#REF!</definedName>
    <definedName name="__SA15" localSheetId="10">#REF!</definedName>
    <definedName name="__SA15" localSheetId="13">#REF!</definedName>
    <definedName name="__SA15" localSheetId="12">#REF!</definedName>
    <definedName name="__SA15" localSheetId="14">#REF!</definedName>
    <definedName name="__SA15" localSheetId="25">#REF!</definedName>
    <definedName name="__SA15" localSheetId="1">#REF!</definedName>
    <definedName name="__SA15" localSheetId="0">#REF!</definedName>
    <definedName name="__SA15" localSheetId="27">#REF!</definedName>
    <definedName name="__SA15" localSheetId="11">#REF!</definedName>
    <definedName name="__SA15">#REF!</definedName>
    <definedName name="__SA16" localSheetId="15">#REF!</definedName>
    <definedName name="__SA16" localSheetId="16">#REF!</definedName>
    <definedName name="__SA16" localSheetId="17">#REF!</definedName>
    <definedName name="__SA16" localSheetId="18">#REF!</definedName>
    <definedName name="__SA16" localSheetId="19">#REF!</definedName>
    <definedName name="__SA16" localSheetId="20">#REF!</definedName>
    <definedName name="__SA16" localSheetId="21">#REF!</definedName>
    <definedName name="__SA16" localSheetId="22">#REF!</definedName>
    <definedName name="__SA16" localSheetId="23">#REF!</definedName>
    <definedName name="__SA16" localSheetId="24">#REF!</definedName>
    <definedName name="__SA16" localSheetId="35">#REF!</definedName>
    <definedName name="__SA16" localSheetId="38">#REF!</definedName>
    <definedName name="__SA16" localSheetId="37">#REF!</definedName>
    <definedName name="__SA16" localSheetId="36">#REF!</definedName>
    <definedName name="__SA16" localSheetId="26">#REF!</definedName>
    <definedName name="__SA16" localSheetId="10">#REF!</definedName>
    <definedName name="__SA16" localSheetId="13">#REF!</definedName>
    <definedName name="__SA16" localSheetId="12">#REF!</definedName>
    <definedName name="__SA16" localSheetId="14">#REF!</definedName>
    <definedName name="__SA16" localSheetId="25">#REF!</definedName>
    <definedName name="__SA16" localSheetId="1">#REF!</definedName>
    <definedName name="__SA16" localSheetId="0">#REF!</definedName>
    <definedName name="__SA16" localSheetId="27">#REF!</definedName>
    <definedName name="__SA16" localSheetId="11">#REF!</definedName>
    <definedName name="__SA16">#REF!</definedName>
    <definedName name="__SA17" localSheetId="15">#REF!</definedName>
    <definedName name="__SA17" localSheetId="16">#REF!</definedName>
    <definedName name="__SA17" localSheetId="17">#REF!</definedName>
    <definedName name="__SA17" localSheetId="18">#REF!</definedName>
    <definedName name="__SA17" localSheetId="19">#REF!</definedName>
    <definedName name="__SA17" localSheetId="20">#REF!</definedName>
    <definedName name="__SA17" localSheetId="21">#REF!</definedName>
    <definedName name="__SA17" localSheetId="22">#REF!</definedName>
    <definedName name="__SA17" localSheetId="23">#REF!</definedName>
    <definedName name="__SA17" localSheetId="24">#REF!</definedName>
    <definedName name="__SA17" localSheetId="35">#REF!</definedName>
    <definedName name="__SA17" localSheetId="38">#REF!</definedName>
    <definedName name="__SA17" localSheetId="37">#REF!</definedName>
    <definedName name="__SA17" localSheetId="36">#REF!</definedName>
    <definedName name="__SA17" localSheetId="26">#REF!</definedName>
    <definedName name="__SA17" localSheetId="10">#REF!</definedName>
    <definedName name="__SA17" localSheetId="13">#REF!</definedName>
    <definedName name="__SA17" localSheetId="12">#REF!</definedName>
    <definedName name="__SA17" localSheetId="14">#REF!</definedName>
    <definedName name="__SA17" localSheetId="25">#REF!</definedName>
    <definedName name="__SA17" localSheetId="1">#REF!</definedName>
    <definedName name="__SA17" localSheetId="0">#REF!</definedName>
    <definedName name="__SA17" localSheetId="27">#REF!</definedName>
    <definedName name="__SA17" localSheetId="11">#REF!</definedName>
    <definedName name="__SA17">#REF!</definedName>
    <definedName name="__SA18" localSheetId="15">#REF!</definedName>
    <definedName name="__SA18" localSheetId="16">#REF!</definedName>
    <definedName name="__SA18" localSheetId="17">#REF!</definedName>
    <definedName name="__SA18" localSheetId="18">#REF!</definedName>
    <definedName name="__SA18" localSheetId="19">#REF!</definedName>
    <definedName name="__SA18" localSheetId="20">#REF!</definedName>
    <definedName name="__SA18" localSheetId="21">#REF!</definedName>
    <definedName name="__SA18" localSheetId="22">#REF!</definedName>
    <definedName name="__SA18" localSheetId="23">#REF!</definedName>
    <definedName name="__SA18" localSheetId="24">#REF!</definedName>
    <definedName name="__SA18" localSheetId="35">#REF!</definedName>
    <definedName name="__SA18" localSheetId="38">#REF!</definedName>
    <definedName name="__SA18" localSheetId="37">#REF!</definedName>
    <definedName name="__SA18" localSheetId="36">#REF!</definedName>
    <definedName name="__SA18" localSheetId="26">#REF!</definedName>
    <definedName name="__SA18" localSheetId="10">#REF!</definedName>
    <definedName name="__SA18" localSheetId="13">#REF!</definedName>
    <definedName name="__SA18" localSheetId="12">#REF!</definedName>
    <definedName name="__SA18" localSheetId="14">#REF!</definedName>
    <definedName name="__SA18" localSheetId="25">#REF!</definedName>
    <definedName name="__SA18" localSheetId="1">#REF!</definedName>
    <definedName name="__SA18" localSheetId="0">#REF!</definedName>
    <definedName name="__SA18" localSheetId="27">#REF!</definedName>
    <definedName name="__SA18" localSheetId="11">#REF!</definedName>
    <definedName name="__SA18">#REF!</definedName>
    <definedName name="__SA19" localSheetId="15">#REF!</definedName>
    <definedName name="__SA19" localSheetId="16">#REF!</definedName>
    <definedName name="__SA19" localSheetId="17">#REF!</definedName>
    <definedName name="__SA19" localSheetId="18">#REF!</definedName>
    <definedName name="__SA19" localSheetId="19">#REF!</definedName>
    <definedName name="__SA19" localSheetId="20">#REF!</definedName>
    <definedName name="__SA19" localSheetId="21">#REF!</definedName>
    <definedName name="__SA19" localSheetId="22">#REF!</definedName>
    <definedName name="__SA19" localSheetId="23">#REF!</definedName>
    <definedName name="__SA19" localSheetId="24">#REF!</definedName>
    <definedName name="__SA19" localSheetId="35">#REF!</definedName>
    <definedName name="__SA19" localSheetId="38">#REF!</definedName>
    <definedName name="__SA19" localSheetId="37">#REF!</definedName>
    <definedName name="__SA19" localSheetId="36">#REF!</definedName>
    <definedName name="__SA19" localSheetId="26">#REF!</definedName>
    <definedName name="__SA19" localSheetId="10">#REF!</definedName>
    <definedName name="__SA19" localSheetId="13">#REF!</definedName>
    <definedName name="__SA19" localSheetId="12">#REF!</definedName>
    <definedName name="__SA19" localSheetId="14">#REF!</definedName>
    <definedName name="__SA19" localSheetId="25">#REF!</definedName>
    <definedName name="__SA19" localSheetId="1">#REF!</definedName>
    <definedName name="__SA19" localSheetId="0">#REF!</definedName>
    <definedName name="__SA19" localSheetId="27">#REF!</definedName>
    <definedName name="__SA19" localSheetId="11">#REF!</definedName>
    <definedName name="__SA19">#REF!</definedName>
    <definedName name="__SA20" localSheetId="15">#REF!</definedName>
    <definedName name="__SA20" localSheetId="16">#REF!</definedName>
    <definedName name="__SA20" localSheetId="17">#REF!</definedName>
    <definedName name="__SA20" localSheetId="18">#REF!</definedName>
    <definedName name="__SA20" localSheetId="19">#REF!</definedName>
    <definedName name="__SA20" localSheetId="20">#REF!</definedName>
    <definedName name="__SA20" localSheetId="21">#REF!</definedName>
    <definedName name="__SA20" localSheetId="22">#REF!</definedName>
    <definedName name="__SA20" localSheetId="23">#REF!</definedName>
    <definedName name="__SA20" localSheetId="24">#REF!</definedName>
    <definedName name="__SA20" localSheetId="35">#REF!</definedName>
    <definedName name="__SA20" localSheetId="38">#REF!</definedName>
    <definedName name="__SA20" localSheetId="37">#REF!</definedName>
    <definedName name="__SA20" localSheetId="36">#REF!</definedName>
    <definedName name="__SA20" localSheetId="26">#REF!</definedName>
    <definedName name="__SA20" localSheetId="10">#REF!</definedName>
    <definedName name="__SA20" localSheetId="13">#REF!</definedName>
    <definedName name="__SA20" localSheetId="12">#REF!</definedName>
    <definedName name="__SA20" localSheetId="14">#REF!</definedName>
    <definedName name="__SA20" localSheetId="25">#REF!</definedName>
    <definedName name="__SA20" localSheetId="1">#REF!</definedName>
    <definedName name="__SA20" localSheetId="0">#REF!</definedName>
    <definedName name="__SA20" localSheetId="27">#REF!</definedName>
    <definedName name="__SA20" localSheetId="11">#REF!</definedName>
    <definedName name="__SA20">#REF!</definedName>
    <definedName name="__SA21" localSheetId="15">#REF!</definedName>
    <definedName name="__SA21" localSheetId="16">#REF!</definedName>
    <definedName name="__SA21" localSheetId="17">#REF!</definedName>
    <definedName name="__SA21" localSheetId="18">#REF!</definedName>
    <definedName name="__SA21" localSheetId="19">#REF!</definedName>
    <definedName name="__SA21" localSheetId="20">#REF!</definedName>
    <definedName name="__SA21" localSheetId="21">#REF!</definedName>
    <definedName name="__SA21" localSheetId="22">#REF!</definedName>
    <definedName name="__SA21" localSheetId="23">#REF!</definedName>
    <definedName name="__SA21" localSheetId="24">#REF!</definedName>
    <definedName name="__SA21" localSheetId="35">#REF!</definedName>
    <definedName name="__SA21" localSheetId="38">#REF!</definedName>
    <definedName name="__SA21" localSheetId="37">#REF!</definedName>
    <definedName name="__SA21" localSheetId="36">#REF!</definedName>
    <definedName name="__SA21" localSheetId="26">#REF!</definedName>
    <definedName name="__SA21" localSheetId="10">#REF!</definedName>
    <definedName name="__SA21" localSheetId="13">#REF!</definedName>
    <definedName name="__SA21" localSheetId="12">#REF!</definedName>
    <definedName name="__SA21" localSheetId="14">#REF!</definedName>
    <definedName name="__SA21" localSheetId="25">#REF!</definedName>
    <definedName name="__SA21" localSheetId="1">#REF!</definedName>
    <definedName name="__SA21" localSheetId="0">#REF!</definedName>
    <definedName name="__SA21" localSheetId="27">#REF!</definedName>
    <definedName name="__SA21" localSheetId="11">#REF!</definedName>
    <definedName name="__SA21">#REF!</definedName>
    <definedName name="__SA22" localSheetId="15">#REF!</definedName>
    <definedName name="__SA22" localSheetId="16">#REF!</definedName>
    <definedName name="__SA22" localSheetId="17">#REF!</definedName>
    <definedName name="__SA22" localSheetId="18">#REF!</definedName>
    <definedName name="__SA22" localSheetId="19">#REF!</definedName>
    <definedName name="__SA22" localSheetId="20">#REF!</definedName>
    <definedName name="__SA22" localSheetId="21">#REF!</definedName>
    <definedName name="__SA22" localSheetId="22">#REF!</definedName>
    <definedName name="__SA22" localSheetId="23">#REF!</definedName>
    <definedName name="__SA22" localSheetId="24">#REF!</definedName>
    <definedName name="__SA22" localSheetId="35">#REF!</definedName>
    <definedName name="__SA22" localSheetId="38">#REF!</definedName>
    <definedName name="__SA22" localSheetId="37">#REF!</definedName>
    <definedName name="__SA22" localSheetId="36">#REF!</definedName>
    <definedName name="__SA22" localSheetId="26">#REF!</definedName>
    <definedName name="__SA22" localSheetId="10">#REF!</definedName>
    <definedName name="__SA22" localSheetId="13">#REF!</definedName>
    <definedName name="__SA22" localSheetId="12">#REF!</definedName>
    <definedName name="__SA22" localSheetId="14">#REF!</definedName>
    <definedName name="__SA22" localSheetId="25">#REF!</definedName>
    <definedName name="__SA22" localSheetId="1">#REF!</definedName>
    <definedName name="__SA22" localSheetId="0">#REF!</definedName>
    <definedName name="__SA22" localSheetId="27">#REF!</definedName>
    <definedName name="__SA22" localSheetId="11">#REF!</definedName>
    <definedName name="__SA22">#REF!</definedName>
    <definedName name="__SA23" localSheetId="15">#REF!</definedName>
    <definedName name="__SA23" localSheetId="16">#REF!</definedName>
    <definedName name="__SA23" localSheetId="17">#REF!</definedName>
    <definedName name="__SA23" localSheetId="18">#REF!</definedName>
    <definedName name="__SA23" localSheetId="19">#REF!</definedName>
    <definedName name="__SA23" localSheetId="20">#REF!</definedName>
    <definedName name="__SA23" localSheetId="21">#REF!</definedName>
    <definedName name="__SA23" localSheetId="22">#REF!</definedName>
    <definedName name="__SA23" localSheetId="23">#REF!</definedName>
    <definedName name="__SA23" localSheetId="24">#REF!</definedName>
    <definedName name="__SA23" localSheetId="35">#REF!</definedName>
    <definedName name="__SA23" localSheetId="38">#REF!</definedName>
    <definedName name="__SA23" localSheetId="37">#REF!</definedName>
    <definedName name="__SA23" localSheetId="36">#REF!</definedName>
    <definedName name="__SA23" localSheetId="26">#REF!</definedName>
    <definedName name="__SA23" localSheetId="10">#REF!</definedName>
    <definedName name="__SA23" localSheetId="13">#REF!</definedName>
    <definedName name="__SA23" localSheetId="12">#REF!</definedName>
    <definedName name="__SA23" localSheetId="14">#REF!</definedName>
    <definedName name="__SA23" localSheetId="25">#REF!</definedName>
    <definedName name="__SA23" localSheetId="1">#REF!</definedName>
    <definedName name="__SA23" localSheetId="0">#REF!</definedName>
    <definedName name="__SA23" localSheetId="27">#REF!</definedName>
    <definedName name="__SA23" localSheetId="11">#REF!</definedName>
    <definedName name="__SA23">#REF!</definedName>
    <definedName name="__SA24" localSheetId="15">#REF!</definedName>
    <definedName name="__SA24" localSheetId="16">#REF!</definedName>
    <definedName name="__SA24" localSheetId="17">#REF!</definedName>
    <definedName name="__SA24" localSheetId="18">#REF!</definedName>
    <definedName name="__SA24" localSheetId="19">#REF!</definedName>
    <definedName name="__SA24" localSheetId="20">#REF!</definedName>
    <definedName name="__SA24" localSheetId="21">#REF!</definedName>
    <definedName name="__SA24" localSheetId="22">#REF!</definedName>
    <definedName name="__SA24" localSheetId="23">#REF!</definedName>
    <definedName name="__SA24" localSheetId="24">#REF!</definedName>
    <definedName name="__SA24" localSheetId="35">#REF!</definedName>
    <definedName name="__SA24" localSheetId="38">#REF!</definedName>
    <definedName name="__SA24" localSheetId="37">#REF!</definedName>
    <definedName name="__SA24" localSheetId="36">#REF!</definedName>
    <definedName name="__SA24" localSheetId="26">#REF!</definedName>
    <definedName name="__SA24" localSheetId="10">#REF!</definedName>
    <definedName name="__SA24" localSheetId="13">#REF!</definedName>
    <definedName name="__SA24" localSheetId="12">#REF!</definedName>
    <definedName name="__SA24" localSheetId="14">#REF!</definedName>
    <definedName name="__SA24" localSheetId="25">#REF!</definedName>
    <definedName name="__SA24" localSheetId="1">#REF!</definedName>
    <definedName name="__SA24" localSheetId="0">#REF!</definedName>
    <definedName name="__SA24" localSheetId="27">#REF!</definedName>
    <definedName name="__SA24" localSheetId="11">#REF!</definedName>
    <definedName name="__SA24">#REF!</definedName>
    <definedName name="__SA25" localSheetId="15">#REF!</definedName>
    <definedName name="__SA25" localSheetId="16">#REF!</definedName>
    <definedName name="__SA25" localSheetId="17">#REF!</definedName>
    <definedName name="__SA25" localSheetId="18">#REF!</definedName>
    <definedName name="__SA25" localSheetId="19">#REF!</definedName>
    <definedName name="__SA25" localSheetId="20">#REF!</definedName>
    <definedName name="__SA25" localSheetId="21">#REF!</definedName>
    <definedName name="__SA25" localSheetId="22">#REF!</definedName>
    <definedName name="__SA25" localSheetId="23">#REF!</definedName>
    <definedName name="__SA25" localSheetId="24">#REF!</definedName>
    <definedName name="__SA25" localSheetId="35">#REF!</definedName>
    <definedName name="__SA25" localSheetId="38">#REF!</definedName>
    <definedName name="__SA25" localSheetId="37">#REF!</definedName>
    <definedName name="__SA25" localSheetId="36">#REF!</definedName>
    <definedName name="__SA25" localSheetId="26">#REF!</definedName>
    <definedName name="__SA25" localSheetId="10">#REF!</definedName>
    <definedName name="__SA25" localSheetId="13">#REF!</definedName>
    <definedName name="__SA25" localSheetId="12">#REF!</definedName>
    <definedName name="__SA25" localSheetId="14">#REF!</definedName>
    <definedName name="__SA25" localSheetId="25">#REF!</definedName>
    <definedName name="__SA25" localSheetId="1">#REF!</definedName>
    <definedName name="__SA25" localSheetId="0">#REF!</definedName>
    <definedName name="__SA25" localSheetId="27">#REF!</definedName>
    <definedName name="__SA25" localSheetId="11">#REF!</definedName>
    <definedName name="__SA25">#REF!</definedName>
    <definedName name="__SA26" localSheetId="15">#REF!</definedName>
    <definedName name="__SA26" localSheetId="16">#REF!</definedName>
    <definedName name="__SA26" localSheetId="17">#REF!</definedName>
    <definedName name="__SA26" localSheetId="18">#REF!</definedName>
    <definedName name="__SA26" localSheetId="19">#REF!</definedName>
    <definedName name="__SA26" localSheetId="20">#REF!</definedName>
    <definedName name="__SA26" localSheetId="21">#REF!</definedName>
    <definedName name="__SA26" localSheetId="22">#REF!</definedName>
    <definedName name="__SA26" localSheetId="23">#REF!</definedName>
    <definedName name="__SA26" localSheetId="24">#REF!</definedName>
    <definedName name="__SA26" localSheetId="35">#REF!</definedName>
    <definedName name="__SA26" localSheetId="38">#REF!</definedName>
    <definedName name="__SA26" localSheetId="37">#REF!</definedName>
    <definedName name="__SA26" localSheetId="36">#REF!</definedName>
    <definedName name="__SA26" localSheetId="26">#REF!</definedName>
    <definedName name="__SA26" localSheetId="10">#REF!</definedName>
    <definedName name="__SA26" localSheetId="13">#REF!</definedName>
    <definedName name="__SA26" localSheetId="12">#REF!</definedName>
    <definedName name="__SA26" localSheetId="14">#REF!</definedName>
    <definedName name="__SA26" localSheetId="25">#REF!</definedName>
    <definedName name="__SA26" localSheetId="1">#REF!</definedName>
    <definedName name="__SA26" localSheetId="0">#REF!</definedName>
    <definedName name="__SA26" localSheetId="27">#REF!</definedName>
    <definedName name="__SA26" localSheetId="11">#REF!</definedName>
    <definedName name="__SA26">#REF!</definedName>
    <definedName name="__SA27" localSheetId="15">#REF!</definedName>
    <definedName name="__SA27" localSheetId="16">#REF!</definedName>
    <definedName name="__SA27" localSheetId="17">#REF!</definedName>
    <definedName name="__SA27" localSheetId="18">#REF!</definedName>
    <definedName name="__SA27" localSheetId="19">#REF!</definedName>
    <definedName name="__SA27" localSheetId="20">#REF!</definedName>
    <definedName name="__SA27" localSheetId="21">#REF!</definedName>
    <definedName name="__SA27" localSheetId="22">#REF!</definedName>
    <definedName name="__SA27" localSheetId="23">#REF!</definedName>
    <definedName name="__SA27" localSheetId="24">#REF!</definedName>
    <definedName name="__SA27" localSheetId="35">#REF!</definedName>
    <definedName name="__SA27" localSheetId="38">#REF!</definedName>
    <definedName name="__SA27" localSheetId="37">#REF!</definedName>
    <definedName name="__SA27" localSheetId="36">#REF!</definedName>
    <definedName name="__SA27" localSheetId="26">#REF!</definedName>
    <definedName name="__SA27" localSheetId="10">#REF!</definedName>
    <definedName name="__SA27" localSheetId="13">#REF!</definedName>
    <definedName name="__SA27" localSheetId="12">#REF!</definedName>
    <definedName name="__SA27" localSheetId="14">#REF!</definedName>
    <definedName name="__SA27" localSheetId="25">#REF!</definedName>
    <definedName name="__SA27" localSheetId="1">#REF!</definedName>
    <definedName name="__SA27" localSheetId="0">#REF!</definedName>
    <definedName name="__SA27" localSheetId="27">#REF!</definedName>
    <definedName name="__SA27" localSheetId="11">#REF!</definedName>
    <definedName name="__SA27">#REF!</definedName>
    <definedName name="__SA28" localSheetId="15">#REF!</definedName>
    <definedName name="__SA28" localSheetId="16">#REF!</definedName>
    <definedName name="__SA28" localSheetId="17">#REF!</definedName>
    <definedName name="__SA28" localSheetId="18">#REF!</definedName>
    <definedName name="__SA28" localSheetId="19">#REF!</definedName>
    <definedName name="__SA28" localSheetId="20">#REF!</definedName>
    <definedName name="__SA28" localSheetId="21">#REF!</definedName>
    <definedName name="__SA28" localSheetId="22">#REF!</definedName>
    <definedName name="__SA28" localSheetId="23">#REF!</definedName>
    <definedName name="__SA28" localSheetId="24">#REF!</definedName>
    <definedName name="__SA28" localSheetId="35">#REF!</definedName>
    <definedName name="__SA28" localSheetId="38">#REF!</definedName>
    <definedName name="__SA28" localSheetId="37">#REF!</definedName>
    <definedName name="__SA28" localSheetId="36">#REF!</definedName>
    <definedName name="__SA28" localSheetId="26">#REF!</definedName>
    <definedName name="__SA28" localSheetId="10">#REF!</definedName>
    <definedName name="__SA28" localSheetId="13">#REF!</definedName>
    <definedName name="__SA28" localSheetId="12">#REF!</definedName>
    <definedName name="__SA28" localSheetId="14">#REF!</definedName>
    <definedName name="__SA28" localSheetId="25">#REF!</definedName>
    <definedName name="__SA28" localSheetId="1">#REF!</definedName>
    <definedName name="__SA28" localSheetId="0">#REF!</definedName>
    <definedName name="__SA28" localSheetId="27">#REF!</definedName>
    <definedName name="__SA28" localSheetId="11">#REF!</definedName>
    <definedName name="__SA28">#REF!</definedName>
    <definedName name="__SA29" localSheetId="15">#REF!</definedName>
    <definedName name="__SA29" localSheetId="16">#REF!</definedName>
    <definedName name="__SA29" localSheetId="17">#REF!</definedName>
    <definedName name="__SA29" localSheetId="18">#REF!</definedName>
    <definedName name="__SA29" localSheetId="19">#REF!</definedName>
    <definedName name="__SA29" localSheetId="20">#REF!</definedName>
    <definedName name="__SA29" localSheetId="21">#REF!</definedName>
    <definedName name="__SA29" localSheetId="22">#REF!</definedName>
    <definedName name="__SA29" localSheetId="23">#REF!</definedName>
    <definedName name="__SA29" localSheetId="24">#REF!</definedName>
    <definedName name="__SA29" localSheetId="35">#REF!</definedName>
    <definedName name="__SA29" localSheetId="38">#REF!</definedName>
    <definedName name="__SA29" localSheetId="37">#REF!</definedName>
    <definedName name="__SA29" localSheetId="36">#REF!</definedName>
    <definedName name="__SA29" localSheetId="26">#REF!</definedName>
    <definedName name="__SA29" localSheetId="10">#REF!</definedName>
    <definedName name="__SA29" localSheetId="13">#REF!</definedName>
    <definedName name="__SA29" localSheetId="12">#REF!</definedName>
    <definedName name="__SA29" localSheetId="14">#REF!</definedName>
    <definedName name="__SA29" localSheetId="25">#REF!</definedName>
    <definedName name="__SA29" localSheetId="1">#REF!</definedName>
    <definedName name="__SA29" localSheetId="0">#REF!</definedName>
    <definedName name="__SA29" localSheetId="27">#REF!</definedName>
    <definedName name="__SA29" localSheetId="11">#REF!</definedName>
    <definedName name="__SA29">#REF!</definedName>
    <definedName name="__SA30" localSheetId="15">#REF!</definedName>
    <definedName name="__SA30" localSheetId="16">#REF!</definedName>
    <definedName name="__SA30" localSheetId="17">#REF!</definedName>
    <definedName name="__SA30" localSheetId="18">#REF!</definedName>
    <definedName name="__SA30" localSheetId="19">#REF!</definedName>
    <definedName name="__SA30" localSheetId="20">#REF!</definedName>
    <definedName name="__SA30" localSheetId="21">#REF!</definedName>
    <definedName name="__SA30" localSheetId="22">#REF!</definedName>
    <definedName name="__SA30" localSheetId="23">#REF!</definedName>
    <definedName name="__SA30" localSheetId="24">#REF!</definedName>
    <definedName name="__SA30" localSheetId="35">#REF!</definedName>
    <definedName name="__SA30" localSheetId="38">#REF!</definedName>
    <definedName name="__SA30" localSheetId="37">#REF!</definedName>
    <definedName name="__SA30" localSheetId="36">#REF!</definedName>
    <definedName name="__SA30" localSheetId="26">#REF!</definedName>
    <definedName name="__SA30" localSheetId="10">#REF!</definedName>
    <definedName name="__SA30" localSheetId="13">#REF!</definedName>
    <definedName name="__SA30" localSheetId="12">#REF!</definedName>
    <definedName name="__SA30" localSheetId="14">#REF!</definedName>
    <definedName name="__SA30" localSheetId="25">#REF!</definedName>
    <definedName name="__SA30" localSheetId="1">#REF!</definedName>
    <definedName name="__SA30" localSheetId="0">#REF!</definedName>
    <definedName name="__SA30" localSheetId="27">#REF!</definedName>
    <definedName name="__SA30" localSheetId="11">#REF!</definedName>
    <definedName name="__SA30">#REF!</definedName>
    <definedName name="__SA31" localSheetId="15">#REF!</definedName>
    <definedName name="__SA31" localSheetId="16">#REF!</definedName>
    <definedName name="__SA31" localSheetId="17">#REF!</definedName>
    <definedName name="__SA31" localSheetId="18">#REF!</definedName>
    <definedName name="__SA31" localSheetId="19">#REF!</definedName>
    <definedName name="__SA31" localSheetId="20">#REF!</definedName>
    <definedName name="__SA31" localSheetId="21">#REF!</definedName>
    <definedName name="__SA31" localSheetId="22">#REF!</definedName>
    <definedName name="__SA31" localSheetId="23">#REF!</definedName>
    <definedName name="__SA31" localSheetId="24">#REF!</definedName>
    <definedName name="__SA31" localSheetId="35">#REF!</definedName>
    <definedName name="__SA31" localSheetId="38">#REF!</definedName>
    <definedName name="__SA31" localSheetId="37">#REF!</definedName>
    <definedName name="__SA31" localSheetId="36">#REF!</definedName>
    <definedName name="__SA31" localSheetId="26">#REF!</definedName>
    <definedName name="__SA31" localSheetId="10">#REF!</definedName>
    <definedName name="__SA31" localSheetId="13">#REF!</definedName>
    <definedName name="__SA31" localSheetId="12">#REF!</definedName>
    <definedName name="__SA31" localSheetId="14">#REF!</definedName>
    <definedName name="__SA31" localSheetId="25">#REF!</definedName>
    <definedName name="__SA31" localSheetId="1">#REF!</definedName>
    <definedName name="__SA31" localSheetId="0">#REF!</definedName>
    <definedName name="__SA31" localSheetId="27">#REF!</definedName>
    <definedName name="__SA31" localSheetId="11">#REF!</definedName>
    <definedName name="__SA31">#REF!</definedName>
    <definedName name="__SA32" localSheetId="15">#REF!</definedName>
    <definedName name="__SA32" localSheetId="16">#REF!</definedName>
    <definedName name="__SA32" localSheetId="17">#REF!</definedName>
    <definedName name="__SA32" localSheetId="18">#REF!</definedName>
    <definedName name="__SA32" localSheetId="19">#REF!</definedName>
    <definedName name="__SA32" localSheetId="20">#REF!</definedName>
    <definedName name="__SA32" localSheetId="21">#REF!</definedName>
    <definedName name="__SA32" localSheetId="22">#REF!</definedName>
    <definedName name="__SA32" localSheetId="23">#REF!</definedName>
    <definedName name="__SA32" localSheetId="24">#REF!</definedName>
    <definedName name="__SA32" localSheetId="35">#REF!</definedName>
    <definedName name="__SA32" localSheetId="38">#REF!</definedName>
    <definedName name="__SA32" localSheetId="37">#REF!</definedName>
    <definedName name="__SA32" localSheetId="36">#REF!</definedName>
    <definedName name="__SA32" localSheetId="26">#REF!</definedName>
    <definedName name="__SA32" localSheetId="10">#REF!</definedName>
    <definedName name="__SA32" localSheetId="13">#REF!</definedName>
    <definedName name="__SA32" localSheetId="12">#REF!</definedName>
    <definedName name="__SA32" localSheetId="14">#REF!</definedName>
    <definedName name="__SA32" localSheetId="25">#REF!</definedName>
    <definedName name="__SA32" localSheetId="1">#REF!</definedName>
    <definedName name="__SA32" localSheetId="0">#REF!</definedName>
    <definedName name="__SA32" localSheetId="27">#REF!</definedName>
    <definedName name="__SA32" localSheetId="11">#REF!</definedName>
    <definedName name="__SA32">#REF!</definedName>
    <definedName name="__SA33" localSheetId="15">#REF!</definedName>
    <definedName name="__SA33" localSheetId="16">#REF!</definedName>
    <definedName name="__SA33" localSheetId="17">#REF!</definedName>
    <definedName name="__SA33" localSheetId="18">#REF!</definedName>
    <definedName name="__SA33" localSheetId="19">#REF!</definedName>
    <definedName name="__SA33" localSheetId="20">#REF!</definedName>
    <definedName name="__SA33" localSheetId="21">#REF!</definedName>
    <definedName name="__SA33" localSheetId="22">#REF!</definedName>
    <definedName name="__SA33" localSheetId="23">#REF!</definedName>
    <definedName name="__SA33" localSheetId="24">#REF!</definedName>
    <definedName name="__SA33" localSheetId="35">#REF!</definedName>
    <definedName name="__SA33" localSheetId="38">#REF!</definedName>
    <definedName name="__SA33" localSheetId="37">#REF!</definedName>
    <definedName name="__SA33" localSheetId="36">#REF!</definedName>
    <definedName name="__SA33" localSheetId="26">#REF!</definedName>
    <definedName name="__SA33" localSheetId="10">#REF!</definedName>
    <definedName name="__SA33" localSheetId="13">#REF!</definedName>
    <definedName name="__SA33" localSheetId="12">#REF!</definedName>
    <definedName name="__SA33" localSheetId="14">#REF!</definedName>
    <definedName name="__SA33" localSheetId="25">#REF!</definedName>
    <definedName name="__SA33" localSheetId="1">#REF!</definedName>
    <definedName name="__SA33" localSheetId="0">#REF!</definedName>
    <definedName name="__SA33" localSheetId="27">#REF!</definedName>
    <definedName name="__SA33" localSheetId="11">#REF!</definedName>
    <definedName name="__SA33">#REF!</definedName>
    <definedName name="__SA34" localSheetId="15">#REF!</definedName>
    <definedName name="__SA34" localSheetId="16">#REF!</definedName>
    <definedName name="__SA34" localSheetId="17">#REF!</definedName>
    <definedName name="__SA34" localSheetId="18">#REF!</definedName>
    <definedName name="__SA34" localSheetId="19">#REF!</definedName>
    <definedName name="__SA34" localSheetId="20">#REF!</definedName>
    <definedName name="__SA34" localSheetId="21">#REF!</definedName>
    <definedName name="__SA34" localSheetId="22">#REF!</definedName>
    <definedName name="__SA34" localSheetId="23">#REF!</definedName>
    <definedName name="__SA34" localSheetId="24">#REF!</definedName>
    <definedName name="__SA34" localSheetId="35">#REF!</definedName>
    <definedName name="__SA34" localSheetId="38">#REF!</definedName>
    <definedName name="__SA34" localSheetId="37">#REF!</definedName>
    <definedName name="__SA34" localSheetId="36">#REF!</definedName>
    <definedName name="__SA34" localSheetId="26">#REF!</definedName>
    <definedName name="__SA34" localSheetId="10">#REF!</definedName>
    <definedName name="__SA34" localSheetId="13">#REF!</definedName>
    <definedName name="__SA34" localSheetId="12">#REF!</definedName>
    <definedName name="__SA34" localSheetId="14">#REF!</definedName>
    <definedName name="__SA34" localSheetId="25">#REF!</definedName>
    <definedName name="__SA34" localSheetId="1">#REF!</definedName>
    <definedName name="__SA34" localSheetId="0">#REF!</definedName>
    <definedName name="__SA34" localSheetId="27">#REF!</definedName>
    <definedName name="__SA34" localSheetId="11">#REF!</definedName>
    <definedName name="__SA34">#REF!</definedName>
    <definedName name="__SA35" localSheetId="15">#REF!</definedName>
    <definedName name="__SA35" localSheetId="16">#REF!</definedName>
    <definedName name="__SA35" localSheetId="17">#REF!</definedName>
    <definedName name="__SA35" localSheetId="18">#REF!</definedName>
    <definedName name="__SA35" localSheetId="19">#REF!</definedName>
    <definedName name="__SA35" localSheetId="20">#REF!</definedName>
    <definedName name="__SA35" localSheetId="21">#REF!</definedName>
    <definedName name="__SA35" localSheetId="22">#REF!</definedName>
    <definedName name="__SA35" localSheetId="23">#REF!</definedName>
    <definedName name="__SA35" localSheetId="24">#REF!</definedName>
    <definedName name="__SA35" localSheetId="35">#REF!</definedName>
    <definedName name="__SA35" localSheetId="38">#REF!</definedName>
    <definedName name="__SA35" localSheetId="37">#REF!</definedName>
    <definedName name="__SA35" localSheetId="36">#REF!</definedName>
    <definedName name="__SA35" localSheetId="26">#REF!</definedName>
    <definedName name="__SA35" localSheetId="10">#REF!</definedName>
    <definedName name="__SA35" localSheetId="13">#REF!</definedName>
    <definedName name="__SA35" localSheetId="12">#REF!</definedName>
    <definedName name="__SA35" localSheetId="14">#REF!</definedName>
    <definedName name="__SA35" localSheetId="25">#REF!</definedName>
    <definedName name="__SA35" localSheetId="1">#REF!</definedName>
    <definedName name="__SA35" localSheetId="0">#REF!</definedName>
    <definedName name="__SA35" localSheetId="27">#REF!</definedName>
    <definedName name="__SA35" localSheetId="11">#REF!</definedName>
    <definedName name="__SA35">#REF!</definedName>
    <definedName name="__SA36" localSheetId="15">#REF!</definedName>
    <definedName name="__SA36" localSheetId="16">#REF!</definedName>
    <definedName name="__SA36" localSheetId="17">#REF!</definedName>
    <definedName name="__SA36" localSheetId="18">#REF!</definedName>
    <definedName name="__SA36" localSheetId="19">#REF!</definedName>
    <definedName name="__SA36" localSheetId="20">#REF!</definedName>
    <definedName name="__SA36" localSheetId="21">#REF!</definedName>
    <definedName name="__SA36" localSheetId="22">#REF!</definedName>
    <definedName name="__SA36" localSheetId="23">#REF!</definedName>
    <definedName name="__SA36" localSheetId="24">#REF!</definedName>
    <definedName name="__SA36" localSheetId="35">#REF!</definedName>
    <definedName name="__SA36" localSheetId="38">#REF!</definedName>
    <definedName name="__SA36" localSheetId="37">#REF!</definedName>
    <definedName name="__SA36" localSheetId="36">#REF!</definedName>
    <definedName name="__SA36" localSheetId="26">#REF!</definedName>
    <definedName name="__SA36" localSheetId="10">#REF!</definedName>
    <definedName name="__SA36" localSheetId="13">#REF!</definedName>
    <definedName name="__SA36" localSheetId="12">#REF!</definedName>
    <definedName name="__SA36" localSheetId="14">#REF!</definedName>
    <definedName name="__SA36" localSheetId="25">#REF!</definedName>
    <definedName name="__SA36" localSheetId="1">#REF!</definedName>
    <definedName name="__SA36" localSheetId="0">#REF!</definedName>
    <definedName name="__SA36" localSheetId="27">#REF!</definedName>
    <definedName name="__SA36" localSheetId="11">#REF!</definedName>
    <definedName name="__SA36">#REF!</definedName>
    <definedName name="__SA37" localSheetId="15">#REF!</definedName>
    <definedName name="__SA37" localSheetId="16">#REF!</definedName>
    <definedName name="__SA37" localSheetId="17">#REF!</definedName>
    <definedName name="__SA37" localSheetId="18">#REF!</definedName>
    <definedName name="__SA37" localSheetId="19">#REF!</definedName>
    <definedName name="__SA37" localSheetId="20">#REF!</definedName>
    <definedName name="__SA37" localSheetId="21">#REF!</definedName>
    <definedName name="__SA37" localSheetId="22">#REF!</definedName>
    <definedName name="__SA37" localSheetId="23">#REF!</definedName>
    <definedName name="__SA37" localSheetId="24">#REF!</definedName>
    <definedName name="__SA37" localSheetId="35">#REF!</definedName>
    <definedName name="__SA37" localSheetId="38">#REF!</definedName>
    <definedName name="__SA37" localSheetId="37">#REF!</definedName>
    <definedName name="__SA37" localSheetId="36">#REF!</definedName>
    <definedName name="__SA37" localSheetId="26">#REF!</definedName>
    <definedName name="__SA37" localSheetId="10">#REF!</definedName>
    <definedName name="__SA37" localSheetId="13">#REF!</definedName>
    <definedName name="__SA37" localSheetId="12">#REF!</definedName>
    <definedName name="__SA37" localSheetId="14">#REF!</definedName>
    <definedName name="__SA37" localSheetId="25">#REF!</definedName>
    <definedName name="__SA37" localSheetId="1">#REF!</definedName>
    <definedName name="__SA37" localSheetId="0">#REF!</definedName>
    <definedName name="__SA37" localSheetId="27">#REF!</definedName>
    <definedName name="__SA37" localSheetId="11">#REF!</definedName>
    <definedName name="__SA37">#REF!</definedName>
    <definedName name="__SA38" localSheetId="15">#REF!</definedName>
    <definedName name="__SA38" localSheetId="16">#REF!</definedName>
    <definedName name="__SA38" localSheetId="17">#REF!</definedName>
    <definedName name="__SA38" localSheetId="18">#REF!</definedName>
    <definedName name="__SA38" localSheetId="19">#REF!</definedName>
    <definedName name="__SA38" localSheetId="20">#REF!</definedName>
    <definedName name="__SA38" localSheetId="21">#REF!</definedName>
    <definedName name="__SA38" localSheetId="22">#REF!</definedName>
    <definedName name="__SA38" localSheetId="23">#REF!</definedName>
    <definedName name="__SA38" localSheetId="24">#REF!</definedName>
    <definedName name="__SA38" localSheetId="35">#REF!</definedName>
    <definedName name="__SA38" localSheetId="38">#REF!</definedName>
    <definedName name="__SA38" localSheetId="37">#REF!</definedName>
    <definedName name="__SA38" localSheetId="36">#REF!</definedName>
    <definedName name="__SA38" localSheetId="26">#REF!</definedName>
    <definedName name="__SA38" localSheetId="10">#REF!</definedName>
    <definedName name="__SA38" localSheetId="13">#REF!</definedName>
    <definedName name="__SA38" localSheetId="12">#REF!</definedName>
    <definedName name="__SA38" localSheetId="14">#REF!</definedName>
    <definedName name="__SA38" localSheetId="25">#REF!</definedName>
    <definedName name="__SA38" localSheetId="1">#REF!</definedName>
    <definedName name="__SA38" localSheetId="0">#REF!</definedName>
    <definedName name="__SA38" localSheetId="27">#REF!</definedName>
    <definedName name="__SA38" localSheetId="11">#REF!</definedName>
    <definedName name="__SA38">#REF!</definedName>
    <definedName name="__SA39" localSheetId="15">#REF!</definedName>
    <definedName name="__SA39" localSheetId="16">#REF!</definedName>
    <definedName name="__SA39" localSheetId="17">#REF!</definedName>
    <definedName name="__SA39" localSheetId="18">#REF!</definedName>
    <definedName name="__SA39" localSheetId="19">#REF!</definedName>
    <definedName name="__SA39" localSheetId="20">#REF!</definedName>
    <definedName name="__SA39" localSheetId="21">#REF!</definedName>
    <definedName name="__SA39" localSheetId="22">#REF!</definedName>
    <definedName name="__SA39" localSheetId="23">#REF!</definedName>
    <definedName name="__SA39" localSheetId="24">#REF!</definedName>
    <definedName name="__SA39" localSheetId="35">#REF!</definedName>
    <definedName name="__SA39" localSheetId="38">#REF!</definedName>
    <definedName name="__SA39" localSheetId="37">#REF!</definedName>
    <definedName name="__SA39" localSheetId="36">#REF!</definedName>
    <definedName name="__SA39" localSheetId="26">#REF!</definedName>
    <definedName name="__SA39" localSheetId="10">#REF!</definedName>
    <definedName name="__SA39" localSheetId="13">#REF!</definedName>
    <definedName name="__SA39" localSheetId="12">#REF!</definedName>
    <definedName name="__SA39" localSheetId="14">#REF!</definedName>
    <definedName name="__SA39" localSheetId="25">#REF!</definedName>
    <definedName name="__SA39" localSheetId="1">#REF!</definedName>
    <definedName name="__SA39" localSheetId="0">#REF!</definedName>
    <definedName name="__SA39" localSheetId="27">#REF!</definedName>
    <definedName name="__SA39" localSheetId="11">#REF!</definedName>
    <definedName name="__SA39">#REF!</definedName>
    <definedName name="__SA40" localSheetId="15">#REF!</definedName>
    <definedName name="__SA40" localSheetId="16">#REF!</definedName>
    <definedName name="__SA40" localSheetId="17">#REF!</definedName>
    <definedName name="__SA40" localSheetId="18">#REF!</definedName>
    <definedName name="__SA40" localSheetId="19">#REF!</definedName>
    <definedName name="__SA40" localSheetId="20">#REF!</definedName>
    <definedName name="__SA40" localSheetId="21">#REF!</definedName>
    <definedName name="__SA40" localSheetId="22">#REF!</definedName>
    <definedName name="__SA40" localSheetId="23">#REF!</definedName>
    <definedName name="__SA40" localSheetId="24">#REF!</definedName>
    <definedName name="__SA40" localSheetId="35">#REF!</definedName>
    <definedName name="__SA40" localSheetId="38">#REF!</definedName>
    <definedName name="__SA40" localSheetId="37">#REF!</definedName>
    <definedName name="__SA40" localSheetId="36">#REF!</definedName>
    <definedName name="__SA40" localSheetId="26">#REF!</definedName>
    <definedName name="__SA40" localSheetId="10">#REF!</definedName>
    <definedName name="__SA40" localSheetId="13">#REF!</definedName>
    <definedName name="__SA40" localSheetId="12">#REF!</definedName>
    <definedName name="__SA40" localSheetId="14">#REF!</definedName>
    <definedName name="__SA40" localSheetId="25">#REF!</definedName>
    <definedName name="__SA40" localSheetId="1">#REF!</definedName>
    <definedName name="__SA40" localSheetId="0">#REF!</definedName>
    <definedName name="__SA40" localSheetId="27">#REF!</definedName>
    <definedName name="__SA40" localSheetId="11">#REF!</definedName>
    <definedName name="__SA40">#REF!</definedName>
    <definedName name="__SA41" localSheetId="15">#REF!</definedName>
    <definedName name="__SA41" localSheetId="16">#REF!</definedName>
    <definedName name="__SA41" localSheetId="17">#REF!</definedName>
    <definedName name="__SA41" localSheetId="18">#REF!</definedName>
    <definedName name="__SA41" localSheetId="19">#REF!</definedName>
    <definedName name="__SA41" localSheetId="20">#REF!</definedName>
    <definedName name="__SA41" localSheetId="21">#REF!</definedName>
    <definedName name="__SA41" localSheetId="22">#REF!</definedName>
    <definedName name="__SA41" localSheetId="23">#REF!</definedName>
    <definedName name="__SA41" localSheetId="24">#REF!</definedName>
    <definedName name="__SA41" localSheetId="35">#REF!</definedName>
    <definedName name="__SA41" localSheetId="38">#REF!</definedName>
    <definedName name="__SA41" localSheetId="37">#REF!</definedName>
    <definedName name="__SA41" localSheetId="36">#REF!</definedName>
    <definedName name="__SA41" localSheetId="26">#REF!</definedName>
    <definedName name="__SA41" localSheetId="10">#REF!</definedName>
    <definedName name="__SA41" localSheetId="13">#REF!</definedName>
    <definedName name="__SA41" localSheetId="12">#REF!</definedName>
    <definedName name="__SA41" localSheetId="14">#REF!</definedName>
    <definedName name="__SA41" localSheetId="25">#REF!</definedName>
    <definedName name="__SA41" localSheetId="1">#REF!</definedName>
    <definedName name="__SA41" localSheetId="0">#REF!</definedName>
    <definedName name="__SA41" localSheetId="27">#REF!</definedName>
    <definedName name="__SA41" localSheetId="11">#REF!</definedName>
    <definedName name="__SA41">#REF!</definedName>
    <definedName name="__SA42" localSheetId="15">#REF!</definedName>
    <definedName name="__SA42" localSheetId="16">#REF!</definedName>
    <definedName name="__SA42" localSheetId="17">#REF!</definedName>
    <definedName name="__SA42" localSheetId="18">#REF!</definedName>
    <definedName name="__SA42" localSheetId="19">#REF!</definedName>
    <definedName name="__SA42" localSheetId="20">#REF!</definedName>
    <definedName name="__SA42" localSheetId="21">#REF!</definedName>
    <definedName name="__SA42" localSheetId="22">#REF!</definedName>
    <definedName name="__SA42" localSheetId="23">#REF!</definedName>
    <definedName name="__SA42" localSheetId="24">#REF!</definedName>
    <definedName name="__SA42" localSheetId="35">#REF!</definedName>
    <definedName name="__SA42" localSheetId="38">#REF!</definedName>
    <definedName name="__SA42" localSheetId="37">#REF!</definedName>
    <definedName name="__SA42" localSheetId="36">#REF!</definedName>
    <definedName name="__SA42" localSheetId="26">#REF!</definedName>
    <definedName name="__SA42" localSheetId="10">#REF!</definedName>
    <definedName name="__SA42" localSheetId="13">#REF!</definedName>
    <definedName name="__SA42" localSheetId="12">#REF!</definedName>
    <definedName name="__SA42" localSheetId="14">#REF!</definedName>
    <definedName name="__SA42" localSheetId="25">#REF!</definedName>
    <definedName name="__SA42" localSheetId="1">#REF!</definedName>
    <definedName name="__SA42" localSheetId="0">#REF!</definedName>
    <definedName name="__SA42" localSheetId="27">#REF!</definedName>
    <definedName name="__SA42" localSheetId="11">#REF!</definedName>
    <definedName name="__SA42">#REF!</definedName>
    <definedName name="__SA43" localSheetId="15">#REF!</definedName>
    <definedName name="__SA43" localSheetId="16">#REF!</definedName>
    <definedName name="__SA43" localSheetId="17">#REF!</definedName>
    <definedName name="__SA43" localSheetId="18">#REF!</definedName>
    <definedName name="__SA43" localSheetId="19">#REF!</definedName>
    <definedName name="__SA43" localSheetId="20">#REF!</definedName>
    <definedName name="__SA43" localSheetId="21">#REF!</definedName>
    <definedName name="__SA43" localSheetId="22">#REF!</definedName>
    <definedName name="__SA43" localSheetId="23">#REF!</definedName>
    <definedName name="__SA43" localSheetId="24">#REF!</definedName>
    <definedName name="__SA43" localSheetId="35">#REF!</definedName>
    <definedName name="__SA43" localSheetId="38">#REF!</definedName>
    <definedName name="__SA43" localSheetId="37">#REF!</definedName>
    <definedName name="__SA43" localSheetId="36">#REF!</definedName>
    <definedName name="__SA43" localSheetId="26">#REF!</definedName>
    <definedName name="__SA43" localSheetId="10">#REF!</definedName>
    <definedName name="__SA43" localSheetId="13">#REF!</definedName>
    <definedName name="__SA43" localSheetId="12">#REF!</definedName>
    <definedName name="__SA43" localSheetId="14">#REF!</definedName>
    <definedName name="__SA43" localSheetId="25">#REF!</definedName>
    <definedName name="__SA43" localSheetId="1">#REF!</definedName>
    <definedName name="__SA43" localSheetId="0">#REF!</definedName>
    <definedName name="__SA43" localSheetId="27">#REF!</definedName>
    <definedName name="__SA43" localSheetId="11">#REF!</definedName>
    <definedName name="__SA43">#REF!</definedName>
    <definedName name="__SA44" localSheetId="15">#REF!</definedName>
    <definedName name="__SA44" localSheetId="16">#REF!</definedName>
    <definedName name="__SA44" localSheetId="17">#REF!</definedName>
    <definedName name="__SA44" localSheetId="18">#REF!</definedName>
    <definedName name="__SA44" localSheetId="19">#REF!</definedName>
    <definedName name="__SA44" localSheetId="20">#REF!</definedName>
    <definedName name="__SA44" localSheetId="21">#REF!</definedName>
    <definedName name="__SA44" localSheetId="22">#REF!</definedName>
    <definedName name="__SA44" localSheetId="23">#REF!</definedName>
    <definedName name="__SA44" localSheetId="24">#REF!</definedName>
    <definedName name="__SA44" localSheetId="35">#REF!</definedName>
    <definedName name="__SA44" localSheetId="38">#REF!</definedName>
    <definedName name="__SA44" localSheetId="37">#REF!</definedName>
    <definedName name="__SA44" localSheetId="36">#REF!</definedName>
    <definedName name="__SA44" localSheetId="26">#REF!</definedName>
    <definedName name="__SA44" localSheetId="10">#REF!</definedName>
    <definedName name="__SA44" localSheetId="13">#REF!</definedName>
    <definedName name="__SA44" localSheetId="12">#REF!</definedName>
    <definedName name="__SA44" localSheetId="14">#REF!</definedName>
    <definedName name="__SA44" localSheetId="25">#REF!</definedName>
    <definedName name="__SA44" localSheetId="1">#REF!</definedName>
    <definedName name="__SA44" localSheetId="0">#REF!</definedName>
    <definedName name="__SA44" localSheetId="27">#REF!</definedName>
    <definedName name="__SA44" localSheetId="11">#REF!</definedName>
    <definedName name="__SA44">#REF!</definedName>
    <definedName name="__SA45" localSheetId="15">#REF!</definedName>
    <definedName name="__SA45" localSheetId="16">#REF!</definedName>
    <definedName name="__SA45" localSheetId="17">#REF!</definedName>
    <definedName name="__SA45" localSheetId="18">#REF!</definedName>
    <definedName name="__SA45" localSheetId="19">#REF!</definedName>
    <definedName name="__SA45" localSheetId="20">#REF!</definedName>
    <definedName name="__SA45" localSheetId="21">#REF!</definedName>
    <definedName name="__SA45" localSheetId="22">#REF!</definedName>
    <definedName name="__SA45" localSheetId="23">#REF!</definedName>
    <definedName name="__SA45" localSheetId="24">#REF!</definedName>
    <definedName name="__SA45" localSheetId="35">#REF!</definedName>
    <definedName name="__SA45" localSheetId="38">#REF!</definedName>
    <definedName name="__SA45" localSheetId="37">#REF!</definedName>
    <definedName name="__SA45" localSheetId="36">#REF!</definedName>
    <definedName name="__SA45" localSheetId="26">#REF!</definedName>
    <definedName name="__SA45" localSheetId="10">#REF!</definedName>
    <definedName name="__SA45" localSheetId="13">#REF!</definedName>
    <definedName name="__SA45" localSheetId="12">#REF!</definedName>
    <definedName name="__SA45" localSheetId="14">#REF!</definedName>
    <definedName name="__SA45" localSheetId="25">#REF!</definedName>
    <definedName name="__SA45" localSheetId="1">#REF!</definedName>
    <definedName name="__SA45" localSheetId="0">#REF!</definedName>
    <definedName name="__SA45" localSheetId="27">#REF!</definedName>
    <definedName name="__SA45" localSheetId="11">#REF!</definedName>
    <definedName name="__SA45">#REF!</definedName>
    <definedName name="__SA46" localSheetId="15">#REF!</definedName>
    <definedName name="__SA46" localSheetId="16">#REF!</definedName>
    <definedName name="__SA46" localSheetId="17">#REF!</definedName>
    <definedName name="__SA46" localSheetId="18">#REF!</definedName>
    <definedName name="__SA46" localSheetId="19">#REF!</definedName>
    <definedName name="__SA46" localSheetId="20">#REF!</definedName>
    <definedName name="__SA46" localSheetId="21">#REF!</definedName>
    <definedName name="__SA46" localSheetId="22">#REF!</definedName>
    <definedName name="__SA46" localSheetId="23">#REF!</definedName>
    <definedName name="__SA46" localSheetId="24">#REF!</definedName>
    <definedName name="__SA46" localSheetId="35">#REF!</definedName>
    <definedName name="__SA46" localSheetId="38">#REF!</definedName>
    <definedName name="__SA46" localSheetId="37">#REF!</definedName>
    <definedName name="__SA46" localSheetId="36">#REF!</definedName>
    <definedName name="__SA46" localSheetId="26">#REF!</definedName>
    <definedName name="__SA46" localSheetId="10">#REF!</definedName>
    <definedName name="__SA46" localSheetId="13">#REF!</definedName>
    <definedName name="__SA46" localSheetId="12">#REF!</definedName>
    <definedName name="__SA46" localSheetId="14">#REF!</definedName>
    <definedName name="__SA46" localSheetId="25">#REF!</definedName>
    <definedName name="__SA46" localSheetId="1">#REF!</definedName>
    <definedName name="__SA46" localSheetId="0">#REF!</definedName>
    <definedName name="__SA46" localSheetId="27">#REF!</definedName>
    <definedName name="__SA46" localSheetId="11">#REF!</definedName>
    <definedName name="__SA46">#REF!</definedName>
    <definedName name="__SA47" localSheetId="15">#REF!</definedName>
    <definedName name="__SA47" localSheetId="16">#REF!</definedName>
    <definedName name="__SA47" localSheetId="17">#REF!</definedName>
    <definedName name="__SA47" localSheetId="18">#REF!</definedName>
    <definedName name="__SA47" localSheetId="19">#REF!</definedName>
    <definedName name="__SA47" localSheetId="20">#REF!</definedName>
    <definedName name="__SA47" localSheetId="21">#REF!</definedName>
    <definedName name="__SA47" localSheetId="22">#REF!</definedName>
    <definedName name="__SA47" localSheetId="23">#REF!</definedName>
    <definedName name="__SA47" localSheetId="24">#REF!</definedName>
    <definedName name="__SA47" localSheetId="35">#REF!</definedName>
    <definedName name="__SA47" localSheetId="38">#REF!</definedName>
    <definedName name="__SA47" localSheetId="37">#REF!</definedName>
    <definedName name="__SA47" localSheetId="36">#REF!</definedName>
    <definedName name="__SA47" localSheetId="26">#REF!</definedName>
    <definedName name="__SA47" localSheetId="10">#REF!</definedName>
    <definedName name="__SA47" localSheetId="13">#REF!</definedName>
    <definedName name="__SA47" localSheetId="12">#REF!</definedName>
    <definedName name="__SA47" localSheetId="14">#REF!</definedName>
    <definedName name="__SA47" localSheetId="25">#REF!</definedName>
    <definedName name="__SA47" localSheetId="1">#REF!</definedName>
    <definedName name="__SA47" localSheetId="0">#REF!</definedName>
    <definedName name="__SA47" localSheetId="27">#REF!</definedName>
    <definedName name="__SA47" localSheetId="11">#REF!</definedName>
    <definedName name="__SA47">#REF!</definedName>
    <definedName name="__SA48" localSheetId="15">#REF!</definedName>
    <definedName name="__SA48" localSheetId="16">#REF!</definedName>
    <definedName name="__SA48" localSheetId="17">#REF!</definedName>
    <definedName name="__SA48" localSheetId="18">#REF!</definedName>
    <definedName name="__SA48" localSheetId="19">#REF!</definedName>
    <definedName name="__SA48" localSheetId="20">#REF!</definedName>
    <definedName name="__SA48" localSheetId="21">#REF!</definedName>
    <definedName name="__SA48" localSheetId="22">#REF!</definedName>
    <definedName name="__SA48" localSheetId="23">#REF!</definedName>
    <definedName name="__SA48" localSheetId="24">#REF!</definedName>
    <definedName name="__SA48" localSheetId="35">#REF!</definedName>
    <definedName name="__SA48" localSheetId="38">#REF!</definedName>
    <definedName name="__SA48" localSheetId="37">#REF!</definedName>
    <definedName name="__SA48" localSheetId="36">#REF!</definedName>
    <definedName name="__SA48" localSheetId="26">#REF!</definedName>
    <definedName name="__SA48" localSheetId="10">#REF!</definedName>
    <definedName name="__SA48" localSheetId="13">#REF!</definedName>
    <definedName name="__SA48" localSheetId="12">#REF!</definedName>
    <definedName name="__SA48" localSheetId="14">#REF!</definedName>
    <definedName name="__SA48" localSheetId="25">#REF!</definedName>
    <definedName name="__SA48" localSheetId="1">#REF!</definedName>
    <definedName name="__SA48" localSheetId="0">#REF!</definedName>
    <definedName name="__SA48" localSheetId="27">#REF!</definedName>
    <definedName name="__SA48" localSheetId="11">#REF!</definedName>
    <definedName name="__SA48">#REF!</definedName>
    <definedName name="__SA49" localSheetId="15">#REF!</definedName>
    <definedName name="__SA49" localSheetId="16">#REF!</definedName>
    <definedName name="__SA49" localSheetId="17">#REF!</definedName>
    <definedName name="__SA49" localSheetId="18">#REF!</definedName>
    <definedName name="__SA49" localSheetId="19">#REF!</definedName>
    <definedName name="__SA49" localSheetId="20">#REF!</definedName>
    <definedName name="__SA49" localSheetId="21">#REF!</definedName>
    <definedName name="__SA49" localSheetId="22">#REF!</definedName>
    <definedName name="__SA49" localSheetId="23">#REF!</definedName>
    <definedName name="__SA49" localSheetId="24">#REF!</definedName>
    <definedName name="__SA49" localSheetId="35">#REF!</definedName>
    <definedName name="__SA49" localSheetId="38">#REF!</definedName>
    <definedName name="__SA49" localSheetId="37">#REF!</definedName>
    <definedName name="__SA49" localSheetId="36">#REF!</definedName>
    <definedName name="__SA49" localSheetId="26">#REF!</definedName>
    <definedName name="__SA49" localSheetId="10">#REF!</definedName>
    <definedName name="__SA49" localSheetId="13">#REF!</definedName>
    <definedName name="__SA49" localSheetId="12">#REF!</definedName>
    <definedName name="__SA49" localSheetId="14">#REF!</definedName>
    <definedName name="__SA49" localSheetId="25">#REF!</definedName>
    <definedName name="__SA49" localSheetId="1">#REF!</definedName>
    <definedName name="__SA49" localSheetId="0">#REF!</definedName>
    <definedName name="__SA49" localSheetId="27">#REF!</definedName>
    <definedName name="__SA49" localSheetId="11">#REF!</definedName>
    <definedName name="__SA49">#REF!</definedName>
    <definedName name="__SA50" localSheetId="15">#REF!</definedName>
    <definedName name="__SA50" localSheetId="16">#REF!</definedName>
    <definedName name="__SA50" localSheetId="17">#REF!</definedName>
    <definedName name="__SA50" localSheetId="18">#REF!</definedName>
    <definedName name="__SA50" localSheetId="19">#REF!</definedName>
    <definedName name="__SA50" localSheetId="20">#REF!</definedName>
    <definedName name="__SA50" localSheetId="21">#REF!</definedName>
    <definedName name="__SA50" localSheetId="22">#REF!</definedName>
    <definedName name="__SA50" localSheetId="23">#REF!</definedName>
    <definedName name="__SA50" localSheetId="24">#REF!</definedName>
    <definedName name="__SA50" localSheetId="35">#REF!</definedName>
    <definedName name="__SA50" localSheetId="38">#REF!</definedName>
    <definedName name="__SA50" localSheetId="37">#REF!</definedName>
    <definedName name="__SA50" localSheetId="36">#REF!</definedName>
    <definedName name="__SA50" localSheetId="26">#REF!</definedName>
    <definedName name="__SA50" localSheetId="10">#REF!</definedName>
    <definedName name="__SA50" localSheetId="13">#REF!</definedName>
    <definedName name="__SA50" localSheetId="12">#REF!</definedName>
    <definedName name="__SA50" localSheetId="14">#REF!</definedName>
    <definedName name="__SA50" localSheetId="25">#REF!</definedName>
    <definedName name="__SA50" localSheetId="1">#REF!</definedName>
    <definedName name="__SA50" localSheetId="0">#REF!</definedName>
    <definedName name="__SA50" localSheetId="27">#REF!</definedName>
    <definedName name="__SA50" localSheetId="11">#REF!</definedName>
    <definedName name="__SA50">#REF!</definedName>
    <definedName name="__SA51" localSheetId="15">#REF!</definedName>
    <definedName name="__SA51" localSheetId="16">#REF!</definedName>
    <definedName name="__SA51" localSheetId="17">#REF!</definedName>
    <definedName name="__SA51" localSheetId="18">#REF!</definedName>
    <definedName name="__SA51" localSheetId="19">#REF!</definedName>
    <definedName name="__SA51" localSheetId="20">#REF!</definedName>
    <definedName name="__SA51" localSheetId="21">#REF!</definedName>
    <definedName name="__SA51" localSheetId="22">#REF!</definedName>
    <definedName name="__SA51" localSheetId="23">#REF!</definedName>
    <definedName name="__SA51" localSheetId="24">#REF!</definedName>
    <definedName name="__SA51" localSheetId="35">#REF!</definedName>
    <definedName name="__SA51" localSheetId="38">#REF!</definedName>
    <definedName name="__SA51" localSheetId="37">#REF!</definedName>
    <definedName name="__SA51" localSheetId="36">#REF!</definedName>
    <definedName name="__SA51" localSheetId="26">#REF!</definedName>
    <definedName name="__SA51" localSheetId="10">#REF!</definedName>
    <definedName name="__SA51" localSheetId="13">#REF!</definedName>
    <definedName name="__SA51" localSheetId="12">#REF!</definedName>
    <definedName name="__SA51" localSheetId="14">#REF!</definedName>
    <definedName name="__SA51" localSheetId="25">#REF!</definedName>
    <definedName name="__SA51" localSheetId="1">#REF!</definedName>
    <definedName name="__SA51" localSheetId="0">#REF!</definedName>
    <definedName name="__SA51" localSheetId="27">#REF!</definedName>
    <definedName name="__SA51" localSheetId="11">#REF!</definedName>
    <definedName name="__SA51">#REF!</definedName>
    <definedName name="__SA52" localSheetId="15">#REF!</definedName>
    <definedName name="__SA52" localSheetId="16">#REF!</definedName>
    <definedName name="__SA52" localSheetId="17">#REF!</definedName>
    <definedName name="__SA52" localSheetId="18">#REF!</definedName>
    <definedName name="__SA52" localSheetId="19">#REF!</definedName>
    <definedName name="__SA52" localSheetId="20">#REF!</definedName>
    <definedName name="__SA52" localSheetId="21">#REF!</definedName>
    <definedName name="__SA52" localSheetId="22">#REF!</definedName>
    <definedName name="__SA52" localSheetId="23">#REF!</definedName>
    <definedName name="__SA52" localSheetId="24">#REF!</definedName>
    <definedName name="__SA52" localSheetId="35">#REF!</definedName>
    <definedName name="__SA52" localSheetId="38">#REF!</definedName>
    <definedName name="__SA52" localSheetId="37">#REF!</definedName>
    <definedName name="__SA52" localSheetId="36">#REF!</definedName>
    <definedName name="__SA52" localSheetId="26">#REF!</definedName>
    <definedName name="__SA52" localSheetId="10">#REF!</definedName>
    <definedName name="__SA52" localSheetId="13">#REF!</definedName>
    <definedName name="__SA52" localSheetId="12">#REF!</definedName>
    <definedName name="__SA52" localSheetId="14">#REF!</definedName>
    <definedName name="__SA52" localSheetId="25">#REF!</definedName>
    <definedName name="__SA52" localSheetId="1">#REF!</definedName>
    <definedName name="__SA52" localSheetId="0">#REF!</definedName>
    <definedName name="__SA52" localSheetId="27">#REF!</definedName>
    <definedName name="__SA52" localSheetId="11">#REF!</definedName>
    <definedName name="__SA52">#REF!</definedName>
    <definedName name="__SA53" localSheetId="15">#REF!</definedName>
    <definedName name="__SA53" localSheetId="16">#REF!</definedName>
    <definedName name="__SA53" localSheetId="17">#REF!</definedName>
    <definedName name="__SA53" localSheetId="18">#REF!</definedName>
    <definedName name="__SA53" localSheetId="19">#REF!</definedName>
    <definedName name="__SA53" localSheetId="20">#REF!</definedName>
    <definedName name="__SA53" localSheetId="21">#REF!</definedName>
    <definedName name="__SA53" localSheetId="22">#REF!</definedName>
    <definedName name="__SA53" localSheetId="23">#REF!</definedName>
    <definedName name="__SA53" localSheetId="24">#REF!</definedName>
    <definedName name="__SA53" localSheetId="35">#REF!</definedName>
    <definedName name="__SA53" localSheetId="38">#REF!</definedName>
    <definedName name="__SA53" localSheetId="37">#REF!</definedName>
    <definedName name="__SA53" localSheetId="36">#REF!</definedName>
    <definedName name="__SA53" localSheetId="26">#REF!</definedName>
    <definedName name="__SA53" localSheetId="10">#REF!</definedName>
    <definedName name="__SA53" localSheetId="13">#REF!</definedName>
    <definedName name="__SA53" localSheetId="12">#REF!</definedName>
    <definedName name="__SA53" localSheetId="14">#REF!</definedName>
    <definedName name="__SA53" localSheetId="25">#REF!</definedName>
    <definedName name="__SA53" localSheetId="1">#REF!</definedName>
    <definedName name="__SA53" localSheetId="0">#REF!</definedName>
    <definedName name="__SA53" localSheetId="27">#REF!</definedName>
    <definedName name="__SA53" localSheetId="11">#REF!</definedName>
    <definedName name="__SA53">#REF!</definedName>
    <definedName name="__SA54" localSheetId="15">#REF!</definedName>
    <definedName name="__SA54" localSheetId="16">#REF!</definedName>
    <definedName name="__SA54" localSheetId="17">#REF!</definedName>
    <definedName name="__SA54" localSheetId="18">#REF!</definedName>
    <definedName name="__SA54" localSheetId="19">#REF!</definedName>
    <definedName name="__SA54" localSheetId="20">#REF!</definedName>
    <definedName name="__SA54" localSheetId="21">#REF!</definedName>
    <definedName name="__SA54" localSheetId="22">#REF!</definedName>
    <definedName name="__SA54" localSheetId="23">#REF!</definedName>
    <definedName name="__SA54" localSheetId="24">#REF!</definedName>
    <definedName name="__SA54" localSheetId="35">#REF!</definedName>
    <definedName name="__SA54" localSheetId="38">#REF!</definedName>
    <definedName name="__SA54" localSheetId="37">#REF!</definedName>
    <definedName name="__SA54" localSheetId="36">#REF!</definedName>
    <definedName name="__SA54" localSheetId="26">#REF!</definedName>
    <definedName name="__SA54" localSheetId="10">#REF!</definedName>
    <definedName name="__SA54" localSheetId="13">#REF!</definedName>
    <definedName name="__SA54" localSheetId="12">#REF!</definedName>
    <definedName name="__SA54" localSheetId="14">#REF!</definedName>
    <definedName name="__SA54" localSheetId="25">#REF!</definedName>
    <definedName name="__SA54" localSheetId="1">#REF!</definedName>
    <definedName name="__SA54" localSheetId="0">#REF!</definedName>
    <definedName name="__SA54" localSheetId="27">#REF!</definedName>
    <definedName name="__SA54" localSheetId="11">#REF!</definedName>
    <definedName name="__SA54">#REF!</definedName>
    <definedName name="__SA55" localSheetId="15">#REF!</definedName>
    <definedName name="__SA55" localSheetId="16">#REF!</definedName>
    <definedName name="__SA55" localSheetId="17">#REF!</definedName>
    <definedName name="__SA55" localSheetId="18">#REF!</definedName>
    <definedName name="__SA55" localSheetId="19">#REF!</definedName>
    <definedName name="__SA55" localSheetId="20">#REF!</definedName>
    <definedName name="__SA55" localSheetId="21">#REF!</definedName>
    <definedName name="__SA55" localSheetId="22">#REF!</definedName>
    <definedName name="__SA55" localSheetId="23">#REF!</definedName>
    <definedName name="__SA55" localSheetId="24">#REF!</definedName>
    <definedName name="__SA55" localSheetId="35">#REF!</definedName>
    <definedName name="__SA55" localSheetId="38">#REF!</definedName>
    <definedName name="__SA55" localSheetId="37">#REF!</definedName>
    <definedName name="__SA55" localSheetId="36">#REF!</definedName>
    <definedName name="__SA55" localSheetId="26">#REF!</definedName>
    <definedName name="__SA55" localSheetId="10">#REF!</definedName>
    <definedName name="__SA55" localSheetId="13">#REF!</definedName>
    <definedName name="__SA55" localSheetId="12">#REF!</definedName>
    <definedName name="__SA55" localSheetId="14">#REF!</definedName>
    <definedName name="__SA55" localSheetId="25">#REF!</definedName>
    <definedName name="__SA55" localSheetId="1">#REF!</definedName>
    <definedName name="__SA55" localSheetId="0">#REF!</definedName>
    <definedName name="__SA55" localSheetId="27">#REF!</definedName>
    <definedName name="__SA55" localSheetId="11">#REF!</definedName>
    <definedName name="__SA55">#REF!</definedName>
    <definedName name="__SA56" localSheetId="15">#REF!</definedName>
    <definedName name="__SA56" localSheetId="16">#REF!</definedName>
    <definedName name="__SA56" localSheetId="17">#REF!</definedName>
    <definedName name="__SA56" localSheetId="18">#REF!</definedName>
    <definedName name="__SA56" localSheetId="19">#REF!</definedName>
    <definedName name="__SA56" localSheetId="20">#REF!</definedName>
    <definedName name="__SA56" localSheetId="21">#REF!</definedName>
    <definedName name="__SA56" localSheetId="22">#REF!</definedName>
    <definedName name="__SA56" localSheetId="23">#REF!</definedName>
    <definedName name="__SA56" localSheetId="24">#REF!</definedName>
    <definedName name="__SA56" localSheetId="35">#REF!</definedName>
    <definedName name="__SA56" localSheetId="38">#REF!</definedName>
    <definedName name="__SA56" localSheetId="37">#REF!</definedName>
    <definedName name="__SA56" localSheetId="36">#REF!</definedName>
    <definedName name="__SA56" localSheetId="26">#REF!</definedName>
    <definedName name="__SA56" localSheetId="10">#REF!</definedName>
    <definedName name="__SA56" localSheetId="13">#REF!</definedName>
    <definedName name="__SA56" localSheetId="12">#REF!</definedName>
    <definedName name="__SA56" localSheetId="14">#REF!</definedName>
    <definedName name="__SA56" localSheetId="25">#REF!</definedName>
    <definedName name="__SA56" localSheetId="1">#REF!</definedName>
    <definedName name="__SA56" localSheetId="0">#REF!</definedName>
    <definedName name="__SA56" localSheetId="27">#REF!</definedName>
    <definedName name="__SA56" localSheetId="11">#REF!</definedName>
    <definedName name="__SA56">#REF!</definedName>
    <definedName name="__SA57" localSheetId="15">#REF!</definedName>
    <definedName name="__SA57" localSheetId="16">#REF!</definedName>
    <definedName name="__SA57" localSheetId="17">#REF!</definedName>
    <definedName name="__SA57" localSheetId="18">#REF!</definedName>
    <definedName name="__SA57" localSheetId="19">#REF!</definedName>
    <definedName name="__SA57" localSheetId="20">#REF!</definedName>
    <definedName name="__SA57" localSheetId="21">#REF!</definedName>
    <definedName name="__SA57" localSheetId="22">#REF!</definedName>
    <definedName name="__SA57" localSheetId="23">#REF!</definedName>
    <definedName name="__SA57" localSheetId="24">#REF!</definedName>
    <definedName name="__SA57" localSheetId="35">#REF!</definedName>
    <definedName name="__SA57" localSheetId="38">#REF!</definedName>
    <definedName name="__SA57" localSheetId="37">#REF!</definedName>
    <definedName name="__SA57" localSheetId="36">#REF!</definedName>
    <definedName name="__SA57" localSheetId="26">#REF!</definedName>
    <definedName name="__SA57" localSheetId="10">#REF!</definedName>
    <definedName name="__SA57" localSheetId="13">#REF!</definedName>
    <definedName name="__SA57" localSheetId="12">#REF!</definedName>
    <definedName name="__SA57" localSheetId="14">#REF!</definedName>
    <definedName name="__SA57" localSheetId="25">#REF!</definedName>
    <definedName name="__SA57" localSheetId="1">#REF!</definedName>
    <definedName name="__SA57" localSheetId="0">#REF!</definedName>
    <definedName name="__SA57" localSheetId="27">#REF!</definedName>
    <definedName name="__SA57" localSheetId="11">#REF!</definedName>
    <definedName name="__SA57">#REF!</definedName>
    <definedName name="__SA58" localSheetId="15">#REF!</definedName>
    <definedName name="__SA58" localSheetId="16">#REF!</definedName>
    <definedName name="__SA58" localSheetId="17">#REF!</definedName>
    <definedName name="__SA58" localSheetId="18">#REF!</definedName>
    <definedName name="__SA58" localSheetId="19">#REF!</definedName>
    <definedName name="__SA58" localSheetId="20">#REF!</definedName>
    <definedName name="__SA58" localSheetId="21">#REF!</definedName>
    <definedName name="__SA58" localSheetId="22">#REF!</definedName>
    <definedName name="__SA58" localSheetId="23">#REF!</definedName>
    <definedName name="__SA58" localSheetId="24">#REF!</definedName>
    <definedName name="__SA58" localSheetId="35">#REF!</definedName>
    <definedName name="__SA58" localSheetId="38">#REF!</definedName>
    <definedName name="__SA58" localSheetId="37">#REF!</definedName>
    <definedName name="__SA58" localSheetId="36">#REF!</definedName>
    <definedName name="__SA58" localSheetId="26">#REF!</definedName>
    <definedName name="__SA58" localSheetId="10">#REF!</definedName>
    <definedName name="__SA58" localSheetId="13">#REF!</definedName>
    <definedName name="__SA58" localSheetId="12">#REF!</definedName>
    <definedName name="__SA58" localSheetId="14">#REF!</definedName>
    <definedName name="__SA58" localSheetId="25">#REF!</definedName>
    <definedName name="__SA58" localSheetId="1">#REF!</definedName>
    <definedName name="__SA58" localSheetId="0">#REF!</definedName>
    <definedName name="__SA58" localSheetId="27">#REF!</definedName>
    <definedName name="__SA58" localSheetId="11">#REF!</definedName>
    <definedName name="__SA58">#REF!</definedName>
    <definedName name="__SA59" localSheetId="15">#REF!</definedName>
    <definedName name="__SA59" localSheetId="16">#REF!</definedName>
    <definedName name="__SA59" localSheetId="17">#REF!</definedName>
    <definedName name="__SA59" localSheetId="18">#REF!</definedName>
    <definedName name="__SA59" localSheetId="19">#REF!</definedName>
    <definedName name="__SA59" localSheetId="20">#REF!</definedName>
    <definedName name="__SA59" localSheetId="21">#REF!</definedName>
    <definedName name="__SA59" localSheetId="22">#REF!</definedName>
    <definedName name="__SA59" localSheetId="23">#REF!</definedName>
    <definedName name="__SA59" localSheetId="24">#REF!</definedName>
    <definedName name="__SA59" localSheetId="35">#REF!</definedName>
    <definedName name="__SA59" localSheetId="38">#REF!</definedName>
    <definedName name="__SA59" localSheetId="37">#REF!</definedName>
    <definedName name="__SA59" localSheetId="36">#REF!</definedName>
    <definedName name="__SA59" localSheetId="26">#REF!</definedName>
    <definedName name="__SA59" localSheetId="10">#REF!</definedName>
    <definedName name="__SA59" localSheetId="13">#REF!</definedName>
    <definedName name="__SA59" localSheetId="12">#REF!</definedName>
    <definedName name="__SA59" localSheetId="14">#REF!</definedName>
    <definedName name="__SA59" localSheetId="25">#REF!</definedName>
    <definedName name="__SA59" localSheetId="1">#REF!</definedName>
    <definedName name="__SA59" localSheetId="0">#REF!</definedName>
    <definedName name="__SA59" localSheetId="27">#REF!</definedName>
    <definedName name="__SA59" localSheetId="11">#REF!</definedName>
    <definedName name="__SA59">#REF!</definedName>
    <definedName name="__SA60" localSheetId="15">#REF!</definedName>
    <definedName name="__SA60" localSheetId="16">#REF!</definedName>
    <definedName name="__SA60" localSheetId="17">#REF!</definedName>
    <definedName name="__SA60" localSheetId="18">#REF!</definedName>
    <definedName name="__SA60" localSheetId="19">#REF!</definedName>
    <definedName name="__SA60" localSheetId="20">#REF!</definedName>
    <definedName name="__SA60" localSheetId="21">#REF!</definedName>
    <definedName name="__SA60" localSheetId="22">#REF!</definedName>
    <definedName name="__SA60" localSheetId="23">#REF!</definedName>
    <definedName name="__SA60" localSheetId="24">#REF!</definedName>
    <definedName name="__SA60" localSheetId="35">#REF!</definedName>
    <definedName name="__SA60" localSheetId="38">#REF!</definedName>
    <definedName name="__SA60" localSheetId="37">#REF!</definedName>
    <definedName name="__SA60" localSheetId="36">#REF!</definedName>
    <definedName name="__SA60" localSheetId="26">#REF!</definedName>
    <definedName name="__SA60" localSheetId="10">#REF!</definedName>
    <definedName name="__SA60" localSheetId="13">#REF!</definedName>
    <definedName name="__SA60" localSheetId="12">#REF!</definedName>
    <definedName name="__SA60" localSheetId="14">#REF!</definedName>
    <definedName name="__SA60" localSheetId="25">#REF!</definedName>
    <definedName name="__SA60" localSheetId="1">#REF!</definedName>
    <definedName name="__SA60" localSheetId="0">#REF!</definedName>
    <definedName name="__SA60" localSheetId="27">#REF!</definedName>
    <definedName name="__SA60" localSheetId="11">#REF!</definedName>
    <definedName name="__SA60">#REF!</definedName>
    <definedName name="__SA61" localSheetId="15">#REF!</definedName>
    <definedName name="__SA61" localSheetId="16">#REF!</definedName>
    <definedName name="__SA61" localSheetId="17">#REF!</definedName>
    <definedName name="__SA61" localSheetId="18">#REF!</definedName>
    <definedName name="__SA61" localSheetId="19">#REF!</definedName>
    <definedName name="__SA61" localSheetId="20">#REF!</definedName>
    <definedName name="__SA61" localSheetId="21">#REF!</definedName>
    <definedName name="__SA61" localSheetId="22">#REF!</definedName>
    <definedName name="__SA61" localSheetId="23">#REF!</definedName>
    <definedName name="__SA61" localSheetId="24">#REF!</definedName>
    <definedName name="__SA61" localSheetId="35">#REF!</definedName>
    <definedName name="__SA61" localSheetId="38">#REF!</definedName>
    <definedName name="__SA61" localSheetId="37">#REF!</definedName>
    <definedName name="__SA61" localSheetId="36">#REF!</definedName>
    <definedName name="__SA61" localSheetId="26">#REF!</definedName>
    <definedName name="__SA61" localSheetId="10">#REF!</definedName>
    <definedName name="__SA61" localSheetId="13">#REF!</definedName>
    <definedName name="__SA61" localSheetId="12">#REF!</definedName>
    <definedName name="__SA61" localSheetId="14">#REF!</definedName>
    <definedName name="__SA61" localSheetId="25">#REF!</definedName>
    <definedName name="__SA61" localSheetId="1">#REF!</definedName>
    <definedName name="__SA61" localSheetId="0">#REF!</definedName>
    <definedName name="__SA61" localSheetId="27">#REF!</definedName>
    <definedName name="__SA61" localSheetId="11">#REF!</definedName>
    <definedName name="__SA61">#REF!</definedName>
    <definedName name="__SA62" localSheetId="15">#REF!</definedName>
    <definedName name="__SA62" localSheetId="16">#REF!</definedName>
    <definedName name="__SA62" localSheetId="17">#REF!</definedName>
    <definedName name="__SA62" localSheetId="18">#REF!</definedName>
    <definedName name="__SA62" localSheetId="19">#REF!</definedName>
    <definedName name="__SA62" localSheetId="20">#REF!</definedName>
    <definedName name="__SA62" localSheetId="21">#REF!</definedName>
    <definedName name="__SA62" localSheetId="22">#REF!</definedName>
    <definedName name="__SA62" localSheetId="23">#REF!</definedName>
    <definedName name="__SA62" localSheetId="24">#REF!</definedName>
    <definedName name="__SA62" localSheetId="35">#REF!</definedName>
    <definedName name="__SA62" localSheetId="38">#REF!</definedName>
    <definedName name="__SA62" localSheetId="37">#REF!</definedName>
    <definedName name="__SA62" localSheetId="36">#REF!</definedName>
    <definedName name="__SA62" localSheetId="26">#REF!</definedName>
    <definedName name="__SA62" localSheetId="10">#REF!</definedName>
    <definedName name="__SA62" localSheetId="13">#REF!</definedName>
    <definedName name="__SA62" localSheetId="12">#REF!</definedName>
    <definedName name="__SA62" localSheetId="14">#REF!</definedName>
    <definedName name="__SA62" localSheetId="25">#REF!</definedName>
    <definedName name="__SA62" localSheetId="1">#REF!</definedName>
    <definedName name="__SA62" localSheetId="0">#REF!</definedName>
    <definedName name="__SA62" localSheetId="27">#REF!</definedName>
    <definedName name="__SA62" localSheetId="11">#REF!</definedName>
    <definedName name="__SA62">#REF!</definedName>
    <definedName name="__SA63" localSheetId="15">#REF!</definedName>
    <definedName name="__SA63" localSheetId="16">#REF!</definedName>
    <definedName name="__SA63" localSheetId="17">#REF!</definedName>
    <definedName name="__SA63" localSheetId="18">#REF!</definedName>
    <definedName name="__SA63" localSheetId="19">#REF!</definedName>
    <definedName name="__SA63" localSheetId="20">#REF!</definedName>
    <definedName name="__SA63" localSheetId="21">#REF!</definedName>
    <definedName name="__SA63" localSheetId="22">#REF!</definedName>
    <definedName name="__SA63" localSheetId="23">#REF!</definedName>
    <definedName name="__SA63" localSheetId="24">#REF!</definedName>
    <definedName name="__SA63" localSheetId="35">#REF!</definedName>
    <definedName name="__SA63" localSheetId="38">#REF!</definedName>
    <definedName name="__SA63" localSheetId="37">#REF!</definedName>
    <definedName name="__SA63" localSheetId="36">#REF!</definedName>
    <definedName name="__SA63" localSheetId="26">#REF!</definedName>
    <definedName name="__SA63" localSheetId="10">#REF!</definedName>
    <definedName name="__SA63" localSheetId="13">#REF!</definedName>
    <definedName name="__SA63" localSheetId="12">#REF!</definedName>
    <definedName name="__SA63" localSheetId="14">#REF!</definedName>
    <definedName name="__SA63" localSheetId="25">#REF!</definedName>
    <definedName name="__SA63" localSheetId="1">#REF!</definedName>
    <definedName name="__SA63" localSheetId="0">#REF!</definedName>
    <definedName name="__SA63" localSheetId="27">#REF!</definedName>
    <definedName name="__SA63" localSheetId="11">#REF!</definedName>
    <definedName name="__SA63">#REF!</definedName>
    <definedName name="__SA64" localSheetId="15">#REF!</definedName>
    <definedName name="__SA64" localSheetId="16">#REF!</definedName>
    <definedName name="__SA64" localSheetId="17">#REF!</definedName>
    <definedName name="__SA64" localSheetId="18">#REF!</definedName>
    <definedName name="__SA64" localSheetId="19">#REF!</definedName>
    <definedName name="__SA64" localSheetId="20">#REF!</definedName>
    <definedName name="__SA64" localSheetId="21">#REF!</definedName>
    <definedName name="__SA64" localSheetId="22">#REF!</definedName>
    <definedName name="__SA64" localSheetId="23">#REF!</definedName>
    <definedName name="__SA64" localSheetId="24">#REF!</definedName>
    <definedName name="__SA64" localSheetId="35">#REF!</definedName>
    <definedName name="__SA64" localSheetId="38">#REF!</definedName>
    <definedName name="__SA64" localSheetId="37">#REF!</definedName>
    <definedName name="__SA64" localSheetId="36">#REF!</definedName>
    <definedName name="__SA64" localSheetId="26">#REF!</definedName>
    <definedName name="__SA64" localSheetId="10">#REF!</definedName>
    <definedName name="__SA64" localSheetId="13">#REF!</definedName>
    <definedName name="__SA64" localSheetId="12">#REF!</definedName>
    <definedName name="__SA64" localSheetId="14">#REF!</definedName>
    <definedName name="__SA64" localSheetId="25">#REF!</definedName>
    <definedName name="__SA64" localSheetId="1">#REF!</definedName>
    <definedName name="__SA64" localSheetId="0">#REF!</definedName>
    <definedName name="__SA64" localSheetId="27">#REF!</definedName>
    <definedName name="__SA64" localSheetId="11">#REF!</definedName>
    <definedName name="__SA64">#REF!</definedName>
    <definedName name="__SA65" localSheetId="15">#REF!</definedName>
    <definedName name="__SA65" localSheetId="16">#REF!</definedName>
    <definedName name="__SA65" localSheetId="17">#REF!</definedName>
    <definedName name="__SA65" localSheetId="18">#REF!</definedName>
    <definedName name="__SA65" localSheetId="19">#REF!</definedName>
    <definedName name="__SA65" localSheetId="20">#REF!</definedName>
    <definedName name="__SA65" localSheetId="21">#REF!</definedName>
    <definedName name="__SA65" localSheetId="22">#REF!</definedName>
    <definedName name="__SA65" localSheetId="23">#REF!</definedName>
    <definedName name="__SA65" localSheetId="24">#REF!</definedName>
    <definedName name="__SA65" localSheetId="35">#REF!</definedName>
    <definedName name="__SA65" localSheetId="38">#REF!</definedName>
    <definedName name="__SA65" localSheetId="37">#REF!</definedName>
    <definedName name="__SA65" localSheetId="36">#REF!</definedName>
    <definedName name="__SA65" localSheetId="26">#REF!</definedName>
    <definedName name="__SA65" localSheetId="10">#REF!</definedName>
    <definedName name="__SA65" localSheetId="13">#REF!</definedName>
    <definedName name="__SA65" localSheetId="12">#REF!</definedName>
    <definedName name="__SA65" localSheetId="14">#REF!</definedName>
    <definedName name="__SA65" localSheetId="25">#REF!</definedName>
    <definedName name="__SA65" localSheetId="1">#REF!</definedName>
    <definedName name="__SA65" localSheetId="0">#REF!</definedName>
    <definedName name="__SA65" localSheetId="27">#REF!</definedName>
    <definedName name="__SA65" localSheetId="11">#REF!</definedName>
    <definedName name="__SA65">#REF!</definedName>
    <definedName name="__SET0109" localSheetId="16">#REF!</definedName>
    <definedName name="__SET0109" localSheetId="17">#REF!</definedName>
    <definedName name="__SET0109" localSheetId="18">#REF!</definedName>
    <definedName name="__SET0109" localSheetId="19">#REF!</definedName>
    <definedName name="__SET0109" localSheetId="20">#REF!</definedName>
    <definedName name="__SET0109" localSheetId="21">#REF!</definedName>
    <definedName name="__SET0109" localSheetId="22">#REF!</definedName>
    <definedName name="__SET0109" localSheetId="23">#REF!</definedName>
    <definedName name="__SET0109" localSheetId="24">#REF!</definedName>
    <definedName name="__SET0109" localSheetId="0">#REF!</definedName>
    <definedName name="__SET0109">#REF!</definedName>
    <definedName name="__SET1215" localSheetId="16">#REF!</definedName>
    <definedName name="__SET1215" localSheetId="17">#REF!</definedName>
    <definedName name="__SET1215" localSheetId="18">#REF!</definedName>
    <definedName name="__SET1215" localSheetId="19">#REF!</definedName>
    <definedName name="__SET1215" localSheetId="20">#REF!</definedName>
    <definedName name="__SET1215" localSheetId="21">#REF!</definedName>
    <definedName name="__SET1215" localSheetId="22">#REF!</definedName>
    <definedName name="__SET1215" localSheetId="23">#REF!</definedName>
    <definedName name="__SET1215" localSheetId="24">#REF!</definedName>
    <definedName name="__SET1215" localSheetId="0">#REF!</definedName>
    <definedName name="__SET1215">#REF!</definedName>
    <definedName name="_1__123Graph_A차트_1" hidden="1">[2]A!$B$79:$B$84</definedName>
    <definedName name="_10__123Graph_AChart_1" localSheetId="16" hidden="1">[3]손익계산서!#REF!</definedName>
    <definedName name="_10__123Graph_AChart_1" localSheetId="17" hidden="1">[3]손익계산서!#REF!</definedName>
    <definedName name="_10__123Graph_AChart_1" localSheetId="18" hidden="1">[3]손익계산서!#REF!</definedName>
    <definedName name="_10__123Graph_AChart_1" localSheetId="19" hidden="1">[3]손익계산서!#REF!</definedName>
    <definedName name="_10__123Graph_AChart_1" localSheetId="20" hidden="1">[3]손익계산서!#REF!</definedName>
    <definedName name="_10__123Graph_AChart_1" localSheetId="21" hidden="1">[3]손익계산서!#REF!</definedName>
    <definedName name="_10__123Graph_AChart_1" localSheetId="22" hidden="1">[3]손익계산서!#REF!</definedName>
    <definedName name="_10__123Graph_AChart_1" localSheetId="23" hidden="1">[3]손익계산서!#REF!</definedName>
    <definedName name="_10__123Graph_AChart_1" localSheetId="24" hidden="1">[3]손익계산서!#REF!</definedName>
    <definedName name="_10__123Graph_AChart_1" hidden="1">[3]손익계산서!#REF!</definedName>
    <definedName name="_10__123Graph_B차트_1" hidden="1">[2]A!$C$79:$C$84</definedName>
    <definedName name="_10__123Graph_B차트_2" hidden="1">[2]A!$E$79:$E$84</definedName>
    <definedName name="_10T1" localSheetId="16">#REF!</definedName>
    <definedName name="_10T1" localSheetId="17">#REF!</definedName>
    <definedName name="_10T1" localSheetId="18">#REF!</definedName>
    <definedName name="_10T1" localSheetId="19">#REF!</definedName>
    <definedName name="_10T1" localSheetId="20">#REF!</definedName>
    <definedName name="_10T1" localSheetId="21">#REF!</definedName>
    <definedName name="_10T1" localSheetId="22">#REF!</definedName>
    <definedName name="_10T1" localSheetId="23">#REF!</definedName>
    <definedName name="_10T1" localSheetId="24">#REF!</definedName>
    <definedName name="_10T1" localSheetId="0">#REF!</definedName>
    <definedName name="_10T1">#REF!</definedName>
    <definedName name="_10T2" localSheetId="16">#REF!</definedName>
    <definedName name="_10T2" localSheetId="17">#REF!</definedName>
    <definedName name="_10T2" localSheetId="18">#REF!</definedName>
    <definedName name="_10T2" localSheetId="19">#REF!</definedName>
    <definedName name="_10T2" localSheetId="20">#REF!</definedName>
    <definedName name="_10T2" localSheetId="21">#REF!</definedName>
    <definedName name="_10T2" localSheetId="22">#REF!</definedName>
    <definedName name="_10T2" localSheetId="23">#REF!</definedName>
    <definedName name="_10T2" localSheetId="24">#REF!</definedName>
    <definedName name="_10T2" localSheetId="0">#REF!</definedName>
    <definedName name="_10T2">#REF!</definedName>
    <definedName name="_11__123Graph_AChart_1" localSheetId="16" hidden="1">[3]손익계산서!#REF!</definedName>
    <definedName name="_11__123Graph_AChart_1" localSheetId="17" hidden="1">[3]손익계산서!#REF!</definedName>
    <definedName name="_11__123Graph_AChart_1" localSheetId="18" hidden="1">[3]손익계산서!#REF!</definedName>
    <definedName name="_11__123Graph_AChart_1" localSheetId="19" hidden="1">[3]손익계산서!#REF!</definedName>
    <definedName name="_11__123Graph_AChart_1" localSheetId="20" hidden="1">[3]손익계산서!#REF!</definedName>
    <definedName name="_11__123Graph_AChart_1" localSheetId="21" hidden="1">[3]손익계산서!#REF!</definedName>
    <definedName name="_11__123Graph_AChart_1" localSheetId="22" hidden="1">[3]손익계산서!#REF!</definedName>
    <definedName name="_11__123Graph_AChart_1" localSheetId="23" hidden="1">[3]손익계산서!#REF!</definedName>
    <definedName name="_11__123Graph_AChart_1" localSheetId="24" hidden="1">[3]손익계산서!#REF!</definedName>
    <definedName name="_11__123Graph_AChart_1" hidden="1">[3]손익계산서!#REF!</definedName>
    <definedName name="_11__123Graph_B차트_1" hidden="1">[4]A!$C$79:$C$84</definedName>
    <definedName name="_11__123Graph_B차트_2" hidden="1">[2]A!$E$79:$E$84</definedName>
    <definedName name="_11__123Graph_B차트_3" hidden="1">[2]A!$C$113:$C$119</definedName>
    <definedName name="_12__123Graph_B차트_1" hidden="1">[2]A!$C$79:$C$84</definedName>
    <definedName name="_12__123Graph_B차트_2" hidden="1">[4]A!$E$79:$E$84</definedName>
    <definedName name="_12__123Graph_B차트_3" hidden="1">[2]A!$C$113:$C$119</definedName>
    <definedName name="_12__123Graph_B차트_4" hidden="1">[2]A!$E$113:$E$119</definedName>
    <definedName name="_13__123Graph_B차트_2" hidden="1">[2]A!$E$79:$E$84</definedName>
    <definedName name="_13__123Graph_B차트_3" hidden="1">[4]A!$C$113:$C$119</definedName>
    <definedName name="_13__123Graph_B차트_4" hidden="1">[2]A!$E$113:$E$119</definedName>
    <definedName name="_13__123Graph_B차트_5" hidden="1">[2]A!$C$148:$C$156</definedName>
    <definedName name="_14__123Graph_B차트_3" hidden="1">[2]A!$C$113:$C$119</definedName>
    <definedName name="_14__123Graph_B차트_4" hidden="1">[4]A!$E$113:$E$119</definedName>
    <definedName name="_14__123Graph_B차트_5" hidden="1">[2]A!$C$148:$C$156</definedName>
    <definedName name="_14__123Graph_B차트_6" hidden="1">[2]A!$E$148:$E$156</definedName>
    <definedName name="_15__123Graph_B차트_4" hidden="1">[2]A!$E$113:$E$119</definedName>
    <definedName name="_15__123Graph_B차트_5" hidden="1">[4]A!$C$148:$C$156</definedName>
    <definedName name="_15__123Graph_B차트_6" hidden="1">[2]A!$E$148:$E$156</definedName>
    <definedName name="_15__123Graph_B차트_7" hidden="1">[2]A!$C$185:$C$186</definedName>
    <definedName name="_16__123Graph_B차트_5" hidden="1">[2]A!$C$148:$C$156</definedName>
    <definedName name="_16__123Graph_B차트_6" hidden="1">[4]A!$E$148:$E$156</definedName>
    <definedName name="_16__123Graph_B차트_7" hidden="1">[2]A!$C$185:$C$186</definedName>
    <definedName name="_16__123Graph_B차트_8" hidden="1">[2]A!$E$185:$E$186</definedName>
    <definedName name="_17__123Graph_B차트_6" hidden="1">[2]A!$E$148:$E$156</definedName>
    <definedName name="_17__123Graph_B차트_7" hidden="1">[4]A!$C$185:$C$186</definedName>
    <definedName name="_17__123Graph_B차트_8" hidden="1">[2]A!$E$185:$E$186</definedName>
    <definedName name="_17__123Graph_X차트_1" hidden="1">[2]A!$A$79:$A$84</definedName>
    <definedName name="_18__123Graph_B차트_7" hidden="1">[2]A!$C$185:$C$186</definedName>
    <definedName name="_18__123Graph_B차트_8" hidden="1">[4]A!$E$185:$E$186</definedName>
    <definedName name="_18__123Graph_X차트_1" hidden="1">[2]A!$A$79:$A$84</definedName>
    <definedName name="_18__123Graph_X차트_2" hidden="1">[2]A!$A$79:$A$84</definedName>
    <definedName name="_19__123Graph_B차트_8" hidden="1">[2]A!$E$185:$E$186</definedName>
    <definedName name="_19__123Graph_X차트_1" hidden="1">[4]A!$A$79:$A$84</definedName>
    <definedName name="_19__123Graph_X차트_2" hidden="1">[2]A!$A$79:$A$84</definedName>
    <definedName name="_19__123Graph_X차트_3" hidden="1">[2]A!$A$113:$A$119</definedName>
    <definedName name="_1a1_" localSheetId="15">#REF!</definedName>
    <definedName name="_1a1_" localSheetId="16">#REF!</definedName>
    <definedName name="_1a1_" localSheetId="17">#REF!</definedName>
    <definedName name="_1a1_" localSheetId="18">#REF!</definedName>
    <definedName name="_1a1_" localSheetId="19">#REF!</definedName>
    <definedName name="_1a1_" localSheetId="20">#REF!</definedName>
    <definedName name="_1a1_" localSheetId="21">#REF!</definedName>
    <definedName name="_1a1_" localSheetId="22">#REF!</definedName>
    <definedName name="_1a1_" localSheetId="23">#REF!</definedName>
    <definedName name="_1a1_" localSheetId="24">#REF!</definedName>
    <definedName name="_1a1_" localSheetId="35">#REF!</definedName>
    <definedName name="_1a1_" localSheetId="38">#REF!</definedName>
    <definedName name="_1a1_" localSheetId="37">#REF!</definedName>
    <definedName name="_1a1_" localSheetId="36">#REF!</definedName>
    <definedName name="_1a1_" localSheetId="26">#REF!</definedName>
    <definedName name="_1a1_" localSheetId="10">#REF!</definedName>
    <definedName name="_1a1_" localSheetId="13">#REF!</definedName>
    <definedName name="_1a1_" localSheetId="12">#REF!</definedName>
    <definedName name="_1a1_" localSheetId="14">#REF!</definedName>
    <definedName name="_1a1_" localSheetId="25">#REF!</definedName>
    <definedName name="_1a1_" localSheetId="1">#REF!</definedName>
    <definedName name="_1a1_" localSheetId="0">#REF!</definedName>
    <definedName name="_1a1_" localSheetId="27">#REF!</definedName>
    <definedName name="_1a1_" localSheetId="11">#REF!</definedName>
    <definedName name="_1a1_">#REF!</definedName>
    <definedName name="_2__123Graph_A차트_2" hidden="1">[2]A!$D$79:$D$84</definedName>
    <definedName name="_20__123Graph_X차트_1" hidden="1">[2]A!$A$79:$A$84</definedName>
    <definedName name="_20__123Graph_X차트_2" hidden="1">[4]A!$A$79:$A$84</definedName>
    <definedName name="_20__123Graph_X차트_3" hidden="1">[2]A!$A$113:$A$119</definedName>
    <definedName name="_20__123Graph_X차트_4" hidden="1">[2]A!$A$113:$A$119</definedName>
    <definedName name="_20T1" localSheetId="16">#REF!</definedName>
    <definedName name="_20T1" localSheetId="17">#REF!</definedName>
    <definedName name="_20T1" localSheetId="18">#REF!</definedName>
    <definedName name="_20T1" localSheetId="19">#REF!</definedName>
    <definedName name="_20T1" localSheetId="20">#REF!</definedName>
    <definedName name="_20T1" localSheetId="21">#REF!</definedName>
    <definedName name="_20T1" localSheetId="22">#REF!</definedName>
    <definedName name="_20T1" localSheetId="23">#REF!</definedName>
    <definedName name="_20T1" localSheetId="24">#REF!</definedName>
    <definedName name="_20T1" localSheetId="0">#REF!</definedName>
    <definedName name="_20T1">#REF!</definedName>
    <definedName name="_20T2" localSheetId="16">#REF!</definedName>
    <definedName name="_20T2" localSheetId="17">#REF!</definedName>
    <definedName name="_20T2" localSheetId="18">#REF!</definedName>
    <definedName name="_20T2" localSheetId="19">#REF!</definedName>
    <definedName name="_20T2" localSheetId="20">#REF!</definedName>
    <definedName name="_20T2" localSheetId="21">#REF!</definedName>
    <definedName name="_20T2" localSheetId="22">#REF!</definedName>
    <definedName name="_20T2" localSheetId="23">#REF!</definedName>
    <definedName name="_20T2" localSheetId="24">#REF!</definedName>
    <definedName name="_20T2" localSheetId="0">#REF!</definedName>
    <definedName name="_20T2">#REF!</definedName>
    <definedName name="_21__123Graph_X차트_2" hidden="1">[2]A!$A$79:$A$84</definedName>
    <definedName name="_21__123Graph_X차트_3" hidden="1">[4]A!$A$113:$A$119</definedName>
    <definedName name="_21__123Graph_X차트_4" hidden="1">[2]A!$A$113:$A$119</definedName>
    <definedName name="_21__123Graph_X차트_5" hidden="1">[2]A!$A$148:$A$156</definedName>
    <definedName name="_22__123Graph_X차트_3" hidden="1">[2]A!$A$113:$A$119</definedName>
    <definedName name="_22__123Graph_X차트_4" hidden="1">[4]A!$A$113:$A$119</definedName>
    <definedName name="_22__123Graph_X차트_5" hidden="1">[2]A!$A$148:$A$156</definedName>
    <definedName name="_22__123Graph_X차트_6" hidden="1">[2]A!$A$148:$A$156</definedName>
    <definedName name="_23__123Graph_X차트_4" hidden="1">[2]A!$A$113:$A$119</definedName>
    <definedName name="_23__123Graph_X차트_5" hidden="1">[4]A!$A$148:$A$156</definedName>
    <definedName name="_23__123Graph_X차트_6" hidden="1">[2]A!$A$148:$A$156</definedName>
    <definedName name="_23__123Graph_X차트_7" hidden="1">[2]A!$A$185:$A$186</definedName>
    <definedName name="_24__123Graph_X차트_5" hidden="1">[2]A!$A$148:$A$156</definedName>
    <definedName name="_24__123Graph_X차트_6" hidden="1">[4]A!$A$148:$A$156</definedName>
    <definedName name="_24__123Graph_X차트_7" hidden="1">[2]A!$A$185:$A$186</definedName>
    <definedName name="_24__123Graph_X차트_8" hidden="1">[2]A!$A$185:$A$186</definedName>
    <definedName name="_25__123Graph_X차트_6" hidden="1">[2]A!$A$148:$A$156</definedName>
    <definedName name="_25__123Graph_X차트_7" hidden="1">[4]A!$A$185:$A$186</definedName>
    <definedName name="_25__123Graph_X차트_8" hidden="1">[2]A!$A$185:$A$186</definedName>
    <definedName name="_26__123Graph_X차트_7" hidden="1">[2]A!$A$185:$A$186</definedName>
    <definedName name="_26__123Graph_X차트_8" hidden="1">[4]A!$A$185:$A$186</definedName>
    <definedName name="_26a01_" localSheetId="0" hidden="1">{#N/A,#N/A,FALSE,"Aging Summary";#N/A,#N/A,FALSE,"Ratio Analysis";#N/A,#N/A,FALSE,"Test 120 Day Accts";#N/A,#N/A,FALSE,"Tickmarks"}</definedName>
    <definedName name="_26a01_" hidden="1">{#N/A,#N/A,FALSE,"Aging Summary";#N/A,#N/A,FALSE,"Ratio Analysis";#N/A,#N/A,FALSE,"Test 120 Day Accts";#N/A,#N/A,FALSE,"Tickmarks"}</definedName>
    <definedName name="_27__123Graph_X차트_8" hidden="1">[2]A!$A$185:$A$186</definedName>
    <definedName name="_28a01_" localSheetId="0" hidden="1">{#N/A,#N/A,FALSE,"Aging Summary";#N/A,#N/A,FALSE,"Ratio Analysis";#N/A,#N/A,FALSE,"Test 120 Day Accts";#N/A,#N/A,FALSE,"Tickmarks"}</definedName>
    <definedName name="_28a01_" hidden="1">{#N/A,#N/A,FALSE,"Aging Summary";#N/A,#N/A,FALSE,"Ratio Analysis";#N/A,#N/A,FALSE,"Test 120 Day Accts";#N/A,#N/A,FALSE,"Tickmarks"}</definedName>
    <definedName name="_3__123Graph_A차트_3" hidden="1">[2]A!$B$113:$B$119</definedName>
    <definedName name="_4__123Graph_A차트_4" hidden="1">[2]A!$D$113:$D$119</definedName>
    <definedName name="_40T1" localSheetId="16">#REF!</definedName>
    <definedName name="_40T1" localSheetId="17">#REF!</definedName>
    <definedName name="_40T1" localSheetId="18">#REF!</definedName>
    <definedName name="_40T1" localSheetId="19">#REF!</definedName>
    <definedName name="_40T1" localSheetId="20">#REF!</definedName>
    <definedName name="_40T1" localSheetId="21">#REF!</definedName>
    <definedName name="_40T1" localSheetId="22">#REF!</definedName>
    <definedName name="_40T1" localSheetId="23">#REF!</definedName>
    <definedName name="_40T1" localSheetId="24">#REF!</definedName>
    <definedName name="_40T1" localSheetId="0">#REF!</definedName>
    <definedName name="_40T1">#REF!</definedName>
    <definedName name="_40T2" localSheetId="16">#REF!</definedName>
    <definedName name="_40T2" localSheetId="17">#REF!</definedName>
    <definedName name="_40T2" localSheetId="18">#REF!</definedName>
    <definedName name="_40T2" localSheetId="19">#REF!</definedName>
    <definedName name="_40T2" localSheetId="20">#REF!</definedName>
    <definedName name="_40T2" localSheetId="21">#REF!</definedName>
    <definedName name="_40T2" localSheetId="22">#REF!</definedName>
    <definedName name="_40T2" localSheetId="23">#REF!</definedName>
    <definedName name="_40T2" localSheetId="24">#REF!</definedName>
    <definedName name="_40T2" localSheetId="0">#REF!</definedName>
    <definedName name="_40T2">#REF!</definedName>
    <definedName name="_5__123Graph_A차트_5" hidden="1">[2]A!$B$148:$B$156</definedName>
    <definedName name="_50T1" localSheetId="16">#REF!</definedName>
    <definedName name="_50T1" localSheetId="17">#REF!</definedName>
    <definedName name="_50T1" localSheetId="18">#REF!</definedName>
    <definedName name="_50T1" localSheetId="19">#REF!</definedName>
    <definedName name="_50T1" localSheetId="20">#REF!</definedName>
    <definedName name="_50T1" localSheetId="21">#REF!</definedName>
    <definedName name="_50T1" localSheetId="22">#REF!</definedName>
    <definedName name="_50T1" localSheetId="23">#REF!</definedName>
    <definedName name="_50T1" localSheetId="24">#REF!</definedName>
    <definedName name="_50T1" localSheetId="0">#REF!</definedName>
    <definedName name="_50T1">#REF!</definedName>
    <definedName name="_50T2" localSheetId="16">#REF!</definedName>
    <definedName name="_50T2" localSheetId="17">#REF!</definedName>
    <definedName name="_50T2" localSheetId="18">#REF!</definedName>
    <definedName name="_50T2" localSheetId="19">#REF!</definedName>
    <definedName name="_50T2" localSheetId="20">#REF!</definedName>
    <definedName name="_50T2" localSheetId="21">#REF!</definedName>
    <definedName name="_50T2" localSheetId="22">#REF!</definedName>
    <definedName name="_50T2" localSheetId="23">#REF!</definedName>
    <definedName name="_50T2" localSheetId="24">#REF!</definedName>
    <definedName name="_50T2" localSheetId="0">#REF!</definedName>
    <definedName name="_50T2">#REF!</definedName>
    <definedName name="_6__123Graph_A차트_6" hidden="1">[2]A!$D$148:$D$156</definedName>
    <definedName name="_60T1" localSheetId="16">#REF!</definedName>
    <definedName name="_60T1" localSheetId="17">#REF!</definedName>
    <definedName name="_60T1" localSheetId="18">#REF!</definedName>
    <definedName name="_60T1" localSheetId="19">#REF!</definedName>
    <definedName name="_60T1" localSheetId="20">#REF!</definedName>
    <definedName name="_60T1" localSheetId="21">#REF!</definedName>
    <definedName name="_60T1" localSheetId="22">#REF!</definedName>
    <definedName name="_60T1" localSheetId="23">#REF!</definedName>
    <definedName name="_60T1" localSheetId="24">#REF!</definedName>
    <definedName name="_60T1" localSheetId="0">#REF!</definedName>
    <definedName name="_60T1">#REF!</definedName>
    <definedName name="_60T2" localSheetId="16">#REF!</definedName>
    <definedName name="_60T2" localSheetId="17">#REF!</definedName>
    <definedName name="_60T2" localSheetId="18">#REF!</definedName>
    <definedName name="_60T2" localSheetId="19">#REF!</definedName>
    <definedName name="_60T2" localSheetId="20">#REF!</definedName>
    <definedName name="_60T2" localSheetId="21">#REF!</definedName>
    <definedName name="_60T2" localSheetId="22">#REF!</definedName>
    <definedName name="_60T2" localSheetId="23">#REF!</definedName>
    <definedName name="_60T2" localSheetId="24">#REF!</definedName>
    <definedName name="_60T2" localSheetId="0">#REF!</definedName>
    <definedName name="_60T2">#REF!</definedName>
    <definedName name="_7__123Graph_A차트_7" hidden="1">[2]A!$B$185:$B$186</definedName>
    <definedName name="_70" localSheetId="16">'[5]01is(누계)'!#REF!</definedName>
    <definedName name="_70" localSheetId="17">'[5]01is(누계)'!#REF!</definedName>
    <definedName name="_70" localSheetId="18">'[5]01is(누계)'!#REF!</definedName>
    <definedName name="_70" localSheetId="19">'[5]01is(누계)'!#REF!</definedName>
    <definedName name="_70" localSheetId="20">'[5]01is(누계)'!#REF!</definedName>
    <definedName name="_70" localSheetId="21">'[5]01is(누계)'!#REF!</definedName>
    <definedName name="_70" localSheetId="22">'[5]01is(누계)'!#REF!</definedName>
    <definedName name="_70" localSheetId="23">'[5]01is(누계)'!#REF!</definedName>
    <definedName name="_70" localSheetId="24">'[5]01is(누계)'!#REF!</definedName>
    <definedName name="_70">'[5]01is(누계)'!#REF!</definedName>
    <definedName name="_70T1" localSheetId="16">#REF!</definedName>
    <definedName name="_70T1" localSheetId="17">#REF!</definedName>
    <definedName name="_70T1" localSheetId="18">#REF!</definedName>
    <definedName name="_70T1" localSheetId="19">#REF!</definedName>
    <definedName name="_70T1" localSheetId="20">#REF!</definedName>
    <definedName name="_70T1" localSheetId="21">#REF!</definedName>
    <definedName name="_70T1" localSheetId="22">#REF!</definedName>
    <definedName name="_70T1" localSheetId="23">#REF!</definedName>
    <definedName name="_70T1" localSheetId="24">#REF!</definedName>
    <definedName name="_70T1" localSheetId="0">#REF!</definedName>
    <definedName name="_70T1">#REF!</definedName>
    <definedName name="_70T2" localSheetId="16">#REF!</definedName>
    <definedName name="_70T2" localSheetId="17">#REF!</definedName>
    <definedName name="_70T2" localSheetId="18">#REF!</definedName>
    <definedName name="_70T2" localSheetId="19">#REF!</definedName>
    <definedName name="_70T2" localSheetId="20">#REF!</definedName>
    <definedName name="_70T2" localSheetId="21">#REF!</definedName>
    <definedName name="_70T2" localSheetId="22">#REF!</definedName>
    <definedName name="_70T2" localSheetId="23">#REF!</definedName>
    <definedName name="_70T2" localSheetId="24">#REF!</definedName>
    <definedName name="_70T2" localSheetId="0">#REF!</definedName>
    <definedName name="_70T2">#REF!</definedName>
    <definedName name="_8__123Graph_A차트_8" hidden="1">[2]A!$D$185:$D$186</definedName>
    <definedName name="_9__123Graph_AChart_1" localSheetId="16" hidden="1">[3]손익계산서!#REF!</definedName>
    <definedName name="_9__123Graph_AChart_1" localSheetId="17" hidden="1">[3]손익계산서!#REF!</definedName>
    <definedName name="_9__123Graph_AChart_1" localSheetId="18" hidden="1">[3]손익계산서!#REF!</definedName>
    <definedName name="_9__123Graph_AChart_1" localSheetId="19" hidden="1">[3]손익계산서!#REF!</definedName>
    <definedName name="_9__123Graph_AChart_1" localSheetId="20" hidden="1">[3]손익계산서!#REF!</definedName>
    <definedName name="_9__123Graph_AChart_1" localSheetId="21" hidden="1">[3]손익계산서!#REF!</definedName>
    <definedName name="_9__123Graph_AChart_1" localSheetId="22" hidden="1">[3]손익계산서!#REF!</definedName>
    <definedName name="_9__123Graph_AChart_1" localSheetId="23" hidden="1">[3]손익계산서!#REF!</definedName>
    <definedName name="_9__123Graph_AChart_1" localSheetId="24" hidden="1">[3]손익계산서!#REF!</definedName>
    <definedName name="_9__123Graph_AChart_1" hidden="1">[3]손익계산서!#REF!</definedName>
    <definedName name="_9__123Graph_B차트_1" hidden="1">[2]A!$C$79:$C$84</definedName>
    <definedName name="_90" localSheetId="16">#REF!</definedName>
    <definedName name="_90" localSheetId="17">#REF!</definedName>
    <definedName name="_90" localSheetId="18">#REF!</definedName>
    <definedName name="_90" localSheetId="19">#REF!</definedName>
    <definedName name="_90" localSheetId="20">#REF!</definedName>
    <definedName name="_90" localSheetId="21">#REF!</definedName>
    <definedName name="_90" localSheetId="22">#REF!</definedName>
    <definedName name="_90" localSheetId="23">#REF!</definedName>
    <definedName name="_90" localSheetId="24">#REF!</definedName>
    <definedName name="_90" localSheetId="0">#REF!</definedName>
    <definedName name="_90">#REF!</definedName>
    <definedName name="_90T1" localSheetId="16">#REF!</definedName>
    <definedName name="_90T1" localSheetId="17">#REF!</definedName>
    <definedName name="_90T1" localSheetId="18">#REF!</definedName>
    <definedName name="_90T1" localSheetId="19">#REF!</definedName>
    <definedName name="_90T1" localSheetId="20">#REF!</definedName>
    <definedName name="_90T1" localSheetId="21">#REF!</definedName>
    <definedName name="_90T1" localSheetId="22">#REF!</definedName>
    <definedName name="_90T1" localSheetId="23">#REF!</definedName>
    <definedName name="_90T1" localSheetId="24">#REF!</definedName>
    <definedName name="_90T1" localSheetId="0">#REF!</definedName>
    <definedName name="_90T1">#REF!</definedName>
    <definedName name="_90T2" localSheetId="16">#REF!</definedName>
    <definedName name="_90T2" localSheetId="17">#REF!</definedName>
    <definedName name="_90T2" localSheetId="18">#REF!</definedName>
    <definedName name="_90T2" localSheetId="19">#REF!</definedName>
    <definedName name="_90T2" localSheetId="20">#REF!</definedName>
    <definedName name="_90T2" localSheetId="21">#REF!</definedName>
    <definedName name="_90T2" localSheetId="22">#REF!</definedName>
    <definedName name="_90T2" localSheetId="23">#REF!</definedName>
    <definedName name="_90T2" localSheetId="24">#REF!</definedName>
    <definedName name="_90T2" localSheetId="0">#REF!</definedName>
    <definedName name="_90T2">#REF!</definedName>
    <definedName name="_d1" localSheetId="16">#REF!</definedName>
    <definedName name="_d1" localSheetId="17">#REF!</definedName>
    <definedName name="_d1" localSheetId="18">#REF!</definedName>
    <definedName name="_d1" localSheetId="19">#REF!</definedName>
    <definedName name="_d1" localSheetId="20">#REF!</definedName>
    <definedName name="_d1" localSheetId="21">#REF!</definedName>
    <definedName name="_d1" localSheetId="22">#REF!</definedName>
    <definedName name="_d1" localSheetId="23">#REF!</definedName>
    <definedName name="_d1" localSheetId="24">#REF!</definedName>
    <definedName name="_d1">#REF!</definedName>
    <definedName name="_d2" localSheetId="16">#REF!</definedName>
    <definedName name="_d2" localSheetId="17">#REF!</definedName>
    <definedName name="_d2" localSheetId="18">#REF!</definedName>
    <definedName name="_d2" localSheetId="19">#REF!</definedName>
    <definedName name="_d2" localSheetId="20">#REF!</definedName>
    <definedName name="_d2" localSheetId="21">#REF!</definedName>
    <definedName name="_d2" localSheetId="22">#REF!</definedName>
    <definedName name="_d2" localSheetId="23">#REF!</definedName>
    <definedName name="_d2" localSheetId="24">#REF!</definedName>
    <definedName name="_d2">#REF!</definedName>
    <definedName name="_DAT1" localSheetId="15">[6]Sheet1!#REF!</definedName>
    <definedName name="_DAT1" localSheetId="16">[6]Sheet1!#REF!</definedName>
    <definedName name="_DAT1" localSheetId="17">[6]Sheet1!#REF!</definedName>
    <definedName name="_DAT1" localSheetId="18">[6]Sheet1!#REF!</definedName>
    <definedName name="_DAT1" localSheetId="19">[6]Sheet1!#REF!</definedName>
    <definedName name="_DAT1" localSheetId="20">[6]Sheet1!#REF!</definedName>
    <definedName name="_DAT1" localSheetId="21">[6]Sheet1!#REF!</definedName>
    <definedName name="_DAT1" localSheetId="22">[6]Sheet1!#REF!</definedName>
    <definedName name="_DAT1" localSheetId="23">[6]Sheet1!#REF!</definedName>
    <definedName name="_DAT1" localSheetId="24">[6]Sheet1!#REF!</definedName>
    <definedName name="_DAT1" localSheetId="35">[6]Sheet1!#REF!</definedName>
    <definedName name="_DAT1" localSheetId="38">[6]Sheet1!#REF!</definedName>
    <definedName name="_DAT1" localSheetId="37">[6]Sheet1!#REF!</definedName>
    <definedName name="_DAT1" localSheetId="36">[6]Sheet1!#REF!</definedName>
    <definedName name="_DAT1" localSheetId="26">[6]Sheet1!#REF!</definedName>
    <definedName name="_DAT1" localSheetId="10">[6]Sheet1!#REF!</definedName>
    <definedName name="_DAT1" localSheetId="13">[6]Sheet1!#REF!</definedName>
    <definedName name="_DAT1" localSheetId="12">[6]Sheet1!#REF!</definedName>
    <definedName name="_DAT1" localSheetId="14">[6]Sheet1!#REF!</definedName>
    <definedName name="_DAT1" localSheetId="25">[6]Sheet1!#REF!</definedName>
    <definedName name="_DAT1" localSheetId="1">[6]Sheet1!#REF!</definedName>
    <definedName name="_DAT1" localSheetId="0">[6]Sheet1!#REF!</definedName>
    <definedName name="_DAT1" localSheetId="27">[6]Sheet1!#REF!</definedName>
    <definedName name="_DAT1" localSheetId="11">[6]Sheet1!#REF!</definedName>
    <definedName name="_DAT1">[6]Sheet1!#REF!</definedName>
    <definedName name="_DAT11" localSheetId="15">[6]Sheet1!#REF!</definedName>
    <definedName name="_DAT11" localSheetId="16">[6]Sheet1!#REF!</definedName>
    <definedName name="_DAT11" localSheetId="17">[6]Sheet1!#REF!</definedName>
    <definedName name="_DAT11" localSheetId="18">[6]Sheet1!#REF!</definedName>
    <definedName name="_DAT11" localSheetId="19">[6]Sheet1!#REF!</definedName>
    <definedName name="_DAT11" localSheetId="20">[6]Sheet1!#REF!</definedName>
    <definedName name="_DAT11" localSheetId="21">[6]Sheet1!#REF!</definedName>
    <definedName name="_DAT11" localSheetId="22">[6]Sheet1!#REF!</definedName>
    <definedName name="_DAT11" localSheetId="23">[6]Sheet1!#REF!</definedName>
    <definedName name="_DAT11" localSheetId="24">[6]Sheet1!#REF!</definedName>
    <definedName name="_DAT11" localSheetId="35">[6]Sheet1!#REF!</definedName>
    <definedName name="_DAT11" localSheetId="38">[6]Sheet1!#REF!</definedName>
    <definedName name="_DAT11" localSheetId="37">[6]Sheet1!#REF!</definedName>
    <definedName name="_DAT11" localSheetId="36">[6]Sheet1!#REF!</definedName>
    <definedName name="_DAT11" localSheetId="26">[6]Sheet1!#REF!</definedName>
    <definedName name="_DAT11" localSheetId="10">[6]Sheet1!#REF!</definedName>
    <definedName name="_DAT11" localSheetId="13">[6]Sheet1!#REF!</definedName>
    <definedName name="_DAT11" localSheetId="12">[6]Sheet1!#REF!</definedName>
    <definedName name="_DAT11" localSheetId="14">[6]Sheet1!#REF!</definedName>
    <definedName name="_DAT11" localSheetId="25">[6]Sheet1!#REF!</definedName>
    <definedName name="_DAT11" localSheetId="1">[6]Sheet1!#REF!</definedName>
    <definedName name="_DAT11" localSheetId="0">[6]Sheet1!#REF!</definedName>
    <definedName name="_DAT11" localSheetId="27">[6]Sheet1!#REF!</definedName>
    <definedName name="_DAT11" localSheetId="11">[6]Sheet1!#REF!</definedName>
    <definedName name="_DAT11">[6]Sheet1!#REF!</definedName>
    <definedName name="_DAT15" localSheetId="15">[6]Sheet1!#REF!</definedName>
    <definedName name="_DAT15" localSheetId="16">[6]Sheet1!#REF!</definedName>
    <definedName name="_DAT15" localSheetId="17">[6]Sheet1!#REF!</definedName>
    <definedName name="_DAT15" localSheetId="18">[6]Sheet1!#REF!</definedName>
    <definedName name="_DAT15" localSheetId="19">[6]Sheet1!#REF!</definedName>
    <definedName name="_DAT15" localSheetId="20">[6]Sheet1!#REF!</definedName>
    <definedName name="_DAT15" localSheetId="21">[6]Sheet1!#REF!</definedName>
    <definedName name="_DAT15" localSheetId="22">[6]Sheet1!#REF!</definedName>
    <definedName name="_DAT15" localSheetId="23">[6]Sheet1!#REF!</definedName>
    <definedName name="_DAT15" localSheetId="24">[6]Sheet1!#REF!</definedName>
    <definedName name="_DAT15" localSheetId="35">[6]Sheet1!#REF!</definedName>
    <definedName name="_DAT15" localSheetId="38">[6]Sheet1!#REF!</definedName>
    <definedName name="_DAT15" localSheetId="37">[6]Sheet1!#REF!</definedName>
    <definedName name="_DAT15" localSheetId="36">[6]Sheet1!#REF!</definedName>
    <definedName name="_DAT15" localSheetId="26">[6]Sheet1!#REF!</definedName>
    <definedName name="_DAT15" localSheetId="10">[6]Sheet1!#REF!</definedName>
    <definedName name="_DAT15" localSheetId="13">[6]Sheet1!#REF!</definedName>
    <definedName name="_DAT15" localSheetId="12">[6]Sheet1!#REF!</definedName>
    <definedName name="_DAT15" localSheetId="14">[6]Sheet1!#REF!</definedName>
    <definedName name="_DAT15" localSheetId="25">[6]Sheet1!#REF!</definedName>
    <definedName name="_DAT15" localSheetId="1">[6]Sheet1!#REF!</definedName>
    <definedName name="_DAT15" localSheetId="0">[6]Sheet1!#REF!</definedName>
    <definedName name="_DAT15" localSheetId="27">[6]Sheet1!#REF!</definedName>
    <definedName name="_DAT15" localSheetId="11">[6]Sheet1!#REF!</definedName>
    <definedName name="_DAT15">[6]Sheet1!#REF!</definedName>
    <definedName name="_DAT16" localSheetId="15">[6]Sheet1!#REF!</definedName>
    <definedName name="_DAT16" localSheetId="16">[6]Sheet1!#REF!</definedName>
    <definedName name="_DAT16" localSheetId="17">[6]Sheet1!#REF!</definedName>
    <definedName name="_DAT16" localSheetId="18">[6]Sheet1!#REF!</definedName>
    <definedName name="_DAT16" localSheetId="19">[6]Sheet1!#REF!</definedName>
    <definedName name="_DAT16" localSheetId="20">[6]Sheet1!#REF!</definedName>
    <definedName name="_DAT16" localSheetId="21">[6]Sheet1!#REF!</definedName>
    <definedName name="_DAT16" localSheetId="22">[6]Sheet1!#REF!</definedName>
    <definedName name="_DAT16" localSheetId="23">[6]Sheet1!#REF!</definedName>
    <definedName name="_DAT16" localSheetId="24">[6]Sheet1!#REF!</definedName>
    <definedName name="_DAT16" localSheetId="35">[6]Sheet1!#REF!</definedName>
    <definedName name="_DAT16" localSheetId="38">[6]Sheet1!#REF!</definedName>
    <definedName name="_DAT16" localSheetId="37">[6]Sheet1!#REF!</definedName>
    <definedName name="_DAT16" localSheetId="36">[6]Sheet1!#REF!</definedName>
    <definedName name="_DAT16" localSheetId="26">[6]Sheet1!#REF!</definedName>
    <definedName name="_DAT16" localSheetId="10">[6]Sheet1!#REF!</definedName>
    <definedName name="_DAT16" localSheetId="13">[6]Sheet1!#REF!</definedName>
    <definedName name="_DAT16" localSheetId="12">[6]Sheet1!#REF!</definedName>
    <definedName name="_DAT16" localSheetId="14">[6]Sheet1!#REF!</definedName>
    <definedName name="_DAT16" localSheetId="25">[6]Sheet1!#REF!</definedName>
    <definedName name="_DAT16" localSheetId="1">[6]Sheet1!#REF!</definedName>
    <definedName name="_DAT16" localSheetId="0">[6]Sheet1!#REF!</definedName>
    <definedName name="_DAT16" localSheetId="27">[6]Sheet1!#REF!</definedName>
    <definedName name="_DAT16" localSheetId="11">[6]Sheet1!#REF!</definedName>
    <definedName name="_DAT16">[6]Sheet1!#REF!</definedName>
    <definedName name="_DAT17" localSheetId="15">[6]Sheet1!#REF!</definedName>
    <definedName name="_DAT17" localSheetId="16">[6]Sheet1!#REF!</definedName>
    <definedName name="_DAT17" localSheetId="17">[6]Sheet1!#REF!</definedName>
    <definedName name="_DAT17" localSheetId="18">[6]Sheet1!#REF!</definedName>
    <definedName name="_DAT17" localSheetId="19">[6]Sheet1!#REF!</definedName>
    <definedName name="_DAT17" localSheetId="20">[6]Sheet1!#REF!</definedName>
    <definedName name="_DAT17" localSheetId="21">[6]Sheet1!#REF!</definedName>
    <definedName name="_DAT17" localSheetId="22">[6]Sheet1!#REF!</definedName>
    <definedName name="_DAT17" localSheetId="23">[6]Sheet1!#REF!</definedName>
    <definedName name="_DAT17" localSheetId="24">[6]Sheet1!#REF!</definedName>
    <definedName name="_DAT17" localSheetId="35">[6]Sheet1!#REF!</definedName>
    <definedName name="_DAT17" localSheetId="38">[6]Sheet1!#REF!</definedName>
    <definedName name="_DAT17" localSheetId="37">[6]Sheet1!#REF!</definedName>
    <definedName name="_DAT17" localSheetId="36">[6]Sheet1!#REF!</definedName>
    <definedName name="_DAT17" localSheetId="26">[6]Sheet1!#REF!</definedName>
    <definedName name="_DAT17" localSheetId="10">[6]Sheet1!#REF!</definedName>
    <definedName name="_DAT17" localSheetId="13">[6]Sheet1!#REF!</definedName>
    <definedName name="_DAT17" localSheetId="12">[6]Sheet1!#REF!</definedName>
    <definedName name="_DAT17" localSheetId="14">[6]Sheet1!#REF!</definedName>
    <definedName name="_DAT17" localSheetId="25">[6]Sheet1!#REF!</definedName>
    <definedName name="_DAT17" localSheetId="1">[6]Sheet1!#REF!</definedName>
    <definedName name="_DAT17" localSheetId="0">[6]Sheet1!#REF!</definedName>
    <definedName name="_DAT17" localSheetId="27">[6]Sheet1!#REF!</definedName>
    <definedName name="_DAT17" localSheetId="11">[6]Sheet1!#REF!</definedName>
    <definedName name="_DAT17">[6]Sheet1!#REF!</definedName>
    <definedName name="_DAT18" localSheetId="15">[6]Sheet1!#REF!</definedName>
    <definedName name="_DAT18" localSheetId="16">[6]Sheet1!#REF!</definedName>
    <definedName name="_DAT18" localSheetId="17">[6]Sheet1!#REF!</definedName>
    <definedName name="_DAT18" localSheetId="18">[6]Sheet1!#REF!</definedName>
    <definedName name="_DAT18" localSheetId="19">[6]Sheet1!#REF!</definedName>
    <definedName name="_DAT18" localSheetId="20">[6]Sheet1!#REF!</definedName>
    <definedName name="_DAT18" localSheetId="21">[6]Sheet1!#REF!</definedName>
    <definedName name="_DAT18" localSheetId="22">[6]Sheet1!#REF!</definedName>
    <definedName name="_DAT18" localSheetId="23">[6]Sheet1!#REF!</definedName>
    <definedName name="_DAT18" localSheetId="24">[6]Sheet1!#REF!</definedName>
    <definedName name="_DAT18" localSheetId="35">[6]Sheet1!#REF!</definedName>
    <definedName name="_DAT18" localSheetId="38">[6]Sheet1!#REF!</definedName>
    <definedName name="_DAT18" localSheetId="37">[6]Sheet1!#REF!</definedName>
    <definedName name="_DAT18" localSheetId="36">[6]Sheet1!#REF!</definedName>
    <definedName name="_DAT18" localSheetId="26">[6]Sheet1!#REF!</definedName>
    <definedName name="_DAT18" localSheetId="10">[6]Sheet1!#REF!</definedName>
    <definedName name="_DAT18" localSheetId="13">[6]Sheet1!#REF!</definedName>
    <definedName name="_DAT18" localSheetId="12">[6]Sheet1!#REF!</definedName>
    <definedName name="_DAT18" localSheetId="14">[6]Sheet1!#REF!</definedName>
    <definedName name="_DAT18" localSheetId="25">[6]Sheet1!#REF!</definedName>
    <definedName name="_DAT18" localSheetId="1">[6]Sheet1!#REF!</definedName>
    <definedName name="_DAT18" localSheetId="0">[6]Sheet1!#REF!</definedName>
    <definedName name="_DAT18" localSheetId="27">[6]Sheet1!#REF!</definedName>
    <definedName name="_DAT18" localSheetId="11">[6]Sheet1!#REF!</definedName>
    <definedName name="_DAT18">[6]Sheet1!#REF!</definedName>
    <definedName name="_DAT2" localSheetId="15">[6]Sheet1!#REF!</definedName>
    <definedName name="_DAT2" localSheetId="16">[6]Sheet1!#REF!</definedName>
    <definedName name="_DAT2" localSheetId="17">[6]Sheet1!#REF!</definedName>
    <definedName name="_DAT2" localSheetId="18">[6]Sheet1!#REF!</definedName>
    <definedName name="_DAT2" localSheetId="19">[6]Sheet1!#REF!</definedName>
    <definedName name="_DAT2" localSheetId="20">[6]Sheet1!#REF!</definedName>
    <definedName name="_DAT2" localSheetId="21">[6]Sheet1!#REF!</definedName>
    <definedName name="_DAT2" localSheetId="22">[6]Sheet1!#REF!</definedName>
    <definedName name="_DAT2" localSheetId="23">[6]Sheet1!#REF!</definedName>
    <definedName name="_DAT2" localSheetId="24">[6]Sheet1!#REF!</definedName>
    <definedName name="_DAT2" localSheetId="35">[6]Sheet1!#REF!</definedName>
    <definedName name="_DAT2" localSheetId="38">[6]Sheet1!#REF!</definedName>
    <definedName name="_DAT2" localSheetId="37">[6]Sheet1!#REF!</definedName>
    <definedName name="_DAT2" localSheetId="36">[6]Sheet1!#REF!</definedName>
    <definedName name="_DAT2" localSheetId="26">[6]Sheet1!#REF!</definedName>
    <definedName name="_DAT2" localSheetId="10">[6]Sheet1!#REF!</definedName>
    <definedName name="_DAT2" localSheetId="13">[6]Sheet1!#REF!</definedName>
    <definedName name="_DAT2" localSheetId="12">[6]Sheet1!#REF!</definedName>
    <definedName name="_DAT2" localSheetId="14">[6]Sheet1!#REF!</definedName>
    <definedName name="_DAT2" localSheetId="25">[6]Sheet1!#REF!</definedName>
    <definedName name="_DAT2" localSheetId="1">[6]Sheet1!#REF!</definedName>
    <definedName name="_DAT2" localSheetId="0">[6]Sheet1!#REF!</definedName>
    <definedName name="_DAT2" localSheetId="27">[6]Sheet1!#REF!</definedName>
    <definedName name="_DAT2" localSheetId="11">[6]Sheet1!#REF!</definedName>
    <definedName name="_DAT2">[6]Sheet1!#REF!</definedName>
    <definedName name="_DAT20" localSheetId="15">[6]Sheet1!#REF!</definedName>
    <definedName name="_DAT20" localSheetId="16">[6]Sheet1!#REF!</definedName>
    <definedName name="_DAT20" localSheetId="17">[6]Sheet1!#REF!</definedName>
    <definedName name="_DAT20" localSheetId="18">[6]Sheet1!#REF!</definedName>
    <definedName name="_DAT20" localSheetId="19">[6]Sheet1!#REF!</definedName>
    <definedName name="_DAT20" localSheetId="20">[6]Sheet1!#REF!</definedName>
    <definedName name="_DAT20" localSheetId="21">[6]Sheet1!#REF!</definedName>
    <definedName name="_DAT20" localSheetId="22">[6]Sheet1!#REF!</definedName>
    <definedName name="_DAT20" localSheetId="23">[6]Sheet1!#REF!</definedName>
    <definedName name="_DAT20" localSheetId="24">[6]Sheet1!#REF!</definedName>
    <definedName name="_DAT20" localSheetId="35">[6]Sheet1!#REF!</definedName>
    <definedName name="_DAT20" localSheetId="38">[6]Sheet1!#REF!</definedName>
    <definedName name="_DAT20" localSheetId="37">[6]Sheet1!#REF!</definedName>
    <definedName name="_DAT20" localSheetId="36">[6]Sheet1!#REF!</definedName>
    <definedName name="_DAT20" localSheetId="26">[6]Sheet1!#REF!</definedName>
    <definedName name="_DAT20" localSheetId="10">[6]Sheet1!#REF!</definedName>
    <definedName name="_DAT20" localSheetId="13">[6]Sheet1!#REF!</definedName>
    <definedName name="_DAT20" localSheetId="12">[6]Sheet1!#REF!</definedName>
    <definedName name="_DAT20" localSheetId="14">[6]Sheet1!#REF!</definedName>
    <definedName name="_DAT20" localSheetId="25">[6]Sheet1!#REF!</definedName>
    <definedName name="_DAT20" localSheetId="1">[6]Sheet1!#REF!</definedName>
    <definedName name="_DAT20" localSheetId="0">[6]Sheet1!#REF!</definedName>
    <definedName name="_DAT20" localSheetId="27">[6]Sheet1!#REF!</definedName>
    <definedName name="_DAT20" localSheetId="11">[6]Sheet1!#REF!</definedName>
    <definedName name="_DAT20">[6]Sheet1!#REF!</definedName>
    <definedName name="_DAT21" localSheetId="15">[6]Sheet1!#REF!</definedName>
    <definedName name="_DAT21" localSheetId="16">[6]Sheet1!#REF!</definedName>
    <definedName name="_DAT21" localSheetId="17">[6]Sheet1!#REF!</definedName>
    <definedName name="_DAT21" localSheetId="18">[6]Sheet1!#REF!</definedName>
    <definedName name="_DAT21" localSheetId="19">[6]Sheet1!#REF!</definedName>
    <definedName name="_DAT21" localSheetId="20">[6]Sheet1!#REF!</definedName>
    <definedName name="_DAT21" localSheetId="21">[6]Sheet1!#REF!</definedName>
    <definedName name="_DAT21" localSheetId="22">[6]Sheet1!#REF!</definedName>
    <definedName name="_DAT21" localSheetId="23">[6]Sheet1!#REF!</definedName>
    <definedName name="_DAT21" localSheetId="24">[6]Sheet1!#REF!</definedName>
    <definedName name="_DAT21" localSheetId="35">[6]Sheet1!#REF!</definedName>
    <definedName name="_DAT21" localSheetId="38">[6]Sheet1!#REF!</definedName>
    <definedName name="_DAT21" localSheetId="37">[6]Sheet1!#REF!</definedName>
    <definedName name="_DAT21" localSheetId="36">[6]Sheet1!#REF!</definedName>
    <definedName name="_DAT21" localSheetId="26">[6]Sheet1!#REF!</definedName>
    <definedName name="_DAT21" localSheetId="10">[6]Sheet1!#REF!</definedName>
    <definedName name="_DAT21" localSheetId="13">[6]Sheet1!#REF!</definedName>
    <definedName name="_DAT21" localSheetId="12">[6]Sheet1!#REF!</definedName>
    <definedName name="_DAT21" localSheetId="14">[6]Sheet1!#REF!</definedName>
    <definedName name="_DAT21" localSheetId="25">[6]Sheet1!#REF!</definedName>
    <definedName name="_DAT21" localSheetId="1">[6]Sheet1!#REF!</definedName>
    <definedName name="_DAT21" localSheetId="0">[6]Sheet1!#REF!</definedName>
    <definedName name="_DAT21" localSheetId="27">[6]Sheet1!#REF!</definedName>
    <definedName name="_DAT21" localSheetId="11">[6]Sheet1!#REF!</definedName>
    <definedName name="_DAT21">[6]Sheet1!#REF!</definedName>
    <definedName name="_DAT29" localSheetId="15">[6]Sheet1!#REF!</definedName>
    <definedName name="_DAT29" localSheetId="16">[6]Sheet1!#REF!</definedName>
    <definedName name="_DAT29" localSheetId="17">[6]Sheet1!#REF!</definedName>
    <definedName name="_DAT29" localSheetId="18">[6]Sheet1!#REF!</definedName>
    <definedName name="_DAT29" localSheetId="19">[6]Sheet1!#REF!</definedName>
    <definedName name="_DAT29" localSheetId="20">[6]Sheet1!#REF!</definedName>
    <definedName name="_DAT29" localSheetId="21">[6]Sheet1!#REF!</definedName>
    <definedName name="_DAT29" localSheetId="22">[6]Sheet1!#REF!</definedName>
    <definedName name="_DAT29" localSheetId="23">[6]Sheet1!#REF!</definedName>
    <definedName name="_DAT29" localSheetId="24">[6]Sheet1!#REF!</definedName>
    <definedName name="_DAT29" localSheetId="35">[6]Sheet1!#REF!</definedName>
    <definedName name="_DAT29" localSheetId="38">[6]Sheet1!#REF!</definedName>
    <definedName name="_DAT29" localSheetId="37">[6]Sheet1!#REF!</definedName>
    <definedName name="_DAT29" localSheetId="36">[6]Sheet1!#REF!</definedName>
    <definedName name="_DAT29" localSheetId="26">[6]Sheet1!#REF!</definedName>
    <definedName name="_DAT29" localSheetId="10">[6]Sheet1!#REF!</definedName>
    <definedName name="_DAT29" localSheetId="13">[6]Sheet1!#REF!</definedName>
    <definedName name="_DAT29" localSheetId="12">[6]Sheet1!#REF!</definedName>
    <definedName name="_DAT29" localSheetId="14">[6]Sheet1!#REF!</definedName>
    <definedName name="_DAT29" localSheetId="25">[6]Sheet1!#REF!</definedName>
    <definedName name="_DAT29" localSheetId="1">[6]Sheet1!#REF!</definedName>
    <definedName name="_DAT29" localSheetId="0">[6]Sheet1!#REF!</definedName>
    <definedName name="_DAT29" localSheetId="27">[6]Sheet1!#REF!</definedName>
    <definedName name="_DAT29" localSheetId="11">[6]Sheet1!#REF!</definedName>
    <definedName name="_DAT29">[6]Sheet1!#REF!</definedName>
    <definedName name="_DAT3" localSheetId="15">[6]Sheet1!#REF!</definedName>
    <definedName name="_DAT3" localSheetId="16">[6]Sheet1!#REF!</definedName>
    <definedName name="_DAT3" localSheetId="17">[6]Sheet1!#REF!</definedName>
    <definedName name="_DAT3" localSheetId="18">[6]Sheet1!#REF!</definedName>
    <definedName name="_DAT3" localSheetId="19">[6]Sheet1!#REF!</definedName>
    <definedName name="_DAT3" localSheetId="20">[6]Sheet1!#REF!</definedName>
    <definedName name="_DAT3" localSheetId="21">[6]Sheet1!#REF!</definedName>
    <definedName name="_DAT3" localSheetId="22">[6]Sheet1!#REF!</definedName>
    <definedName name="_DAT3" localSheetId="23">[6]Sheet1!#REF!</definedName>
    <definedName name="_DAT3" localSheetId="24">[6]Sheet1!#REF!</definedName>
    <definedName name="_DAT3" localSheetId="35">[6]Sheet1!#REF!</definedName>
    <definedName name="_DAT3" localSheetId="38">[6]Sheet1!#REF!</definedName>
    <definedName name="_DAT3" localSheetId="37">[6]Sheet1!#REF!</definedName>
    <definedName name="_DAT3" localSheetId="36">[6]Sheet1!#REF!</definedName>
    <definedName name="_DAT3" localSheetId="26">[6]Sheet1!#REF!</definedName>
    <definedName name="_DAT3" localSheetId="10">[6]Sheet1!#REF!</definedName>
    <definedName name="_DAT3" localSheetId="13">[6]Sheet1!#REF!</definedName>
    <definedName name="_DAT3" localSheetId="12">[6]Sheet1!#REF!</definedName>
    <definedName name="_DAT3" localSheetId="14">[6]Sheet1!#REF!</definedName>
    <definedName name="_DAT3" localSheetId="25">[6]Sheet1!#REF!</definedName>
    <definedName name="_DAT3" localSheetId="1">[6]Sheet1!#REF!</definedName>
    <definedName name="_DAT3" localSheetId="0">[6]Sheet1!#REF!</definedName>
    <definedName name="_DAT3" localSheetId="27">[6]Sheet1!#REF!</definedName>
    <definedName name="_DAT3" localSheetId="11">[6]Sheet1!#REF!</definedName>
    <definedName name="_DAT3">[6]Sheet1!#REF!</definedName>
    <definedName name="_DAT30" localSheetId="15">[6]Sheet1!#REF!</definedName>
    <definedName name="_DAT30" localSheetId="16">[6]Sheet1!#REF!</definedName>
    <definedName name="_DAT30" localSheetId="17">[6]Sheet1!#REF!</definedName>
    <definedName name="_DAT30" localSheetId="18">[6]Sheet1!#REF!</definedName>
    <definedName name="_DAT30" localSheetId="19">[6]Sheet1!#REF!</definedName>
    <definedName name="_DAT30" localSheetId="20">[6]Sheet1!#REF!</definedName>
    <definedName name="_DAT30" localSheetId="21">[6]Sheet1!#REF!</definedName>
    <definedName name="_DAT30" localSheetId="22">[6]Sheet1!#REF!</definedName>
    <definedName name="_DAT30" localSheetId="23">[6]Sheet1!#REF!</definedName>
    <definedName name="_DAT30" localSheetId="24">[6]Sheet1!#REF!</definedName>
    <definedName name="_DAT30" localSheetId="35">[6]Sheet1!#REF!</definedName>
    <definedName name="_DAT30" localSheetId="38">[6]Sheet1!#REF!</definedName>
    <definedName name="_DAT30" localSheetId="37">[6]Sheet1!#REF!</definedName>
    <definedName name="_DAT30" localSheetId="36">[6]Sheet1!#REF!</definedName>
    <definedName name="_DAT30" localSheetId="26">[6]Sheet1!#REF!</definedName>
    <definedName name="_DAT30" localSheetId="10">[6]Sheet1!#REF!</definedName>
    <definedName name="_DAT30" localSheetId="13">[6]Sheet1!#REF!</definedName>
    <definedName name="_DAT30" localSheetId="12">[6]Sheet1!#REF!</definedName>
    <definedName name="_DAT30" localSheetId="14">[6]Sheet1!#REF!</definedName>
    <definedName name="_DAT30" localSheetId="25">[6]Sheet1!#REF!</definedName>
    <definedName name="_DAT30" localSheetId="1">[6]Sheet1!#REF!</definedName>
    <definedName name="_DAT30" localSheetId="0">[6]Sheet1!#REF!</definedName>
    <definedName name="_DAT30" localSheetId="27">[6]Sheet1!#REF!</definedName>
    <definedName name="_DAT30" localSheetId="11">[6]Sheet1!#REF!</definedName>
    <definedName name="_DAT30">[6]Sheet1!#REF!</definedName>
    <definedName name="_DAT33" localSheetId="15">[6]Sheet1!#REF!</definedName>
    <definedName name="_DAT33" localSheetId="16">[6]Sheet1!#REF!</definedName>
    <definedName name="_DAT33" localSheetId="17">[6]Sheet1!#REF!</definedName>
    <definedName name="_DAT33" localSheetId="18">[6]Sheet1!#REF!</definedName>
    <definedName name="_DAT33" localSheetId="19">[6]Sheet1!#REF!</definedName>
    <definedName name="_DAT33" localSheetId="20">[6]Sheet1!#REF!</definedName>
    <definedName name="_DAT33" localSheetId="21">[6]Sheet1!#REF!</definedName>
    <definedName name="_DAT33" localSheetId="22">[6]Sheet1!#REF!</definedName>
    <definedName name="_DAT33" localSheetId="23">[6]Sheet1!#REF!</definedName>
    <definedName name="_DAT33" localSheetId="24">[6]Sheet1!#REF!</definedName>
    <definedName name="_DAT33" localSheetId="35">[6]Sheet1!#REF!</definedName>
    <definedName name="_DAT33" localSheetId="38">[6]Sheet1!#REF!</definedName>
    <definedName name="_DAT33" localSheetId="37">[6]Sheet1!#REF!</definedName>
    <definedName name="_DAT33" localSheetId="36">[6]Sheet1!#REF!</definedName>
    <definedName name="_DAT33" localSheetId="26">[6]Sheet1!#REF!</definedName>
    <definedName name="_DAT33" localSheetId="10">[6]Sheet1!#REF!</definedName>
    <definedName name="_DAT33" localSheetId="13">[6]Sheet1!#REF!</definedName>
    <definedName name="_DAT33" localSheetId="12">[6]Sheet1!#REF!</definedName>
    <definedName name="_DAT33" localSheetId="14">[6]Sheet1!#REF!</definedName>
    <definedName name="_DAT33" localSheetId="25">[6]Sheet1!#REF!</definedName>
    <definedName name="_DAT33" localSheetId="1">[6]Sheet1!#REF!</definedName>
    <definedName name="_DAT33" localSheetId="0">[6]Sheet1!#REF!</definedName>
    <definedName name="_DAT33" localSheetId="27">[6]Sheet1!#REF!</definedName>
    <definedName name="_DAT33" localSheetId="11">[6]Sheet1!#REF!</definedName>
    <definedName name="_DAT33">[6]Sheet1!#REF!</definedName>
    <definedName name="_DAT4" localSheetId="15">[6]Sheet1!#REF!</definedName>
    <definedName name="_DAT4" localSheetId="16">[6]Sheet1!#REF!</definedName>
    <definedName name="_DAT4" localSheetId="17">[6]Sheet1!#REF!</definedName>
    <definedName name="_DAT4" localSheetId="18">[6]Sheet1!#REF!</definedName>
    <definedName name="_DAT4" localSheetId="19">[6]Sheet1!#REF!</definedName>
    <definedName name="_DAT4" localSheetId="20">[6]Sheet1!#REF!</definedName>
    <definedName name="_DAT4" localSheetId="21">[6]Sheet1!#REF!</definedName>
    <definedName name="_DAT4" localSheetId="22">[6]Sheet1!#REF!</definedName>
    <definedName name="_DAT4" localSheetId="23">[6]Sheet1!#REF!</definedName>
    <definedName name="_DAT4" localSheetId="24">[6]Sheet1!#REF!</definedName>
    <definedName name="_DAT4" localSheetId="35">[6]Sheet1!#REF!</definedName>
    <definedName name="_DAT4" localSheetId="38">[6]Sheet1!#REF!</definedName>
    <definedName name="_DAT4" localSheetId="37">[6]Sheet1!#REF!</definedName>
    <definedName name="_DAT4" localSheetId="36">[6]Sheet1!#REF!</definedName>
    <definedName name="_DAT4" localSheetId="26">[6]Sheet1!#REF!</definedName>
    <definedName name="_DAT4" localSheetId="10">[6]Sheet1!#REF!</definedName>
    <definedName name="_DAT4" localSheetId="13">[6]Sheet1!#REF!</definedName>
    <definedName name="_DAT4" localSheetId="12">[6]Sheet1!#REF!</definedName>
    <definedName name="_DAT4" localSheetId="14">[6]Sheet1!#REF!</definedName>
    <definedName name="_DAT4" localSheetId="25">[6]Sheet1!#REF!</definedName>
    <definedName name="_DAT4" localSheetId="1">[6]Sheet1!#REF!</definedName>
    <definedName name="_DAT4" localSheetId="0">[6]Sheet1!#REF!</definedName>
    <definedName name="_DAT4" localSheetId="27">[6]Sheet1!#REF!</definedName>
    <definedName name="_DAT4" localSheetId="11">[6]Sheet1!#REF!</definedName>
    <definedName name="_DAT4">[6]Sheet1!#REF!</definedName>
    <definedName name="_DAT40" localSheetId="15">[6]Sheet1!#REF!</definedName>
    <definedName name="_DAT40" localSheetId="16">[6]Sheet1!#REF!</definedName>
    <definedName name="_DAT40" localSheetId="17">[6]Sheet1!#REF!</definedName>
    <definedName name="_DAT40" localSheetId="18">[6]Sheet1!#REF!</definedName>
    <definedName name="_DAT40" localSheetId="19">[6]Sheet1!#REF!</definedName>
    <definedName name="_DAT40" localSheetId="20">[6]Sheet1!#REF!</definedName>
    <definedName name="_DAT40" localSheetId="21">[6]Sheet1!#REF!</definedName>
    <definedName name="_DAT40" localSheetId="22">[6]Sheet1!#REF!</definedName>
    <definedName name="_DAT40" localSheetId="23">[6]Sheet1!#REF!</definedName>
    <definedName name="_DAT40" localSheetId="24">[6]Sheet1!#REF!</definedName>
    <definedName name="_DAT40" localSheetId="35">[6]Sheet1!#REF!</definedName>
    <definedName name="_DAT40" localSheetId="38">[6]Sheet1!#REF!</definedName>
    <definedName name="_DAT40" localSheetId="37">[6]Sheet1!#REF!</definedName>
    <definedName name="_DAT40" localSheetId="36">[6]Sheet1!#REF!</definedName>
    <definedName name="_DAT40" localSheetId="26">[6]Sheet1!#REF!</definedName>
    <definedName name="_DAT40" localSheetId="10">[6]Sheet1!#REF!</definedName>
    <definedName name="_DAT40" localSheetId="13">[6]Sheet1!#REF!</definedName>
    <definedName name="_DAT40" localSheetId="12">[6]Sheet1!#REF!</definedName>
    <definedName name="_DAT40" localSheetId="14">[6]Sheet1!#REF!</definedName>
    <definedName name="_DAT40" localSheetId="25">[6]Sheet1!#REF!</definedName>
    <definedName name="_DAT40" localSheetId="1">[6]Sheet1!#REF!</definedName>
    <definedName name="_DAT40" localSheetId="0">[6]Sheet1!#REF!</definedName>
    <definedName name="_DAT40" localSheetId="27">[6]Sheet1!#REF!</definedName>
    <definedName name="_DAT40" localSheetId="11">[6]Sheet1!#REF!</definedName>
    <definedName name="_DAT40">[6]Sheet1!#REF!</definedName>
    <definedName name="_DAT45" localSheetId="15">[6]Sheet1!#REF!</definedName>
    <definedName name="_DAT45" localSheetId="16">[6]Sheet1!#REF!</definedName>
    <definedName name="_DAT45" localSheetId="17">[6]Sheet1!#REF!</definedName>
    <definedName name="_DAT45" localSheetId="18">[6]Sheet1!#REF!</definedName>
    <definedName name="_DAT45" localSheetId="19">[6]Sheet1!#REF!</definedName>
    <definedName name="_DAT45" localSheetId="20">[6]Sheet1!#REF!</definedName>
    <definedName name="_DAT45" localSheetId="21">[6]Sheet1!#REF!</definedName>
    <definedName name="_DAT45" localSheetId="22">[6]Sheet1!#REF!</definedName>
    <definedName name="_DAT45" localSheetId="23">[6]Sheet1!#REF!</definedName>
    <definedName name="_DAT45" localSheetId="24">[6]Sheet1!#REF!</definedName>
    <definedName name="_DAT45" localSheetId="35">[6]Sheet1!#REF!</definedName>
    <definedName name="_DAT45" localSheetId="38">[6]Sheet1!#REF!</definedName>
    <definedName name="_DAT45" localSheetId="37">[6]Sheet1!#REF!</definedName>
    <definedName name="_DAT45" localSheetId="36">[6]Sheet1!#REF!</definedName>
    <definedName name="_DAT45" localSheetId="26">[6]Sheet1!#REF!</definedName>
    <definedName name="_DAT45" localSheetId="10">[6]Sheet1!#REF!</definedName>
    <definedName name="_DAT45" localSheetId="13">[6]Sheet1!#REF!</definedName>
    <definedName name="_DAT45" localSheetId="12">[6]Sheet1!#REF!</definedName>
    <definedName name="_DAT45" localSheetId="14">[6]Sheet1!#REF!</definedName>
    <definedName name="_DAT45" localSheetId="25">[6]Sheet1!#REF!</definedName>
    <definedName name="_DAT45" localSheetId="1">[6]Sheet1!#REF!</definedName>
    <definedName name="_DAT45" localSheetId="0">[6]Sheet1!#REF!</definedName>
    <definedName name="_DAT45" localSheetId="27">[6]Sheet1!#REF!</definedName>
    <definedName name="_DAT45" localSheetId="11">[6]Sheet1!#REF!</definedName>
    <definedName name="_DAT45">[6]Sheet1!#REF!</definedName>
    <definedName name="_DAT5" localSheetId="15">[6]Sheet1!#REF!</definedName>
    <definedName name="_DAT5" localSheetId="16">[6]Sheet1!#REF!</definedName>
    <definedName name="_DAT5" localSheetId="17">[6]Sheet1!#REF!</definedName>
    <definedName name="_DAT5" localSheetId="18">[6]Sheet1!#REF!</definedName>
    <definedName name="_DAT5" localSheetId="19">[6]Sheet1!#REF!</definedName>
    <definedName name="_DAT5" localSheetId="20">[6]Sheet1!#REF!</definedName>
    <definedName name="_DAT5" localSheetId="21">[6]Sheet1!#REF!</definedName>
    <definedName name="_DAT5" localSheetId="22">[6]Sheet1!#REF!</definedName>
    <definedName name="_DAT5" localSheetId="23">[6]Sheet1!#REF!</definedName>
    <definedName name="_DAT5" localSheetId="24">[6]Sheet1!#REF!</definedName>
    <definedName name="_DAT5" localSheetId="35">[6]Sheet1!#REF!</definedName>
    <definedName name="_DAT5" localSheetId="38">[6]Sheet1!#REF!</definedName>
    <definedName name="_DAT5" localSheetId="37">[6]Sheet1!#REF!</definedName>
    <definedName name="_DAT5" localSheetId="36">[6]Sheet1!#REF!</definedName>
    <definedName name="_DAT5" localSheetId="26">[6]Sheet1!#REF!</definedName>
    <definedName name="_DAT5" localSheetId="10">[6]Sheet1!#REF!</definedName>
    <definedName name="_DAT5" localSheetId="13">[6]Sheet1!#REF!</definedName>
    <definedName name="_DAT5" localSheetId="12">[6]Sheet1!#REF!</definedName>
    <definedName name="_DAT5" localSheetId="14">[6]Sheet1!#REF!</definedName>
    <definedName name="_DAT5" localSheetId="25">[6]Sheet1!#REF!</definedName>
    <definedName name="_DAT5" localSheetId="1">[6]Sheet1!#REF!</definedName>
    <definedName name="_DAT5" localSheetId="0">[6]Sheet1!#REF!</definedName>
    <definedName name="_DAT5" localSheetId="27">[6]Sheet1!#REF!</definedName>
    <definedName name="_DAT5" localSheetId="11">[6]Sheet1!#REF!</definedName>
    <definedName name="_DAT5">[6]Sheet1!#REF!</definedName>
    <definedName name="_DAT8" localSheetId="15">[6]Sheet1!#REF!</definedName>
    <definedName name="_DAT8" localSheetId="16">[6]Sheet1!#REF!</definedName>
    <definedName name="_DAT8" localSheetId="17">[6]Sheet1!#REF!</definedName>
    <definedName name="_DAT8" localSheetId="18">[6]Sheet1!#REF!</definedName>
    <definedName name="_DAT8" localSheetId="19">[6]Sheet1!#REF!</definedName>
    <definedName name="_DAT8" localSheetId="20">[6]Sheet1!#REF!</definedName>
    <definedName name="_DAT8" localSheetId="21">[6]Sheet1!#REF!</definedName>
    <definedName name="_DAT8" localSheetId="22">[6]Sheet1!#REF!</definedName>
    <definedName name="_DAT8" localSheetId="23">[6]Sheet1!#REF!</definedName>
    <definedName name="_DAT8" localSheetId="24">[6]Sheet1!#REF!</definedName>
    <definedName name="_DAT8" localSheetId="35">[6]Sheet1!#REF!</definedName>
    <definedName name="_DAT8" localSheetId="38">[6]Sheet1!#REF!</definedName>
    <definedName name="_DAT8" localSheetId="37">[6]Sheet1!#REF!</definedName>
    <definedName name="_DAT8" localSheetId="36">[6]Sheet1!#REF!</definedName>
    <definedName name="_DAT8" localSheetId="26">[6]Sheet1!#REF!</definedName>
    <definedName name="_DAT8" localSheetId="10">[6]Sheet1!#REF!</definedName>
    <definedName name="_DAT8" localSheetId="13">[6]Sheet1!#REF!</definedName>
    <definedName name="_DAT8" localSheetId="12">[6]Sheet1!#REF!</definedName>
    <definedName name="_DAT8" localSheetId="14">[6]Sheet1!#REF!</definedName>
    <definedName name="_DAT8" localSheetId="25">[6]Sheet1!#REF!</definedName>
    <definedName name="_DAT8" localSheetId="1">[6]Sheet1!#REF!</definedName>
    <definedName name="_DAT8" localSheetId="0">[6]Sheet1!#REF!</definedName>
    <definedName name="_DAT8" localSheetId="27">[6]Sheet1!#REF!</definedName>
    <definedName name="_DAT8" localSheetId="11">[6]Sheet1!#REF!</definedName>
    <definedName name="_DAT8">[6]Sheet1!#REF!</definedName>
    <definedName name="_DAT9" localSheetId="15">[6]Sheet1!#REF!</definedName>
    <definedName name="_DAT9" localSheetId="16">[6]Sheet1!#REF!</definedName>
    <definedName name="_DAT9" localSheetId="17">[6]Sheet1!#REF!</definedName>
    <definedName name="_DAT9" localSheetId="18">[6]Sheet1!#REF!</definedName>
    <definedName name="_DAT9" localSheetId="19">[6]Sheet1!#REF!</definedName>
    <definedName name="_DAT9" localSheetId="20">[6]Sheet1!#REF!</definedName>
    <definedName name="_DAT9" localSheetId="21">[6]Sheet1!#REF!</definedName>
    <definedName name="_DAT9" localSheetId="22">[6]Sheet1!#REF!</definedName>
    <definedName name="_DAT9" localSheetId="23">[6]Sheet1!#REF!</definedName>
    <definedName name="_DAT9" localSheetId="24">[6]Sheet1!#REF!</definedName>
    <definedName name="_DAT9" localSheetId="35">[6]Sheet1!#REF!</definedName>
    <definedName name="_DAT9" localSheetId="38">[6]Sheet1!#REF!</definedName>
    <definedName name="_DAT9" localSheetId="37">[6]Sheet1!#REF!</definedName>
    <definedName name="_DAT9" localSheetId="36">[6]Sheet1!#REF!</definedName>
    <definedName name="_DAT9" localSheetId="26">[6]Sheet1!#REF!</definedName>
    <definedName name="_DAT9" localSheetId="10">[6]Sheet1!#REF!</definedName>
    <definedName name="_DAT9" localSheetId="13">[6]Sheet1!#REF!</definedName>
    <definedName name="_DAT9" localSheetId="12">[6]Sheet1!#REF!</definedName>
    <definedName name="_DAT9" localSheetId="14">[6]Sheet1!#REF!</definedName>
    <definedName name="_DAT9" localSheetId="25">[6]Sheet1!#REF!</definedName>
    <definedName name="_DAT9" localSheetId="1">[6]Sheet1!#REF!</definedName>
    <definedName name="_DAT9" localSheetId="0">[6]Sheet1!#REF!</definedName>
    <definedName name="_DAT9" localSheetId="27">[6]Sheet1!#REF!</definedName>
    <definedName name="_DAT9" localSheetId="11">[6]Sheet1!#REF!</definedName>
    <definedName name="_DAT9">[6]Sheet1!#REF!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0" hidden="1">#REF!</definedName>
    <definedName name="_Fill" hidden="1">#REF!</definedName>
    <definedName name="_xlnm._FilterDatabase" localSheetId="15" hidden="1">'GL202101'!$A$4:$K$310</definedName>
    <definedName name="_xlnm._FilterDatabase" localSheetId="16" hidden="1">'GL202102'!$A$4:$K$297</definedName>
    <definedName name="_xlnm._FilterDatabase" localSheetId="17" hidden="1">'GL202103'!$A$4:$K$300</definedName>
    <definedName name="_xlnm._FilterDatabase" localSheetId="18" hidden="1">'GL202104'!$A$4:$K$301</definedName>
    <definedName name="_xlnm._FilterDatabase" localSheetId="19" hidden="1">'GL202105'!$A$4:$K$289</definedName>
    <definedName name="_xlnm._FilterDatabase" localSheetId="20" hidden="1">'GL202106'!$A$4:$K$273</definedName>
    <definedName name="_xlnm._FilterDatabase" localSheetId="21" hidden="1">'GL202107'!$A$4:$K$330</definedName>
    <definedName name="_xlnm._FilterDatabase" localSheetId="22" hidden="1">'GL202108'!$A$4:$K$271</definedName>
    <definedName name="_xlnm._FilterDatabase" localSheetId="23" hidden="1">'GL202109'!$A$4:$K$265</definedName>
    <definedName name="_xlnm._FilterDatabase" localSheetId="24" hidden="1">Plan202110!$A$4:$K$206</definedName>
    <definedName name="_xlnm._FilterDatabase" localSheetId="1" hidden="1">'자금실적 및 계획(원)USD_VND'!$A$6:$AD$49</definedName>
    <definedName name="_xlnm._FilterDatabase">#N/A</definedName>
    <definedName name="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Key1" localSheetId="16" hidden="1">[7]건물!#REF!</definedName>
    <definedName name="_Key1" localSheetId="17" hidden="1">[7]건물!#REF!</definedName>
    <definedName name="_Key1" localSheetId="18" hidden="1">[7]건물!#REF!</definedName>
    <definedName name="_Key1" localSheetId="19" hidden="1">[7]건물!#REF!</definedName>
    <definedName name="_Key1" localSheetId="20" hidden="1">[7]건물!#REF!</definedName>
    <definedName name="_Key1" localSheetId="21" hidden="1">[7]건물!#REF!</definedName>
    <definedName name="_Key1" localSheetId="22" hidden="1">[7]건물!#REF!</definedName>
    <definedName name="_Key1" localSheetId="23" hidden="1">[7]건물!#REF!</definedName>
    <definedName name="_Key1" localSheetId="24" hidden="1">[7]건물!#REF!</definedName>
    <definedName name="_Key1" hidden="1">[7]건물!#REF!</definedName>
    <definedName name="_Key2" localSheetId="16" hidden="1">#REF!</definedName>
    <definedName name="_Key2" localSheetId="17" hidden="1">#REF!</definedName>
    <definedName name="_Key2" localSheetId="18" hidden="1">#REF!</definedName>
    <definedName name="_Key2" localSheetId="19" hidden="1">#REF!</definedName>
    <definedName name="_Key2" localSheetId="20" hidden="1">#REF!</definedName>
    <definedName name="_Key2" localSheetId="21" hidden="1">#REF!</definedName>
    <definedName name="_Key2" localSheetId="22" hidden="1">#REF!</definedName>
    <definedName name="_Key2" localSheetId="23" hidden="1">#REF!</definedName>
    <definedName name="_Key2" localSheetId="24" hidden="1">#REF!</definedName>
    <definedName name="_Key2" localSheetId="0" hidden="1">#REF!</definedName>
    <definedName name="_Key2" hidden="1">#REF!</definedName>
    <definedName name="_MatInverse_In" localSheetId="16" hidden="1">#REF!</definedName>
    <definedName name="_MatInverse_In" localSheetId="17" hidden="1">#REF!</definedName>
    <definedName name="_MatInverse_In" localSheetId="18" hidden="1">#REF!</definedName>
    <definedName name="_MatInverse_In" localSheetId="19" hidden="1">#REF!</definedName>
    <definedName name="_MatInverse_In" localSheetId="20" hidden="1">#REF!</definedName>
    <definedName name="_MatInverse_In" localSheetId="21" hidden="1">#REF!</definedName>
    <definedName name="_MatInverse_In" localSheetId="22" hidden="1">#REF!</definedName>
    <definedName name="_MatInverse_In" localSheetId="23" hidden="1">#REF!</definedName>
    <definedName name="_MatInverse_In" localSheetId="24" hidden="1">#REF!</definedName>
    <definedName name="_MatInverse_In" localSheetId="0" hidden="1">#REF!</definedName>
    <definedName name="_MatInverse_In" hidden="1">#REF!</definedName>
    <definedName name="_MatInverse_Out" localSheetId="16" hidden="1">#REF!</definedName>
    <definedName name="_MatInverse_Out" localSheetId="17" hidden="1">#REF!</definedName>
    <definedName name="_MatInverse_Out" localSheetId="18" hidden="1">#REF!</definedName>
    <definedName name="_MatInverse_Out" localSheetId="19" hidden="1">#REF!</definedName>
    <definedName name="_MatInverse_Out" localSheetId="20" hidden="1">#REF!</definedName>
    <definedName name="_MatInverse_Out" localSheetId="21" hidden="1">#REF!</definedName>
    <definedName name="_MatInverse_Out" localSheetId="22" hidden="1">#REF!</definedName>
    <definedName name="_MatInverse_Out" localSheetId="23" hidden="1">#REF!</definedName>
    <definedName name="_MatInverse_Out" localSheetId="24" hidden="1">#REF!</definedName>
    <definedName name="_MatInverse_Out" localSheetId="0" hidden="1">#REF!</definedName>
    <definedName name="_MatInverse_Out" hidden="1">#REF!</definedName>
    <definedName name="_Order1" hidden="1">255</definedName>
    <definedName name="_Order2" hidden="1">0</definedName>
    <definedName name="_Parse_Out" localSheetId="16" hidden="1">[8]수정시산표!#REF!</definedName>
    <definedName name="_Parse_Out" localSheetId="17" hidden="1">[8]수정시산표!#REF!</definedName>
    <definedName name="_Parse_Out" localSheetId="18" hidden="1">[8]수정시산표!#REF!</definedName>
    <definedName name="_Parse_Out" localSheetId="19" hidden="1">[8]수정시산표!#REF!</definedName>
    <definedName name="_Parse_Out" localSheetId="20" hidden="1">[8]수정시산표!#REF!</definedName>
    <definedName name="_Parse_Out" localSheetId="21" hidden="1">[8]수정시산표!#REF!</definedName>
    <definedName name="_Parse_Out" localSheetId="22" hidden="1">[8]수정시산표!#REF!</definedName>
    <definedName name="_Parse_Out" localSheetId="23" hidden="1">[8]수정시산표!#REF!</definedName>
    <definedName name="_Parse_Out" localSheetId="24" hidden="1">[8]수정시산표!#REF!</definedName>
    <definedName name="_Parse_Out" hidden="1">[8]수정시산표!#REF!</definedName>
    <definedName name="_Regression_Int" hidden="1">1</definedName>
    <definedName name="_Regression_Out" localSheetId="16" hidden="1">#REF!</definedName>
    <definedName name="_Regression_Out" localSheetId="17" hidden="1">#REF!</definedName>
    <definedName name="_Regression_Out" localSheetId="18" hidden="1">#REF!</definedName>
    <definedName name="_Regression_Out" localSheetId="19" hidden="1">#REF!</definedName>
    <definedName name="_Regression_Out" localSheetId="20" hidden="1">#REF!</definedName>
    <definedName name="_Regression_Out" localSheetId="21" hidden="1">#REF!</definedName>
    <definedName name="_Regression_Out" localSheetId="22" hidden="1">#REF!</definedName>
    <definedName name="_Regression_Out" localSheetId="23" hidden="1">#REF!</definedName>
    <definedName name="_Regression_Out" localSheetId="24" hidden="1">#REF!</definedName>
    <definedName name="_Regression_Out" localSheetId="0" hidden="1">#REF!</definedName>
    <definedName name="_Regression_Out" hidden="1">#REF!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localSheetId="21" hidden="1">#REF!</definedName>
    <definedName name="_Regression_X" localSheetId="22" hidden="1">#REF!</definedName>
    <definedName name="_Regression_X" localSheetId="23" hidden="1">#REF!</definedName>
    <definedName name="_Regression_X" localSheetId="24" hidden="1">#REF!</definedName>
    <definedName name="_Regression_X" localSheetId="0" hidden="1">#REF!</definedName>
    <definedName name="_Regression_X" hidden="1">#REF!</definedName>
    <definedName name="_Regression_Y" localSheetId="16" hidden="1">#REF!</definedName>
    <definedName name="_Regression_Y" localSheetId="17" hidden="1">#REF!</definedName>
    <definedName name="_Regression_Y" localSheetId="18" hidden="1">#REF!</definedName>
    <definedName name="_Regression_Y" localSheetId="19" hidden="1">#REF!</definedName>
    <definedName name="_Regression_Y" localSheetId="20" hidden="1">#REF!</definedName>
    <definedName name="_Regression_Y" localSheetId="21" hidden="1">#REF!</definedName>
    <definedName name="_Regression_Y" localSheetId="22" hidden="1">#REF!</definedName>
    <definedName name="_Regression_Y" localSheetId="23" hidden="1">#REF!</definedName>
    <definedName name="_Regression_Y" localSheetId="24" hidden="1">#REF!</definedName>
    <definedName name="_Regression_Y" localSheetId="0" hidden="1">#REF!</definedName>
    <definedName name="_Regression_Y" hidden="1">#REF!</definedName>
    <definedName name="_SA07" localSheetId="15">#REF!</definedName>
    <definedName name="_SA07" localSheetId="16">#REF!</definedName>
    <definedName name="_SA07" localSheetId="17">#REF!</definedName>
    <definedName name="_SA07" localSheetId="18">#REF!</definedName>
    <definedName name="_SA07" localSheetId="19">#REF!</definedName>
    <definedName name="_SA07" localSheetId="20">#REF!</definedName>
    <definedName name="_SA07" localSheetId="21">#REF!</definedName>
    <definedName name="_SA07" localSheetId="22">#REF!</definedName>
    <definedName name="_SA07" localSheetId="23">#REF!</definedName>
    <definedName name="_SA07" localSheetId="24">#REF!</definedName>
    <definedName name="_SA07" localSheetId="35">#REF!</definedName>
    <definedName name="_SA07" localSheetId="38">#REF!</definedName>
    <definedName name="_SA07" localSheetId="37">#REF!</definedName>
    <definedName name="_SA07" localSheetId="36">#REF!</definedName>
    <definedName name="_SA07" localSheetId="26">#REF!</definedName>
    <definedName name="_SA07" localSheetId="10">#REF!</definedName>
    <definedName name="_SA07" localSheetId="13">#REF!</definedName>
    <definedName name="_SA07" localSheetId="12">#REF!</definedName>
    <definedName name="_SA07" localSheetId="14">#REF!</definedName>
    <definedName name="_SA07" localSheetId="25">#REF!</definedName>
    <definedName name="_SA07" localSheetId="1">#REF!</definedName>
    <definedName name="_SA07" localSheetId="0">#REF!</definedName>
    <definedName name="_SA07" localSheetId="27">#REF!</definedName>
    <definedName name="_SA07" localSheetId="11">#REF!</definedName>
    <definedName name="_SA07">#REF!</definedName>
    <definedName name="_SA08" localSheetId="15">#REF!</definedName>
    <definedName name="_SA08" localSheetId="16">#REF!</definedName>
    <definedName name="_SA08" localSheetId="17">#REF!</definedName>
    <definedName name="_SA08" localSheetId="18">#REF!</definedName>
    <definedName name="_SA08" localSheetId="19">#REF!</definedName>
    <definedName name="_SA08" localSheetId="20">#REF!</definedName>
    <definedName name="_SA08" localSheetId="21">#REF!</definedName>
    <definedName name="_SA08" localSheetId="22">#REF!</definedName>
    <definedName name="_SA08" localSheetId="23">#REF!</definedName>
    <definedName name="_SA08" localSheetId="24">#REF!</definedName>
    <definedName name="_SA08" localSheetId="35">#REF!</definedName>
    <definedName name="_SA08" localSheetId="38">#REF!</definedName>
    <definedName name="_SA08" localSheetId="37">#REF!</definedName>
    <definedName name="_SA08" localSheetId="36">#REF!</definedName>
    <definedName name="_SA08" localSheetId="26">#REF!</definedName>
    <definedName name="_SA08" localSheetId="10">#REF!</definedName>
    <definedName name="_SA08" localSheetId="13">#REF!</definedName>
    <definedName name="_SA08" localSheetId="12">#REF!</definedName>
    <definedName name="_SA08" localSheetId="14">#REF!</definedName>
    <definedName name="_SA08" localSheetId="25">#REF!</definedName>
    <definedName name="_SA08" localSheetId="1">#REF!</definedName>
    <definedName name="_SA08" localSheetId="0">#REF!</definedName>
    <definedName name="_SA08" localSheetId="27">#REF!</definedName>
    <definedName name="_SA08" localSheetId="11">#REF!</definedName>
    <definedName name="_SA08">#REF!</definedName>
    <definedName name="_SA09" localSheetId="15">#REF!</definedName>
    <definedName name="_SA09" localSheetId="16">#REF!</definedName>
    <definedName name="_SA09" localSheetId="17">#REF!</definedName>
    <definedName name="_SA09" localSheetId="18">#REF!</definedName>
    <definedName name="_SA09" localSheetId="19">#REF!</definedName>
    <definedName name="_SA09" localSheetId="20">#REF!</definedName>
    <definedName name="_SA09" localSheetId="21">#REF!</definedName>
    <definedName name="_SA09" localSheetId="22">#REF!</definedName>
    <definedName name="_SA09" localSheetId="23">#REF!</definedName>
    <definedName name="_SA09" localSheetId="24">#REF!</definedName>
    <definedName name="_SA09" localSheetId="35">#REF!</definedName>
    <definedName name="_SA09" localSheetId="38">#REF!</definedName>
    <definedName name="_SA09" localSheetId="37">#REF!</definedName>
    <definedName name="_SA09" localSheetId="36">#REF!</definedName>
    <definedName name="_SA09" localSheetId="26">#REF!</definedName>
    <definedName name="_SA09" localSheetId="10">#REF!</definedName>
    <definedName name="_SA09" localSheetId="13">#REF!</definedName>
    <definedName name="_SA09" localSheetId="12">#REF!</definedName>
    <definedName name="_SA09" localSheetId="14">#REF!</definedName>
    <definedName name="_SA09" localSheetId="25">#REF!</definedName>
    <definedName name="_SA09" localSheetId="1">#REF!</definedName>
    <definedName name="_SA09" localSheetId="0">#REF!</definedName>
    <definedName name="_SA09" localSheetId="27">#REF!</definedName>
    <definedName name="_SA09" localSheetId="11">#REF!</definedName>
    <definedName name="_SA09">#REF!</definedName>
    <definedName name="_SA10" localSheetId="15">#REF!</definedName>
    <definedName name="_SA10" localSheetId="16">#REF!</definedName>
    <definedName name="_SA10" localSheetId="17">#REF!</definedName>
    <definedName name="_SA10" localSheetId="18">#REF!</definedName>
    <definedName name="_SA10" localSheetId="19">#REF!</definedName>
    <definedName name="_SA10" localSheetId="20">#REF!</definedName>
    <definedName name="_SA10" localSheetId="21">#REF!</definedName>
    <definedName name="_SA10" localSheetId="22">#REF!</definedName>
    <definedName name="_SA10" localSheetId="23">#REF!</definedName>
    <definedName name="_SA10" localSheetId="24">#REF!</definedName>
    <definedName name="_SA10" localSheetId="35">#REF!</definedName>
    <definedName name="_SA10" localSheetId="38">#REF!</definedName>
    <definedName name="_SA10" localSheetId="37">#REF!</definedName>
    <definedName name="_SA10" localSheetId="36">#REF!</definedName>
    <definedName name="_SA10" localSheetId="26">#REF!</definedName>
    <definedName name="_SA10" localSheetId="10">#REF!</definedName>
    <definedName name="_SA10" localSheetId="13">#REF!</definedName>
    <definedName name="_SA10" localSheetId="12">#REF!</definedName>
    <definedName name="_SA10" localSheetId="14">#REF!</definedName>
    <definedName name="_SA10" localSheetId="25">#REF!</definedName>
    <definedName name="_SA10" localSheetId="1">#REF!</definedName>
    <definedName name="_SA10" localSheetId="0">#REF!</definedName>
    <definedName name="_SA10" localSheetId="27">#REF!</definedName>
    <definedName name="_SA10" localSheetId="11">#REF!</definedName>
    <definedName name="_SA10">#REF!</definedName>
    <definedName name="_SA11" localSheetId="15">#REF!</definedName>
    <definedName name="_SA11" localSheetId="16">#REF!</definedName>
    <definedName name="_SA11" localSheetId="17">#REF!</definedName>
    <definedName name="_SA11" localSheetId="18">#REF!</definedName>
    <definedName name="_SA11" localSheetId="19">#REF!</definedName>
    <definedName name="_SA11" localSheetId="20">#REF!</definedName>
    <definedName name="_SA11" localSheetId="21">#REF!</definedName>
    <definedName name="_SA11" localSheetId="22">#REF!</definedName>
    <definedName name="_SA11" localSheetId="23">#REF!</definedName>
    <definedName name="_SA11" localSheetId="24">#REF!</definedName>
    <definedName name="_SA11" localSheetId="35">#REF!</definedName>
    <definedName name="_SA11" localSheetId="38">#REF!</definedName>
    <definedName name="_SA11" localSheetId="37">#REF!</definedName>
    <definedName name="_SA11" localSheetId="36">#REF!</definedName>
    <definedName name="_SA11" localSheetId="26">#REF!</definedName>
    <definedName name="_SA11" localSheetId="10">#REF!</definedName>
    <definedName name="_SA11" localSheetId="13">#REF!</definedName>
    <definedName name="_SA11" localSheetId="12">#REF!</definedName>
    <definedName name="_SA11" localSheetId="14">#REF!</definedName>
    <definedName name="_SA11" localSheetId="25">#REF!</definedName>
    <definedName name="_SA11" localSheetId="1">#REF!</definedName>
    <definedName name="_SA11" localSheetId="0">#REF!</definedName>
    <definedName name="_SA11" localSheetId="27">#REF!</definedName>
    <definedName name="_SA11" localSheetId="11">#REF!</definedName>
    <definedName name="_SA11">#REF!</definedName>
    <definedName name="_SA12" localSheetId="15">#REF!</definedName>
    <definedName name="_SA12" localSheetId="16">#REF!</definedName>
    <definedName name="_SA12" localSheetId="17">#REF!</definedName>
    <definedName name="_SA12" localSheetId="18">#REF!</definedName>
    <definedName name="_SA12" localSheetId="19">#REF!</definedName>
    <definedName name="_SA12" localSheetId="20">#REF!</definedName>
    <definedName name="_SA12" localSheetId="21">#REF!</definedName>
    <definedName name="_SA12" localSheetId="22">#REF!</definedName>
    <definedName name="_SA12" localSheetId="23">#REF!</definedName>
    <definedName name="_SA12" localSheetId="24">#REF!</definedName>
    <definedName name="_SA12" localSheetId="35">#REF!</definedName>
    <definedName name="_SA12" localSheetId="38">#REF!</definedName>
    <definedName name="_SA12" localSheetId="37">#REF!</definedName>
    <definedName name="_SA12" localSheetId="36">#REF!</definedName>
    <definedName name="_SA12" localSheetId="26">#REF!</definedName>
    <definedName name="_SA12" localSheetId="10">#REF!</definedName>
    <definedName name="_SA12" localSheetId="13">#REF!</definedName>
    <definedName name="_SA12" localSheetId="12">#REF!</definedName>
    <definedName name="_SA12" localSheetId="14">#REF!</definedName>
    <definedName name="_SA12" localSheetId="25">#REF!</definedName>
    <definedName name="_SA12" localSheetId="1">#REF!</definedName>
    <definedName name="_SA12" localSheetId="0">#REF!</definedName>
    <definedName name="_SA12" localSheetId="27">#REF!</definedName>
    <definedName name="_SA12" localSheetId="11">#REF!</definedName>
    <definedName name="_SA12">#REF!</definedName>
    <definedName name="_SA13" localSheetId="15">#REF!</definedName>
    <definedName name="_SA13" localSheetId="16">#REF!</definedName>
    <definedName name="_SA13" localSheetId="17">#REF!</definedName>
    <definedName name="_SA13" localSheetId="18">#REF!</definedName>
    <definedName name="_SA13" localSheetId="19">#REF!</definedName>
    <definedName name="_SA13" localSheetId="20">#REF!</definedName>
    <definedName name="_SA13" localSheetId="21">#REF!</definedName>
    <definedName name="_SA13" localSheetId="22">#REF!</definedName>
    <definedName name="_SA13" localSheetId="23">#REF!</definedName>
    <definedName name="_SA13" localSheetId="24">#REF!</definedName>
    <definedName name="_SA13" localSheetId="35">#REF!</definedName>
    <definedName name="_SA13" localSheetId="38">#REF!</definedName>
    <definedName name="_SA13" localSheetId="37">#REF!</definedName>
    <definedName name="_SA13" localSheetId="36">#REF!</definedName>
    <definedName name="_SA13" localSheetId="26">#REF!</definedName>
    <definedName name="_SA13" localSheetId="10">#REF!</definedName>
    <definedName name="_SA13" localSheetId="13">#REF!</definedName>
    <definedName name="_SA13" localSheetId="12">#REF!</definedName>
    <definedName name="_SA13" localSheetId="14">#REF!</definedName>
    <definedName name="_SA13" localSheetId="25">#REF!</definedName>
    <definedName name="_SA13" localSheetId="1">#REF!</definedName>
    <definedName name="_SA13" localSheetId="0">#REF!</definedName>
    <definedName name="_SA13" localSheetId="27">#REF!</definedName>
    <definedName name="_SA13" localSheetId="11">#REF!</definedName>
    <definedName name="_SA13">#REF!</definedName>
    <definedName name="_SA14" localSheetId="15">#REF!</definedName>
    <definedName name="_SA14" localSheetId="16">#REF!</definedName>
    <definedName name="_SA14" localSheetId="17">#REF!</definedName>
    <definedName name="_SA14" localSheetId="18">#REF!</definedName>
    <definedName name="_SA14" localSheetId="19">#REF!</definedName>
    <definedName name="_SA14" localSheetId="20">#REF!</definedName>
    <definedName name="_SA14" localSheetId="21">#REF!</definedName>
    <definedName name="_SA14" localSheetId="22">#REF!</definedName>
    <definedName name="_SA14" localSheetId="23">#REF!</definedName>
    <definedName name="_SA14" localSheetId="24">#REF!</definedName>
    <definedName name="_SA14" localSheetId="35">#REF!</definedName>
    <definedName name="_SA14" localSheetId="38">#REF!</definedName>
    <definedName name="_SA14" localSheetId="37">#REF!</definedName>
    <definedName name="_SA14" localSheetId="36">#REF!</definedName>
    <definedName name="_SA14" localSheetId="26">#REF!</definedName>
    <definedName name="_SA14" localSheetId="10">#REF!</definedName>
    <definedName name="_SA14" localSheetId="13">#REF!</definedName>
    <definedName name="_SA14" localSheetId="12">#REF!</definedName>
    <definedName name="_SA14" localSheetId="14">#REF!</definedName>
    <definedName name="_SA14" localSheetId="25">#REF!</definedName>
    <definedName name="_SA14" localSheetId="1">#REF!</definedName>
    <definedName name="_SA14" localSheetId="0">#REF!</definedName>
    <definedName name="_SA14" localSheetId="27">#REF!</definedName>
    <definedName name="_SA14" localSheetId="11">#REF!</definedName>
    <definedName name="_SA14">#REF!</definedName>
    <definedName name="_SA15" localSheetId="15">#REF!</definedName>
    <definedName name="_SA15" localSheetId="16">#REF!</definedName>
    <definedName name="_SA15" localSheetId="17">#REF!</definedName>
    <definedName name="_SA15" localSheetId="18">#REF!</definedName>
    <definedName name="_SA15" localSheetId="19">#REF!</definedName>
    <definedName name="_SA15" localSheetId="20">#REF!</definedName>
    <definedName name="_SA15" localSheetId="21">#REF!</definedName>
    <definedName name="_SA15" localSheetId="22">#REF!</definedName>
    <definedName name="_SA15" localSheetId="23">#REF!</definedName>
    <definedName name="_SA15" localSheetId="24">#REF!</definedName>
    <definedName name="_SA15" localSheetId="35">#REF!</definedName>
    <definedName name="_SA15" localSheetId="38">#REF!</definedName>
    <definedName name="_SA15" localSheetId="37">#REF!</definedName>
    <definedName name="_SA15" localSheetId="36">#REF!</definedName>
    <definedName name="_SA15" localSheetId="26">#REF!</definedName>
    <definedName name="_SA15" localSheetId="10">#REF!</definedName>
    <definedName name="_SA15" localSheetId="13">#REF!</definedName>
    <definedName name="_SA15" localSheetId="12">#REF!</definedName>
    <definedName name="_SA15" localSheetId="14">#REF!</definedName>
    <definedName name="_SA15" localSheetId="25">#REF!</definedName>
    <definedName name="_SA15" localSheetId="1">#REF!</definedName>
    <definedName name="_SA15" localSheetId="0">#REF!</definedName>
    <definedName name="_SA15" localSheetId="27">#REF!</definedName>
    <definedName name="_SA15" localSheetId="11">#REF!</definedName>
    <definedName name="_SA15">#REF!</definedName>
    <definedName name="_SA16" localSheetId="15">#REF!</definedName>
    <definedName name="_SA16" localSheetId="16">#REF!</definedName>
    <definedName name="_SA16" localSheetId="17">#REF!</definedName>
    <definedName name="_SA16" localSheetId="18">#REF!</definedName>
    <definedName name="_SA16" localSheetId="19">#REF!</definedName>
    <definedName name="_SA16" localSheetId="20">#REF!</definedName>
    <definedName name="_SA16" localSheetId="21">#REF!</definedName>
    <definedName name="_SA16" localSheetId="22">#REF!</definedName>
    <definedName name="_SA16" localSheetId="23">#REF!</definedName>
    <definedName name="_SA16" localSheetId="24">#REF!</definedName>
    <definedName name="_SA16" localSheetId="35">#REF!</definedName>
    <definedName name="_SA16" localSheetId="38">#REF!</definedName>
    <definedName name="_SA16" localSheetId="37">#REF!</definedName>
    <definedName name="_SA16" localSheetId="36">#REF!</definedName>
    <definedName name="_SA16" localSheetId="26">#REF!</definedName>
    <definedName name="_SA16" localSheetId="10">#REF!</definedName>
    <definedName name="_SA16" localSheetId="13">#REF!</definedName>
    <definedName name="_SA16" localSheetId="12">#REF!</definedName>
    <definedName name="_SA16" localSheetId="14">#REF!</definedName>
    <definedName name="_SA16" localSheetId="25">#REF!</definedName>
    <definedName name="_SA16" localSheetId="1">#REF!</definedName>
    <definedName name="_SA16" localSheetId="0">#REF!</definedName>
    <definedName name="_SA16" localSheetId="27">#REF!</definedName>
    <definedName name="_SA16" localSheetId="11">#REF!</definedName>
    <definedName name="_SA16">#REF!</definedName>
    <definedName name="_SA17" localSheetId="15">#REF!</definedName>
    <definedName name="_SA17" localSheetId="16">#REF!</definedName>
    <definedName name="_SA17" localSheetId="17">#REF!</definedName>
    <definedName name="_SA17" localSheetId="18">#REF!</definedName>
    <definedName name="_SA17" localSheetId="19">#REF!</definedName>
    <definedName name="_SA17" localSheetId="20">#REF!</definedName>
    <definedName name="_SA17" localSheetId="21">#REF!</definedName>
    <definedName name="_SA17" localSheetId="22">#REF!</definedName>
    <definedName name="_SA17" localSheetId="23">#REF!</definedName>
    <definedName name="_SA17" localSheetId="24">#REF!</definedName>
    <definedName name="_SA17" localSheetId="35">#REF!</definedName>
    <definedName name="_SA17" localSheetId="38">#REF!</definedName>
    <definedName name="_SA17" localSheetId="37">#REF!</definedName>
    <definedName name="_SA17" localSheetId="36">#REF!</definedName>
    <definedName name="_SA17" localSheetId="26">#REF!</definedName>
    <definedName name="_SA17" localSheetId="10">#REF!</definedName>
    <definedName name="_SA17" localSheetId="13">#REF!</definedName>
    <definedName name="_SA17" localSheetId="12">#REF!</definedName>
    <definedName name="_SA17" localSheetId="14">#REF!</definedName>
    <definedName name="_SA17" localSheetId="25">#REF!</definedName>
    <definedName name="_SA17" localSheetId="1">#REF!</definedName>
    <definedName name="_SA17" localSheetId="0">#REF!</definedName>
    <definedName name="_SA17" localSheetId="27">#REF!</definedName>
    <definedName name="_SA17" localSheetId="11">#REF!</definedName>
    <definedName name="_SA17">#REF!</definedName>
    <definedName name="_SA18" localSheetId="15">#REF!</definedName>
    <definedName name="_SA18" localSheetId="16">#REF!</definedName>
    <definedName name="_SA18" localSheetId="17">#REF!</definedName>
    <definedName name="_SA18" localSheetId="18">#REF!</definedName>
    <definedName name="_SA18" localSheetId="19">#REF!</definedName>
    <definedName name="_SA18" localSheetId="20">#REF!</definedName>
    <definedName name="_SA18" localSheetId="21">#REF!</definedName>
    <definedName name="_SA18" localSheetId="22">#REF!</definedName>
    <definedName name="_SA18" localSheetId="23">#REF!</definedName>
    <definedName name="_SA18" localSheetId="24">#REF!</definedName>
    <definedName name="_SA18" localSheetId="35">#REF!</definedName>
    <definedName name="_SA18" localSheetId="38">#REF!</definedName>
    <definedName name="_SA18" localSheetId="37">#REF!</definedName>
    <definedName name="_SA18" localSheetId="36">#REF!</definedName>
    <definedName name="_SA18" localSheetId="26">#REF!</definedName>
    <definedName name="_SA18" localSheetId="10">#REF!</definedName>
    <definedName name="_SA18" localSheetId="13">#REF!</definedName>
    <definedName name="_SA18" localSheetId="12">#REF!</definedName>
    <definedName name="_SA18" localSheetId="14">#REF!</definedName>
    <definedName name="_SA18" localSheetId="25">#REF!</definedName>
    <definedName name="_SA18" localSheetId="1">#REF!</definedName>
    <definedName name="_SA18" localSheetId="0">#REF!</definedName>
    <definedName name="_SA18" localSheetId="27">#REF!</definedName>
    <definedName name="_SA18" localSheetId="11">#REF!</definedName>
    <definedName name="_SA18">#REF!</definedName>
    <definedName name="_SA19" localSheetId="15">#REF!</definedName>
    <definedName name="_SA19" localSheetId="16">#REF!</definedName>
    <definedName name="_SA19" localSheetId="17">#REF!</definedName>
    <definedName name="_SA19" localSheetId="18">#REF!</definedName>
    <definedName name="_SA19" localSheetId="19">#REF!</definedName>
    <definedName name="_SA19" localSheetId="20">#REF!</definedName>
    <definedName name="_SA19" localSheetId="21">#REF!</definedName>
    <definedName name="_SA19" localSheetId="22">#REF!</definedName>
    <definedName name="_SA19" localSheetId="23">#REF!</definedName>
    <definedName name="_SA19" localSheetId="24">#REF!</definedName>
    <definedName name="_SA19" localSheetId="35">#REF!</definedName>
    <definedName name="_SA19" localSheetId="38">#REF!</definedName>
    <definedName name="_SA19" localSheetId="37">#REF!</definedName>
    <definedName name="_SA19" localSheetId="36">#REF!</definedName>
    <definedName name="_SA19" localSheetId="26">#REF!</definedName>
    <definedName name="_SA19" localSheetId="10">#REF!</definedName>
    <definedName name="_SA19" localSheetId="13">#REF!</definedName>
    <definedName name="_SA19" localSheetId="12">#REF!</definedName>
    <definedName name="_SA19" localSheetId="14">#REF!</definedName>
    <definedName name="_SA19" localSheetId="25">#REF!</definedName>
    <definedName name="_SA19" localSheetId="1">#REF!</definedName>
    <definedName name="_SA19" localSheetId="0">#REF!</definedName>
    <definedName name="_SA19" localSheetId="27">#REF!</definedName>
    <definedName name="_SA19" localSheetId="11">#REF!</definedName>
    <definedName name="_SA19">#REF!</definedName>
    <definedName name="_SA20" localSheetId="15">#REF!</definedName>
    <definedName name="_SA20" localSheetId="16">#REF!</definedName>
    <definedName name="_SA20" localSheetId="17">#REF!</definedName>
    <definedName name="_SA20" localSheetId="18">#REF!</definedName>
    <definedName name="_SA20" localSheetId="19">#REF!</definedName>
    <definedName name="_SA20" localSheetId="20">#REF!</definedName>
    <definedName name="_SA20" localSheetId="21">#REF!</definedName>
    <definedName name="_SA20" localSheetId="22">#REF!</definedName>
    <definedName name="_SA20" localSheetId="23">#REF!</definedName>
    <definedName name="_SA20" localSheetId="24">#REF!</definedName>
    <definedName name="_SA20" localSheetId="35">#REF!</definedName>
    <definedName name="_SA20" localSheetId="38">#REF!</definedName>
    <definedName name="_SA20" localSheetId="37">#REF!</definedName>
    <definedName name="_SA20" localSheetId="36">#REF!</definedName>
    <definedName name="_SA20" localSheetId="26">#REF!</definedName>
    <definedName name="_SA20" localSheetId="10">#REF!</definedName>
    <definedName name="_SA20" localSheetId="13">#REF!</definedName>
    <definedName name="_SA20" localSheetId="12">#REF!</definedName>
    <definedName name="_SA20" localSheetId="14">#REF!</definedName>
    <definedName name="_SA20" localSheetId="25">#REF!</definedName>
    <definedName name="_SA20" localSheetId="1">#REF!</definedName>
    <definedName name="_SA20" localSheetId="0">#REF!</definedName>
    <definedName name="_SA20" localSheetId="27">#REF!</definedName>
    <definedName name="_SA20" localSheetId="11">#REF!</definedName>
    <definedName name="_SA20">#REF!</definedName>
    <definedName name="_SA21" localSheetId="15">#REF!</definedName>
    <definedName name="_SA21" localSheetId="16">#REF!</definedName>
    <definedName name="_SA21" localSheetId="17">#REF!</definedName>
    <definedName name="_SA21" localSheetId="18">#REF!</definedName>
    <definedName name="_SA21" localSheetId="19">#REF!</definedName>
    <definedName name="_SA21" localSheetId="20">#REF!</definedName>
    <definedName name="_SA21" localSheetId="21">#REF!</definedName>
    <definedName name="_SA21" localSheetId="22">#REF!</definedName>
    <definedName name="_SA21" localSheetId="23">#REF!</definedName>
    <definedName name="_SA21" localSheetId="24">#REF!</definedName>
    <definedName name="_SA21" localSheetId="35">#REF!</definedName>
    <definedName name="_SA21" localSheetId="38">#REF!</definedName>
    <definedName name="_SA21" localSheetId="37">#REF!</definedName>
    <definedName name="_SA21" localSheetId="36">#REF!</definedName>
    <definedName name="_SA21" localSheetId="26">#REF!</definedName>
    <definedName name="_SA21" localSheetId="10">#REF!</definedName>
    <definedName name="_SA21" localSheetId="13">#REF!</definedName>
    <definedName name="_SA21" localSheetId="12">#REF!</definedName>
    <definedName name="_SA21" localSheetId="14">#REF!</definedName>
    <definedName name="_SA21" localSheetId="25">#REF!</definedName>
    <definedName name="_SA21" localSheetId="1">#REF!</definedName>
    <definedName name="_SA21" localSheetId="0">#REF!</definedName>
    <definedName name="_SA21" localSheetId="27">#REF!</definedName>
    <definedName name="_SA21" localSheetId="11">#REF!</definedName>
    <definedName name="_SA21">#REF!</definedName>
    <definedName name="_SA22" localSheetId="15">#REF!</definedName>
    <definedName name="_SA22" localSheetId="16">#REF!</definedName>
    <definedName name="_SA22" localSheetId="17">#REF!</definedName>
    <definedName name="_SA22" localSheetId="18">#REF!</definedName>
    <definedName name="_SA22" localSheetId="19">#REF!</definedName>
    <definedName name="_SA22" localSheetId="20">#REF!</definedName>
    <definedName name="_SA22" localSheetId="21">#REF!</definedName>
    <definedName name="_SA22" localSheetId="22">#REF!</definedName>
    <definedName name="_SA22" localSheetId="23">#REF!</definedName>
    <definedName name="_SA22" localSheetId="24">#REF!</definedName>
    <definedName name="_SA22" localSheetId="35">#REF!</definedName>
    <definedName name="_SA22" localSheetId="38">#REF!</definedName>
    <definedName name="_SA22" localSheetId="37">#REF!</definedName>
    <definedName name="_SA22" localSheetId="36">#REF!</definedName>
    <definedName name="_SA22" localSheetId="26">#REF!</definedName>
    <definedName name="_SA22" localSheetId="10">#REF!</definedName>
    <definedName name="_SA22" localSheetId="13">#REF!</definedName>
    <definedName name="_SA22" localSheetId="12">#REF!</definedName>
    <definedName name="_SA22" localSheetId="14">#REF!</definedName>
    <definedName name="_SA22" localSheetId="25">#REF!</definedName>
    <definedName name="_SA22" localSheetId="1">#REF!</definedName>
    <definedName name="_SA22" localSheetId="0">#REF!</definedName>
    <definedName name="_SA22" localSheetId="27">#REF!</definedName>
    <definedName name="_SA22" localSheetId="11">#REF!</definedName>
    <definedName name="_SA22">#REF!</definedName>
    <definedName name="_SA23" localSheetId="15">#REF!</definedName>
    <definedName name="_SA23" localSheetId="16">#REF!</definedName>
    <definedName name="_SA23" localSheetId="17">#REF!</definedName>
    <definedName name="_SA23" localSheetId="18">#REF!</definedName>
    <definedName name="_SA23" localSheetId="19">#REF!</definedName>
    <definedName name="_SA23" localSheetId="20">#REF!</definedName>
    <definedName name="_SA23" localSheetId="21">#REF!</definedName>
    <definedName name="_SA23" localSheetId="22">#REF!</definedName>
    <definedName name="_SA23" localSheetId="23">#REF!</definedName>
    <definedName name="_SA23" localSheetId="24">#REF!</definedName>
    <definedName name="_SA23" localSheetId="35">#REF!</definedName>
    <definedName name="_SA23" localSheetId="38">#REF!</definedName>
    <definedName name="_SA23" localSheetId="37">#REF!</definedName>
    <definedName name="_SA23" localSheetId="36">#REF!</definedName>
    <definedName name="_SA23" localSheetId="26">#REF!</definedName>
    <definedName name="_SA23" localSheetId="10">#REF!</definedName>
    <definedName name="_SA23" localSheetId="13">#REF!</definedName>
    <definedName name="_SA23" localSheetId="12">#REF!</definedName>
    <definedName name="_SA23" localSheetId="14">#REF!</definedName>
    <definedName name="_SA23" localSheetId="25">#REF!</definedName>
    <definedName name="_SA23" localSheetId="1">#REF!</definedName>
    <definedName name="_SA23" localSheetId="0">#REF!</definedName>
    <definedName name="_SA23" localSheetId="27">#REF!</definedName>
    <definedName name="_SA23" localSheetId="11">#REF!</definedName>
    <definedName name="_SA23">#REF!</definedName>
    <definedName name="_SA24" localSheetId="15">#REF!</definedName>
    <definedName name="_SA24" localSheetId="16">#REF!</definedName>
    <definedName name="_SA24" localSheetId="17">#REF!</definedName>
    <definedName name="_SA24" localSheetId="18">#REF!</definedName>
    <definedName name="_SA24" localSheetId="19">#REF!</definedName>
    <definedName name="_SA24" localSheetId="20">#REF!</definedName>
    <definedName name="_SA24" localSheetId="21">#REF!</definedName>
    <definedName name="_SA24" localSheetId="22">#REF!</definedName>
    <definedName name="_SA24" localSheetId="23">#REF!</definedName>
    <definedName name="_SA24" localSheetId="24">#REF!</definedName>
    <definedName name="_SA24" localSheetId="35">#REF!</definedName>
    <definedName name="_SA24" localSheetId="38">#REF!</definedName>
    <definedName name="_SA24" localSheetId="37">#REF!</definedName>
    <definedName name="_SA24" localSheetId="36">#REF!</definedName>
    <definedName name="_SA24" localSheetId="26">#REF!</definedName>
    <definedName name="_SA24" localSheetId="10">#REF!</definedName>
    <definedName name="_SA24" localSheetId="13">#REF!</definedName>
    <definedName name="_SA24" localSheetId="12">#REF!</definedName>
    <definedName name="_SA24" localSheetId="14">#REF!</definedName>
    <definedName name="_SA24" localSheetId="25">#REF!</definedName>
    <definedName name="_SA24" localSheetId="1">#REF!</definedName>
    <definedName name="_SA24" localSheetId="0">#REF!</definedName>
    <definedName name="_SA24" localSheetId="27">#REF!</definedName>
    <definedName name="_SA24" localSheetId="11">#REF!</definedName>
    <definedName name="_SA24">#REF!</definedName>
    <definedName name="_SA25" localSheetId="15">#REF!</definedName>
    <definedName name="_SA25" localSheetId="16">#REF!</definedName>
    <definedName name="_SA25" localSheetId="17">#REF!</definedName>
    <definedName name="_SA25" localSheetId="18">#REF!</definedName>
    <definedName name="_SA25" localSheetId="19">#REF!</definedName>
    <definedName name="_SA25" localSheetId="20">#REF!</definedName>
    <definedName name="_SA25" localSheetId="21">#REF!</definedName>
    <definedName name="_SA25" localSheetId="22">#REF!</definedName>
    <definedName name="_SA25" localSheetId="23">#REF!</definedName>
    <definedName name="_SA25" localSheetId="24">#REF!</definedName>
    <definedName name="_SA25" localSheetId="35">#REF!</definedName>
    <definedName name="_SA25" localSheetId="38">#REF!</definedName>
    <definedName name="_SA25" localSheetId="37">#REF!</definedName>
    <definedName name="_SA25" localSheetId="36">#REF!</definedName>
    <definedName name="_SA25" localSheetId="26">#REF!</definedName>
    <definedName name="_SA25" localSheetId="10">#REF!</definedName>
    <definedName name="_SA25" localSheetId="13">#REF!</definedName>
    <definedName name="_SA25" localSheetId="12">#REF!</definedName>
    <definedName name="_SA25" localSheetId="14">#REF!</definedName>
    <definedName name="_SA25" localSheetId="25">#REF!</definedName>
    <definedName name="_SA25" localSheetId="1">#REF!</definedName>
    <definedName name="_SA25" localSheetId="0">#REF!</definedName>
    <definedName name="_SA25" localSheetId="27">#REF!</definedName>
    <definedName name="_SA25" localSheetId="11">#REF!</definedName>
    <definedName name="_SA25">#REF!</definedName>
    <definedName name="_SA26" localSheetId="15">#REF!</definedName>
    <definedName name="_SA26" localSheetId="16">#REF!</definedName>
    <definedName name="_SA26" localSheetId="17">#REF!</definedName>
    <definedName name="_SA26" localSheetId="18">#REF!</definedName>
    <definedName name="_SA26" localSheetId="19">#REF!</definedName>
    <definedName name="_SA26" localSheetId="20">#REF!</definedName>
    <definedName name="_SA26" localSheetId="21">#REF!</definedName>
    <definedName name="_SA26" localSheetId="22">#REF!</definedName>
    <definedName name="_SA26" localSheetId="23">#REF!</definedName>
    <definedName name="_SA26" localSheetId="24">#REF!</definedName>
    <definedName name="_SA26" localSheetId="35">#REF!</definedName>
    <definedName name="_SA26" localSheetId="38">#REF!</definedName>
    <definedName name="_SA26" localSheetId="37">#REF!</definedName>
    <definedName name="_SA26" localSheetId="36">#REF!</definedName>
    <definedName name="_SA26" localSheetId="26">#REF!</definedName>
    <definedName name="_SA26" localSheetId="10">#REF!</definedName>
    <definedName name="_SA26" localSheetId="13">#REF!</definedName>
    <definedName name="_SA26" localSheetId="12">#REF!</definedName>
    <definedName name="_SA26" localSheetId="14">#REF!</definedName>
    <definedName name="_SA26" localSheetId="25">#REF!</definedName>
    <definedName name="_SA26" localSheetId="1">#REF!</definedName>
    <definedName name="_SA26" localSheetId="0">#REF!</definedName>
    <definedName name="_SA26" localSheetId="27">#REF!</definedName>
    <definedName name="_SA26" localSheetId="11">#REF!</definedName>
    <definedName name="_SA26">#REF!</definedName>
    <definedName name="_SA27" localSheetId="15">#REF!</definedName>
    <definedName name="_SA27" localSheetId="16">#REF!</definedName>
    <definedName name="_SA27" localSheetId="17">#REF!</definedName>
    <definedName name="_SA27" localSheetId="18">#REF!</definedName>
    <definedName name="_SA27" localSheetId="19">#REF!</definedName>
    <definedName name="_SA27" localSheetId="20">#REF!</definedName>
    <definedName name="_SA27" localSheetId="21">#REF!</definedName>
    <definedName name="_SA27" localSheetId="22">#REF!</definedName>
    <definedName name="_SA27" localSheetId="23">#REF!</definedName>
    <definedName name="_SA27" localSheetId="24">#REF!</definedName>
    <definedName name="_SA27" localSheetId="35">#REF!</definedName>
    <definedName name="_SA27" localSheetId="38">#REF!</definedName>
    <definedName name="_SA27" localSheetId="37">#REF!</definedName>
    <definedName name="_SA27" localSheetId="36">#REF!</definedName>
    <definedName name="_SA27" localSheetId="26">#REF!</definedName>
    <definedName name="_SA27" localSheetId="10">#REF!</definedName>
    <definedName name="_SA27" localSheetId="13">#REF!</definedName>
    <definedName name="_SA27" localSheetId="12">#REF!</definedName>
    <definedName name="_SA27" localSheetId="14">#REF!</definedName>
    <definedName name="_SA27" localSheetId="25">#REF!</definedName>
    <definedName name="_SA27" localSheetId="1">#REF!</definedName>
    <definedName name="_SA27" localSheetId="0">#REF!</definedName>
    <definedName name="_SA27" localSheetId="27">#REF!</definedName>
    <definedName name="_SA27" localSheetId="11">#REF!</definedName>
    <definedName name="_SA27">#REF!</definedName>
    <definedName name="_SA28" localSheetId="15">#REF!</definedName>
    <definedName name="_SA28" localSheetId="16">#REF!</definedName>
    <definedName name="_SA28" localSheetId="17">#REF!</definedName>
    <definedName name="_SA28" localSheetId="18">#REF!</definedName>
    <definedName name="_SA28" localSheetId="19">#REF!</definedName>
    <definedName name="_SA28" localSheetId="20">#REF!</definedName>
    <definedName name="_SA28" localSheetId="21">#REF!</definedName>
    <definedName name="_SA28" localSheetId="22">#REF!</definedName>
    <definedName name="_SA28" localSheetId="23">#REF!</definedName>
    <definedName name="_SA28" localSheetId="24">#REF!</definedName>
    <definedName name="_SA28" localSheetId="35">#REF!</definedName>
    <definedName name="_SA28" localSheetId="38">#REF!</definedName>
    <definedName name="_SA28" localSheetId="37">#REF!</definedName>
    <definedName name="_SA28" localSheetId="36">#REF!</definedName>
    <definedName name="_SA28" localSheetId="26">#REF!</definedName>
    <definedName name="_SA28" localSheetId="10">#REF!</definedName>
    <definedName name="_SA28" localSheetId="13">#REF!</definedName>
    <definedName name="_SA28" localSheetId="12">#REF!</definedName>
    <definedName name="_SA28" localSheetId="14">#REF!</definedName>
    <definedName name="_SA28" localSheetId="25">#REF!</definedName>
    <definedName name="_SA28" localSheetId="1">#REF!</definedName>
    <definedName name="_SA28" localSheetId="0">#REF!</definedName>
    <definedName name="_SA28" localSheetId="27">#REF!</definedName>
    <definedName name="_SA28" localSheetId="11">#REF!</definedName>
    <definedName name="_SA28">#REF!</definedName>
    <definedName name="_SA29" localSheetId="15">#REF!</definedName>
    <definedName name="_SA29" localSheetId="16">#REF!</definedName>
    <definedName name="_SA29" localSheetId="17">#REF!</definedName>
    <definedName name="_SA29" localSheetId="18">#REF!</definedName>
    <definedName name="_SA29" localSheetId="19">#REF!</definedName>
    <definedName name="_SA29" localSheetId="20">#REF!</definedName>
    <definedName name="_SA29" localSheetId="21">#REF!</definedName>
    <definedName name="_SA29" localSheetId="22">#REF!</definedName>
    <definedName name="_SA29" localSheetId="23">#REF!</definedName>
    <definedName name="_SA29" localSheetId="24">#REF!</definedName>
    <definedName name="_SA29" localSheetId="35">#REF!</definedName>
    <definedName name="_SA29" localSheetId="38">#REF!</definedName>
    <definedName name="_SA29" localSheetId="37">#REF!</definedName>
    <definedName name="_SA29" localSheetId="36">#REF!</definedName>
    <definedName name="_SA29" localSheetId="26">#REF!</definedName>
    <definedName name="_SA29" localSheetId="10">#REF!</definedName>
    <definedName name="_SA29" localSheetId="13">#REF!</definedName>
    <definedName name="_SA29" localSheetId="12">#REF!</definedName>
    <definedName name="_SA29" localSheetId="14">#REF!</definedName>
    <definedName name="_SA29" localSheetId="25">#REF!</definedName>
    <definedName name="_SA29" localSheetId="1">#REF!</definedName>
    <definedName name="_SA29" localSheetId="0">#REF!</definedName>
    <definedName name="_SA29" localSheetId="27">#REF!</definedName>
    <definedName name="_SA29" localSheetId="11">#REF!</definedName>
    <definedName name="_SA29">#REF!</definedName>
    <definedName name="_SA30" localSheetId="15">#REF!</definedName>
    <definedName name="_SA30" localSheetId="16">#REF!</definedName>
    <definedName name="_SA30" localSheetId="17">#REF!</definedName>
    <definedName name="_SA30" localSheetId="18">#REF!</definedName>
    <definedName name="_SA30" localSheetId="19">#REF!</definedName>
    <definedName name="_SA30" localSheetId="20">#REF!</definedName>
    <definedName name="_SA30" localSheetId="21">#REF!</definedName>
    <definedName name="_SA30" localSheetId="22">#REF!</definedName>
    <definedName name="_SA30" localSheetId="23">#REF!</definedName>
    <definedName name="_SA30" localSheetId="24">#REF!</definedName>
    <definedName name="_SA30" localSheetId="35">#REF!</definedName>
    <definedName name="_SA30" localSheetId="38">#REF!</definedName>
    <definedName name="_SA30" localSheetId="37">#REF!</definedName>
    <definedName name="_SA30" localSheetId="36">#REF!</definedName>
    <definedName name="_SA30" localSheetId="26">#REF!</definedName>
    <definedName name="_SA30" localSheetId="10">#REF!</definedName>
    <definedName name="_SA30" localSheetId="13">#REF!</definedName>
    <definedName name="_SA30" localSheetId="12">#REF!</definedName>
    <definedName name="_SA30" localSheetId="14">#REF!</definedName>
    <definedName name="_SA30" localSheetId="25">#REF!</definedName>
    <definedName name="_SA30" localSheetId="1">#REF!</definedName>
    <definedName name="_SA30" localSheetId="0">#REF!</definedName>
    <definedName name="_SA30" localSheetId="27">#REF!</definedName>
    <definedName name="_SA30" localSheetId="11">#REF!</definedName>
    <definedName name="_SA30">#REF!</definedName>
    <definedName name="_SA31" localSheetId="15">#REF!</definedName>
    <definedName name="_SA31" localSheetId="16">#REF!</definedName>
    <definedName name="_SA31" localSheetId="17">#REF!</definedName>
    <definedName name="_SA31" localSheetId="18">#REF!</definedName>
    <definedName name="_SA31" localSheetId="19">#REF!</definedName>
    <definedName name="_SA31" localSheetId="20">#REF!</definedName>
    <definedName name="_SA31" localSheetId="21">#REF!</definedName>
    <definedName name="_SA31" localSheetId="22">#REF!</definedName>
    <definedName name="_SA31" localSheetId="23">#REF!</definedName>
    <definedName name="_SA31" localSheetId="24">#REF!</definedName>
    <definedName name="_SA31" localSheetId="35">#REF!</definedName>
    <definedName name="_SA31" localSheetId="38">#REF!</definedName>
    <definedName name="_SA31" localSheetId="37">#REF!</definedName>
    <definedName name="_SA31" localSheetId="36">#REF!</definedName>
    <definedName name="_SA31" localSheetId="26">#REF!</definedName>
    <definedName name="_SA31" localSheetId="10">#REF!</definedName>
    <definedName name="_SA31" localSheetId="13">#REF!</definedName>
    <definedName name="_SA31" localSheetId="12">#REF!</definedName>
    <definedName name="_SA31" localSheetId="14">#REF!</definedName>
    <definedName name="_SA31" localSheetId="25">#REF!</definedName>
    <definedName name="_SA31" localSheetId="1">#REF!</definedName>
    <definedName name="_SA31" localSheetId="0">#REF!</definedName>
    <definedName name="_SA31" localSheetId="27">#REF!</definedName>
    <definedName name="_SA31" localSheetId="11">#REF!</definedName>
    <definedName name="_SA31">#REF!</definedName>
    <definedName name="_SA32" localSheetId="15">#REF!</definedName>
    <definedName name="_SA32" localSheetId="16">#REF!</definedName>
    <definedName name="_SA32" localSheetId="17">#REF!</definedName>
    <definedName name="_SA32" localSheetId="18">#REF!</definedName>
    <definedName name="_SA32" localSheetId="19">#REF!</definedName>
    <definedName name="_SA32" localSheetId="20">#REF!</definedName>
    <definedName name="_SA32" localSheetId="21">#REF!</definedName>
    <definedName name="_SA32" localSheetId="22">#REF!</definedName>
    <definedName name="_SA32" localSheetId="23">#REF!</definedName>
    <definedName name="_SA32" localSheetId="24">#REF!</definedName>
    <definedName name="_SA32" localSheetId="35">#REF!</definedName>
    <definedName name="_SA32" localSheetId="38">#REF!</definedName>
    <definedName name="_SA32" localSheetId="37">#REF!</definedName>
    <definedName name="_SA32" localSheetId="36">#REF!</definedName>
    <definedName name="_SA32" localSheetId="26">#REF!</definedName>
    <definedName name="_SA32" localSheetId="10">#REF!</definedName>
    <definedName name="_SA32" localSheetId="13">#REF!</definedName>
    <definedName name="_SA32" localSheetId="12">#REF!</definedName>
    <definedName name="_SA32" localSheetId="14">#REF!</definedName>
    <definedName name="_SA32" localSheetId="25">#REF!</definedName>
    <definedName name="_SA32" localSheetId="1">#REF!</definedName>
    <definedName name="_SA32" localSheetId="0">#REF!</definedName>
    <definedName name="_SA32" localSheetId="27">#REF!</definedName>
    <definedName name="_SA32" localSheetId="11">#REF!</definedName>
    <definedName name="_SA32">#REF!</definedName>
    <definedName name="_SA33" localSheetId="15">#REF!</definedName>
    <definedName name="_SA33" localSheetId="16">#REF!</definedName>
    <definedName name="_SA33" localSheetId="17">#REF!</definedName>
    <definedName name="_SA33" localSheetId="18">#REF!</definedName>
    <definedName name="_SA33" localSheetId="19">#REF!</definedName>
    <definedName name="_SA33" localSheetId="20">#REF!</definedName>
    <definedName name="_SA33" localSheetId="21">#REF!</definedName>
    <definedName name="_SA33" localSheetId="22">#REF!</definedName>
    <definedName name="_SA33" localSheetId="23">#REF!</definedName>
    <definedName name="_SA33" localSheetId="24">#REF!</definedName>
    <definedName name="_SA33" localSheetId="35">#REF!</definedName>
    <definedName name="_SA33" localSheetId="38">#REF!</definedName>
    <definedName name="_SA33" localSheetId="37">#REF!</definedName>
    <definedName name="_SA33" localSheetId="36">#REF!</definedName>
    <definedName name="_SA33" localSheetId="26">#REF!</definedName>
    <definedName name="_SA33" localSheetId="10">#REF!</definedName>
    <definedName name="_SA33" localSheetId="13">#REF!</definedName>
    <definedName name="_SA33" localSheetId="12">#REF!</definedName>
    <definedName name="_SA33" localSheetId="14">#REF!</definedName>
    <definedName name="_SA33" localSheetId="25">#REF!</definedName>
    <definedName name="_SA33" localSheetId="1">#REF!</definedName>
    <definedName name="_SA33" localSheetId="0">#REF!</definedName>
    <definedName name="_SA33" localSheetId="27">#REF!</definedName>
    <definedName name="_SA33" localSheetId="11">#REF!</definedName>
    <definedName name="_SA33">#REF!</definedName>
    <definedName name="_SA34" localSheetId="15">#REF!</definedName>
    <definedName name="_SA34" localSheetId="16">#REF!</definedName>
    <definedName name="_SA34" localSheetId="17">#REF!</definedName>
    <definedName name="_SA34" localSheetId="18">#REF!</definedName>
    <definedName name="_SA34" localSheetId="19">#REF!</definedName>
    <definedName name="_SA34" localSheetId="20">#REF!</definedName>
    <definedName name="_SA34" localSheetId="21">#REF!</definedName>
    <definedName name="_SA34" localSheetId="22">#REF!</definedName>
    <definedName name="_SA34" localSheetId="23">#REF!</definedName>
    <definedName name="_SA34" localSheetId="24">#REF!</definedName>
    <definedName name="_SA34" localSheetId="35">#REF!</definedName>
    <definedName name="_SA34" localSheetId="38">#REF!</definedName>
    <definedName name="_SA34" localSheetId="37">#REF!</definedName>
    <definedName name="_SA34" localSheetId="36">#REF!</definedName>
    <definedName name="_SA34" localSheetId="26">#REF!</definedName>
    <definedName name="_SA34" localSheetId="10">#REF!</definedName>
    <definedName name="_SA34" localSheetId="13">#REF!</definedName>
    <definedName name="_SA34" localSheetId="12">#REF!</definedName>
    <definedName name="_SA34" localSheetId="14">#REF!</definedName>
    <definedName name="_SA34" localSheetId="25">#REF!</definedName>
    <definedName name="_SA34" localSheetId="1">#REF!</definedName>
    <definedName name="_SA34" localSheetId="0">#REF!</definedName>
    <definedName name="_SA34" localSheetId="27">#REF!</definedName>
    <definedName name="_SA34" localSheetId="11">#REF!</definedName>
    <definedName name="_SA34">#REF!</definedName>
    <definedName name="_SA35" localSheetId="15">#REF!</definedName>
    <definedName name="_SA35" localSheetId="16">#REF!</definedName>
    <definedName name="_SA35" localSheetId="17">#REF!</definedName>
    <definedName name="_SA35" localSheetId="18">#REF!</definedName>
    <definedName name="_SA35" localSheetId="19">#REF!</definedName>
    <definedName name="_SA35" localSheetId="20">#REF!</definedName>
    <definedName name="_SA35" localSheetId="21">#REF!</definedName>
    <definedName name="_SA35" localSheetId="22">#REF!</definedName>
    <definedName name="_SA35" localSheetId="23">#REF!</definedName>
    <definedName name="_SA35" localSheetId="24">#REF!</definedName>
    <definedName name="_SA35" localSheetId="35">#REF!</definedName>
    <definedName name="_SA35" localSheetId="38">#REF!</definedName>
    <definedName name="_SA35" localSheetId="37">#REF!</definedName>
    <definedName name="_SA35" localSheetId="36">#REF!</definedName>
    <definedName name="_SA35" localSheetId="26">#REF!</definedName>
    <definedName name="_SA35" localSheetId="10">#REF!</definedName>
    <definedName name="_SA35" localSheetId="13">#REF!</definedName>
    <definedName name="_SA35" localSheetId="12">#REF!</definedName>
    <definedName name="_SA35" localSheetId="14">#REF!</definedName>
    <definedName name="_SA35" localSheetId="25">#REF!</definedName>
    <definedName name="_SA35" localSheetId="1">#REF!</definedName>
    <definedName name="_SA35" localSheetId="0">#REF!</definedName>
    <definedName name="_SA35" localSheetId="27">#REF!</definedName>
    <definedName name="_SA35" localSheetId="11">#REF!</definedName>
    <definedName name="_SA35">#REF!</definedName>
    <definedName name="_SA36" localSheetId="15">#REF!</definedName>
    <definedName name="_SA36" localSheetId="16">#REF!</definedName>
    <definedName name="_SA36" localSheetId="17">#REF!</definedName>
    <definedName name="_SA36" localSheetId="18">#REF!</definedName>
    <definedName name="_SA36" localSheetId="19">#REF!</definedName>
    <definedName name="_SA36" localSheetId="20">#REF!</definedName>
    <definedName name="_SA36" localSheetId="21">#REF!</definedName>
    <definedName name="_SA36" localSheetId="22">#REF!</definedName>
    <definedName name="_SA36" localSheetId="23">#REF!</definedName>
    <definedName name="_SA36" localSheetId="24">#REF!</definedName>
    <definedName name="_SA36" localSheetId="35">#REF!</definedName>
    <definedName name="_SA36" localSheetId="38">#REF!</definedName>
    <definedName name="_SA36" localSheetId="37">#REF!</definedName>
    <definedName name="_SA36" localSheetId="36">#REF!</definedName>
    <definedName name="_SA36" localSheetId="26">#REF!</definedName>
    <definedName name="_SA36" localSheetId="10">#REF!</definedName>
    <definedName name="_SA36" localSheetId="13">#REF!</definedName>
    <definedName name="_SA36" localSheetId="12">#REF!</definedName>
    <definedName name="_SA36" localSheetId="14">#REF!</definedName>
    <definedName name="_SA36" localSheetId="25">#REF!</definedName>
    <definedName name="_SA36" localSheetId="1">#REF!</definedName>
    <definedName name="_SA36" localSheetId="0">#REF!</definedName>
    <definedName name="_SA36" localSheetId="27">#REF!</definedName>
    <definedName name="_SA36" localSheetId="11">#REF!</definedName>
    <definedName name="_SA36">#REF!</definedName>
    <definedName name="_SA37" localSheetId="15">#REF!</definedName>
    <definedName name="_SA37" localSheetId="16">#REF!</definedName>
    <definedName name="_SA37" localSheetId="17">#REF!</definedName>
    <definedName name="_SA37" localSheetId="18">#REF!</definedName>
    <definedName name="_SA37" localSheetId="19">#REF!</definedName>
    <definedName name="_SA37" localSheetId="20">#REF!</definedName>
    <definedName name="_SA37" localSheetId="21">#REF!</definedName>
    <definedName name="_SA37" localSheetId="22">#REF!</definedName>
    <definedName name="_SA37" localSheetId="23">#REF!</definedName>
    <definedName name="_SA37" localSheetId="24">#REF!</definedName>
    <definedName name="_SA37" localSheetId="35">#REF!</definedName>
    <definedName name="_SA37" localSheetId="38">#REF!</definedName>
    <definedName name="_SA37" localSheetId="37">#REF!</definedName>
    <definedName name="_SA37" localSheetId="36">#REF!</definedName>
    <definedName name="_SA37" localSheetId="26">#REF!</definedName>
    <definedName name="_SA37" localSheetId="10">#REF!</definedName>
    <definedName name="_SA37" localSheetId="13">#REF!</definedName>
    <definedName name="_SA37" localSheetId="12">#REF!</definedName>
    <definedName name="_SA37" localSheetId="14">#REF!</definedName>
    <definedName name="_SA37" localSheetId="25">#REF!</definedName>
    <definedName name="_SA37" localSheetId="1">#REF!</definedName>
    <definedName name="_SA37" localSheetId="0">#REF!</definedName>
    <definedName name="_SA37" localSheetId="27">#REF!</definedName>
    <definedName name="_SA37" localSheetId="11">#REF!</definedName>
    <definedName name="_SA37">#REF!</definedName>
    <definedName name="_SA38" localSheetId="15">#REF!</definedName>
    <definedName name="_SA38" localSheetId="16">#REF!</definedName>
    <definedName name="_SA38" localSheetId="17">#REF!</definedName>
    <definedName name="_SA38" localSheetId="18">#REF!</definedName>
    <definedName name="_SA38" localSheetId="19">#REF!</definedName>
    <definedName name="_SA38" localSheetId="20">#REF!</definedName>
    <definedName name="_SA38" localSheetId="21">#REF!</definedName>
    <definedName name="_SA38" localSheetId="22">#REF!</definedName>
    <definedName name="_SA38" localSheetId="23">#REF!</definedName>
    <definedName name="_SA38" localSheetId="24">#REF!</definedName>
    <definedName name="_SA38" localSheetId="35">#REF!</definedName>
    <definedName name="_SA38" localSheetId="38">#REF!</definedName>
    <definedName name="_SA38" localSheetId="37">#REF!</definedName>
    <definedName name="_SA38" localSheetId="36">#REF!</definedName>
    <definedName name="_SA38" localSheetId="26">#REF!</definedName>
    <definedName name="_SA38" localSheetId="10">#REF!</definedName>
    <definedName name="_SA38" localSheetId="13">#REF!</definedName>
    <definedName name="_SA38" localSheetId="12">#REF!</definedName>
    <definedName name="_SA38" localSheetId="14">#REF!</definedName>
    <definedName name="_SA38" localSheetId="25">#REF!</definedName>
    <definedName name="_SA38" localSheetId="1">#REF!</definedName>
    <definedName name="_SA38" localSheetId="0">#REF!</definedName>
    <definedName name="_SA38" localSheetId="27">#REF!</definedName>
    <definedName name="_SA38" localSheetId="11">#REF!</definedName>
    <definedName name="_SA38">#REF!</definedName>
    <definedName name="_SA39" localSheetId="15">#REF!</definedName>
    <definedName name="_SA39" localSheetId="16">#REF!</definedName>
    <definedName name="_SA39" localSheetId="17">#REF!</definedName>
    <definedName name="_SA39" localSheetId="18">#REF!</definedName>
    <definedName name="_SA39" localSheetId="19">#REF!</definedName>
    <definedName name="_SA39" localSheetId="20">#REF!</definedName>
    <definedName name="_SA39" localSheetId="21">#REF!</definedName>
    <definedName name="_SA39" localSheetId="22">#REF!</definedName>
    <definedName name="_SA39" localSheetId="23">#REF!</definedName>
    <definedName name="_SA39" localSheetId="24">#REF!</definedName>
    <definedName name="_SA39" localSheetId="35">#REF!</definedName>
    <definedName name="_SA39" localSheetId="38">#REF!</definedName>
    <definedName name="_SA39" localSheetId="37">#REF!</definedName>
    <definedName name="_SA39" localSheetId="36">#REF!</definedName>
    <definedName name="_SA39" localSheetId="26">#REF!</definedName>
    <definedName name="_SA39" localSheetId="10">#REF!</definedName>
    <definedName name="_SA39" localSheetId="13">#REF!</definedName>
    <definedName name="_SA39" localSheetId="12">#REF!</definedName>
    <definedName name="_SA39" localSheetId="14">#REF!</definedName>
    <definedName name="_SA39" localSheetId="25">#REF!</definedName>
    <definedName name="_SA39" localSheetId="1">#REF!</definedName>
    <definedName name="_SA39" localSheetId="0">#REF!</definedName>
    <definedName name="_SA39" localSheetId="27">#REF!</definedName>
    <definedName name="_SA39" localSheetId="11">#REF!</definedName>
    <definedName name="_SA39">#REF!</definedName>
    <definedName name="_SA40" localSheetId="15">#REF!</definedName>
    <definedName name="_SA40" localSheetId="16">#REF!</definedName>
    <definedName name="_SA40" localSheetId="17">#REF!</definedName>
    <definedName name="_SA40" localSheetId="18">#REF!</definedName>
    <definedName name="_SA40" localSheetId="19">#REF!</definedName>
    <definedName name="_SA40" localSheetId="20">#REF!</definedName>
    <definedName name="_SA40" localSheetId="21">#REF!</definedName>
    <definedName name="_SA40" localSheetId="22">#REF!</definedName>
    <definedName name="_SA40" localSheetId="23">#REF!</definedName>
    <definedName name="_SA40" localSheetId="24">#REF!</definedName>
    <definedName name="_SA40" localSheetId="35">#REF!</definedName>
    <definedName name="_SA40" localSheetId="38">#REF!</definedName>
    <definedName name="_SA40" localSheetId="37">#REF!</definedName>
    <definedName name="_SA40" localSheetId="36">#REF!</definedName>
    <definedName name="_SA40" localSheetId="26">#REF!</definedName>
    <definedName name="_SA40" localSheetId="10">#REF!</definedName>
    <definedName name="_SA40" localSheetId="13">#REF!</definedName>
    <definedName name="_SA40" localSheetId="12">#REF!</definedName>
    <definedName name="_SA40" localSheetId="14">#REF!</definedName>
    <definedName name="_SA40" localSheetId="25">#REF!</definedName>
    <definedName name="_SA40" localSheetId="1">#REF!</definedName>
    <definedName name="_SA40" localSheetId="0">#REF!</definedName>
    <definedName name="_SA40" localSheetId="27">#REF!</definedName>
    <definedName name="_SA40" localSheetId="11">#REF!</definedName>
    <definedName name="_SA40">#REF!</definedName>
    <definedName name="_SA41" localSheetId="15">#REF!</definedName>
    <definedName name="_SA41" localSheetId="16">#REF!</definedName>
    <definedName name="_SA41" localSheetId="17">#REF!</definedName>
    <definedName name="_SA41" localSheetId="18">#REF!</definedName>
    <definedName name="_SA41" localSheetId="19">#REF!</definedName>
    <definedName name="_SA41" localSheetId="20">#REF!</definedName>
    <definedName name="_SA41" localSheetId="21">#REF!</definedName>
    <definedName name="_SA41" localSheetId="22">#REF!</definedName>
    <definedName name="_SA41" localSheetId="23">#REF!</definedName>
    <definedName name="_SA41" localSheetId="24">#REF!</definedName>
    <definedName name="_SA41" localSheetId="35">#REF!</definedName>
    <definedName name="_SA41" localSheetId="38">#REF!</definedName>
    <definedName name="_SA41" localSheetId="37">#REF!</definedName>
    <definedName name="_SA41" localSheetId="36">#REF!</definedName>
    <definedName name="_SA41" localSheetId="26">#REF!</definedName>
    <definedName name="_SA41" localSheetId="10">#REF!</definedName>
    <definedName name="_SA41" localSheetId="13">#REF!</definedName>
    <definedName name="_SA41" localSheetId="12">#REF!</definedName>
    <definedName name="_SA41" localSheetId="14">#REF!</definedName>
    <definedName name="_SA41" localSheetId="25">#REF!</definedName>
    <definedName name="_SA41" localSheetId="1">#REF!</definedName>
    <definedName name="_SA41" localSheetId="0">#REF!</definedName>
    <definedName name="_SA41" localSheetId="27">#REF!</definedName>
    <definedName name="_SA41" localSheetId="11">#REF!</definedName>
    <definedName name="_SA41">#REF!</definedName>
    <definedName name="_SA42" localSheetId="15">#REF!</definedName>
    <definedName name="_SA42" localSheetId="16">#REF!</definedName>
    <definedName name="_SA42" localSheetId="17">#REF!</definedName>
    <definedName name="_SA42" localSheetId="18">#REF!</definedName>
    <definedName name="_SA42" localSheetId="19">#REF!</definedName>
    <definedName name="_SA42" localSheetId="20">#REF!</definedName>
    <definedName name="_SA42" localSheetId="21">#REF!</definedName>
    <definedName name="_SA42" localSheetId="22">#REF!</definedName>
    <definedName name="_SA42" localSheetId="23">#REF!</definedName>
    <definedName name="_SA42" localSheetId="24">#REF!</definedName>
    <definedName name="_SA42" localSheetId="35">#REF!</definedName>
    <definedName name="_SA42" localSheetId="38">#REF!</definedName>
    <definedName name="_SA42" localSheetId="37">#REF!</definedName>
    <definedName name="_SA42" localSheetId="36">#REF!</definedName>
    <definedName name="_SA42" localSheetId="26">#REF!</definedName>
    <definedName name="_SA42" localSheetId="10">#REF!</definedName>
    <definedName name="_SA42" localSheetId="13">#REF!</definedName>
    <definedName name="_SA42" localSheetId="12">#REF!</definedName>
    <definedName name="_SA42" localSheetId="14">#REF!</definedName>
    <definedName name="_SA42" localSheetId="25">#REF!</definedName>
    <definedName name="_SA42" localSheetId="1">#REF!</definedName>
    <definedName name="_SA42" localSheetId="0">#REF!</definedName>
    <definedName name="_SA42" localSheetId="27">#REF!</definedName>
    <definedName name="_SA42" localSheetId="11">#REF!</definedName>
    <definedName name="_SA42">#REF!</definedName>
    <definedName name="_SA43" localSheetId="15">#REF!</definedName>
    <definedName name="_SA43" localSheetId="16">#REF!</definedName>
    <definedName name="_SA43" localSheetId="17">#REF!</definedName>
    <definedName name="_SA43" localSheetId="18">#REF!</definedName>
    <definedName name="_SA43" localSheetId="19">#REF!</definedName>
    <definedName name="_SA43" localSheetId="20">#REF!</definedName>
    <definedName name="_SA43" localSheetId="21">#REF!</definedName>
    <definedName name="_SA43" localSheetId="22">#REF!</definedName>
    <definedName name="_SA43" localSheetId="23">#REF!</definedName>
    <definedName name="_SA43" localSheetId="24">#REF!</definedName>
    <definedName name="_SA43" localSheetId="35">#REF!</definedName>
    <definedName name="_SA43" localSheetId="38">#REF!</definedName>
    <definedName name="_SA43" localSheetId="37">#REF!</definedName>
    <definedName name="_SA43" localSheetId="36">#REF!</definedName>
    <definedName name="_SA43" localSheetId="26">#REF!</definedName>
    <definedName name="_SA43" localSheetId="10">#REF!</definedName>
    <definedName name="_SA43" localSheetId="13">#REF!</definedName>
    <definedName name="_SA43" localSheetId="12">#REF!</definedName>
    <definedName name="_SA43" localSheetId="14">#REF!</definedName>
    <definedName name="_SA43" localSheetId="25">#REF!</definedName>
    <definedName name="_SA43" localSheetId="1">#REF!</definedName>
    <definedName name="_SA43" localSheetId="0">#REF!</definedName>
    <definedName name="_SA43" localSheetId="27">#REF!</definedName>
    <definedName name="_SA43" localSheetId="11">#REF!</definedName>
    <definedName name="_SA43">#REF!</definedName>
    <definedName name="_SA44" localSheetId="15">#REF!</definedName>
    <definedName name="_SA44" localSheetId="16">#REF!</definedName>
    <definedName name="_SA44" localSheetId="17">#REF!</definedName>
    <definedName name="_SA44" localSheetId="18">#REF!</definedName>
    <definedName name="_SA44" localSheetId="19">#REF!</definedName>
    <definedName name="_SA44" localSheetId="20">#REF!</definedName>
    <definedName name="_SA44" localSheetId="21">#REF!</definedName>
    <definedName name="_SA44" localSheetId="22">#REF!</definedName>
    <definedName name="_SA44" localSheetId="23">#REF!</definedName>
    <definedName name="_SA44" localSheetId="24">#REF!</definedName>
    <definedName name="_SA44" localSheetId="35">#REF!</definedName>
    <definedName name="_SA44" localSheetId="38">#REF!</definedName>
    <definedName name="_SA44" localSheetId="37">#REF!</definedName>
    <definedName name="_SA44" localSheetId="36">#REF!</definedName>
    <definedName name="_SA44" localSheetId="26">#REF!</definedName>
    <definedName name="_SA44" localSheetId="10">#REF!</definedName>
    <definedName name="_SA44" localSheetId="13">#REF!</definedName>
    <definedName name="_SA44" localSheetId="12">#REF!</definedName>
    <definedName name="_SA44" localSheetId="14">#REF!</definedName>
    <definedName name="_SA44" localSheetId="25">#REF!</definedName>
    <definedName name="_SA44" localSheetId="1">#REF!</definedName>
    <definedName name="_SA44" localSheetId="0">#REF!</definedName>
    <definedName name="_SA44" localSheetId="27">#REF!</definedName>
    <definedName name="_SA44" localSheetId="11">#REF!</definedName>
    <definedName name="_SA44">#REF!</definedName>
    <definedName name="_SA45" localSheetId="15">#REF!</definedName>
    <definedName name="_SA45" localSheetId="16">#REF!</definedName>
    <definedName name="_SA45" localSheetId="17">#REF!</definedName>
    <definedName name="_SA45" localSheetId="18">#REF!</definedName>
    <definedName name="_SA45" localSheetId="19">#REF!</definedName>
    <definedName name="_SA45" localSheetId="20">#REF!</definedName>
    <definedName name="_SA45" localSheetId="21">#REF!</definedName>
    <definedName name="_SA45" localSheetId="22">#REF!</definedName>
    <definedName name="_SA45" localSheetId="23">#REF!</definedName>
    <definedName name="_SA45" localSheetId="24">#REF!</definedName>
    <definedName name="_SA45" localSheetId="35">#REF!</definedName>
    <definedName name="_SA45" localSheetId="38">#REF!</definedName>
    <definedName name="_SA45" localSheetId="37">#REF!</definedName>
    <definedName name="_SA45" localSheetId="36">#REF!</definedName>
    <definedName name="_SA45" localSheetId="26">#REF!</definedName>
    <definedName name="_SA45" localSheetId="10">#REF!</definedName>
    <definedName name="_SA45" localSheetId="13">#REF!</definedName>
    <definedName name="_SA45" localSheetId="12">#REF!</definedName>
    <definedName name="_SA45" localSheetId="14">#REF!</definedName>
    <definedName name="_SA45" localSheetId="25">#REF!</definedName>
    <definedName name="_SA45" localSheetId="1">#REF!</definedName>
    <definedName name="_SA45" localSheetId="0">#REF!</definedName>
    <definedName name="_SA45" localSheetId="27">#REF!</definedName>
    <definedName name="_SA45" localSheetId="11">#REF!</definedName>
    <definedName name="_SA45">#REF!</definedName>
    <definedName name="_SA46" localSheetId="15">#REF!</definedName>
    <definedName name="_SA46" localSheetId="16">#REF!</definedName>
    <definedName name="_SA46" localSheetId="17">#REF!</definedName>
    <definedName name="_SA46" localSheetId="18">#REF!</definedName>
    <definedName name="_SA46" localSheetId="19">#REF!</definedName>
    <definedName name="_SA46" localSheetId="20">#REF!</definedName>
    <definedName name="_SA46" localSheetId="21">#REF!</definedName>
    <definedName name="_SA46" localSheetId="22">#REF!</definedName>
    <definedName name="_SA46" localSheetId="23">#REF!</definedName>
    <definedName name="_SA46" localSheetId="24">#REF!</definedName>
    <definedName name="_SA46" localSheetId="35">#REF!</definedName>
    <definedName name="_SA46" localSheetId="38">#REF!</definedName>
    <definedName name="_SA46" localSheetId="37">#REF!</definedName>
    <definedName name="_SA46" localSheetId="36">#REF!</definedName>
    <definedName name="_SA46" localSheetId="26">#REF!</definedName>
    <definedName name="_SA46" localSheetId="10">#REF!</definedName>
    <definedName name="_SA46" localSheetId="13">#REF!</definedName>
    <definedName name="_SA46" localSheetId="12">#REF!</definedName>
    <definedName name="_SA46" localSheetId="14">#REF!</definedName>
    <definedName name="_SA46" localSheetId="25">#REF!</definedName>
    <definedName name="_SA46" localSheetId="1">#REF!</definedName>
    <definedName name="_SA46" localSheetId="0">#REF!</definedName>
    <definedName name="_SA46" localSheetId="27">#REF!</definedName>
    <definedName name="_SA46" localSheetId="11">#REF!</definedName>
    <definedName name="_SA46">#REF!</definedName>
    <definedName name="_SA47" localSheetId="15">#REF!</definedName>
    <definedName name="_SA47" localSheetId="16">#REF!</definedName>
    <definedName name="_SA47" localSheetId="17">#REF!</definedName>
    <definedName name="_SA47" localSheetId="18">#REF!</definedName>
    <definedName name="_SA47" localSheetId="19">#REF!</definedName>
    <definedName name="_SA47" localSheetId="20">#REF!</definedName>
    <definedName name="_SA47" localSheetId="21">#REF!</definedName>
    <definedName name="_SA47" localSheetId="22">#REF!</definedName>
    <definedName name="_SA47" localSheetId="23">#REF!</definedName>
    <definedName name="_SA47" localSheetId="24">#REF!</definedName>
    <definedName name="_SA47" localSheetId="35">#REF!</definedName>
    <definedName name="_SA47" localSheetId="38">#REF!</definedName>
    <definedName name="_SA47" localSheetId="37">#REF!</definedName>
    <definedName name="_SA47" localSheetId="36">#REF!</definedName>
    <definedName name="_SA47" localSheetId="26">#REF!</definedName>
    <definedName name="_SA47" localSheetId="10">#REF!</definedName>
    <definedName name="_SA47" localSheetId="13">#REF!</definedName>
    <definedName name="_SA47" localSheetId="12">#REF!</definedName>
    <definedName name="_SA47" localSheetId="14">#REF!</definedName>
    <definedName name="_SA47" localSheetId="25">#REF!</definedName>
    <definedName name="_SA47" localSheetId="1">#REF!</definedName>
    <definedName name="_SA47" localSheetId="0">#REF!</definedName>
    <definedName name="_SA47" localSheetId="27">#REF!</definedName>
    <definedName name="_SA47" localSheetId="11">#REF!</definedName>
    <definedName name="_SA47">#REF!</definedName>
    <definedName name="_SA48" localSheetId="15">#REF!</definedName>
    <definedName name="_SA48" localSheetId="16">#REF!</definedName>
    <definedName name="_SA48" localSheetId="17">#REF!</definedName>
    <definedName name="_SA48" localSheetId="18">#REF!</definedName>
    <definedName name="_SA48" localSheetId="19">#REF!</definedName>
    <definedName name="_SA48" localSheetId="20">#REF!</definedName>
    <definedName name="_SA48" localSheetId="21">#REF!</definedName>
    <definedName name="_SA48" localSheetId="22">#REF!</definedName>
    <definedName name="_SA48" localSheetId="23">#REF!</definedName>
    <definedName name="_SA48" localSheetId="24">#REF!</definedName>
    <definedName name="_SA48" localSheetId="35">#REF!</definedName>
    <definedName name="_SA48" localSheetId="38">#REF!</definedName>
    <definedName name="_SA48" localSheetId="37">#REF!</definedName>
    <definedName name="_SA48" localSheetId="36">#REF!</definedName>
    <definedName name="_SA48" localSheetId="26">#REF!</definedName>
    <definedName name="_SA48" localSheetId="10">#REF!</definedName>
    <definedName name="_SA48" localSheetId="13">#REF!</definedName>
    <definedName name="_SA48" localSheetId="12">#REF!</definedName>
    <definedName name="_SA48" localSheetId="14">#REF!</definedName>
    <definedName name="_SA48" localSheetId="25">#REF!</definedName>
    <definedName name="_SA48" localSheetId="1">#REF!</definedName>
    <definedName name="_SA48" localSheetId="0">#REF!</definedName>
    <definedName name="_SA48" localSheetId="27">#REF!</definedName>
    <definedName name="_SA48" localSheetId="11">#REF!</definedName>
    <definedName name="_SA48">#REF!</definedName>
    <definedName name="_SA49" localSheetId="15">#REF!</definedName>
    <definedName name="_SA49" localSheetId="16">#REF!</definedName>
    <definedName name="_SA49" localSheetId="17">#REF!</definedName>
    <definedName name="_SA49" localSheetId="18">#REF!</definedName>
    <definedName name="_SA49" localSheetId="19">#REF!</definedName>
    <definedName name="_SA49" localSheetId="20">#REF!</definedName>
    <definedName name="_SA49" localSheetId="21">#REF!</definedName>
    <definedName name="_SA49" localSheetId="22">#REF!</definedName>
    <definedName name="_SA49" localSheetId="23">#REF!</definedName>
    <definedName name="_SA49" localSheetId="24">#REF!</definedName>
    <definedName name="_SA49" localSheetId="35">#REF!</definedName>
    <definedName name="_SA49" localSheetId="38">#REF!</definedName>
    <definedName name="_SA49" localSheetId="37">#REF!</definedName>
    <definedName name="_SA49" localSheetId="36">#REF!</definedName>
    <definedName name="_SA49" localSheetId="26">#REF!</definedName>
    <definedName name="_SA49" localSheetId="10">#REF!</definedName>
    <definedName name="_SA49" localSheetId="13">#REF!</definedName>
    <definedName name="_SA49" localSheetId="12">#REF!</definedName>
    <definedName name="_SA49" localSheetId="14">#REF!</definedName>
    <definedName name="_SA49" localSheetId="25">#REF!</definedName>
    <definedName name="_SA49" localSheetId="1">#REF!</definedName>
    <definedName name="_SA49" localSheetId="0">#REF!</definedName>
    <definedName name="_SA49" localSheetId="27">#REF!</definedName>
    <definedName name="_SA49" localSheetId="11">#REF!</definedName>
    <definedName name="_SA49">#REF!</definedName>
    <definedName name="_SA50" localSheetId="15">#REF!</definedName>
    <definedName name="_SA50" localSheetId="16">#REF!</definedName>
    <definedName name="_SA50" localSheetId="17">#REF!</definedName>
    <definedName name="_SA50" localSheetId="18">#REF!</definedName>
    <definedName name="_SA50" localSheetId="19">#REF!</definedName>
    <definedName name="_SA50" localSheetId="20">#REF!</definedName>
    <definedName name="_SA50" localSheetId="21">#REF!</definedName>
    <definedName name="_SA50" localSheetId="22">#REF!</definedName>
    <definedName name="_SA50" localSheetId="23">#REF!</definedName>
    <definedName name="_SA50" localSheetId="24">#REF!</definedName>
    <definedName name="_SA50" localSheetId="35">#REF!</definedName>
    <definedName name="_SA50" localSheetId="38">#REF!</definedName>
    <definedName name="_SA50" localSheetId="37">#REF!</definedName>
    <definedName name="_SA50" localSheetId="36">#REF!</definedName>
    <definedName name="_SA50" localSheetId="26">#REF!</definedName>
    <definedName name="_SA50" localSheetId="10">#REF!</definedName>
    <definedName name="_SA50" localSheetId="13">#REF!</definedName>
    <definedName name="_SA50" localSheetId="12">#REF!</definedName>
    <definedName name="_SA50" localSheetId="14">#REF!</definedName>
    <definedName name="_SA50" localSheetId="25">#REF!</definedName>
    <definedName name="_SA50" localSheetId="1">#REF!</definedName>
    <definedName name="_SA50" localSheetId="0">#REF!</definedName>
    <definedName name="_SA50" localSheetId="27">#REF!</definedName>
    <definedName name="_SA50" localSheetId="11">#REF!</definedName>
    <definedName name="_SA50">#REF!</definedName>
    <definedName name="_SA51" localSheetId="15">#REF!</definedName>
    <definedName name="_SA51" localSheetId="16">#REF!</definedName>
    <definedName name="_SA51" localSheetId="17">#REF!</definedName>
    <definedName name="_SA51" localSheetId="18">#REF!</definedName>
    <definedName name="_SA51" localSheetId="19">#REF!</definedName>
    <definedName name="_SA51" localSheetId="20">#REF!</definedName>
    <definedName name="_SA51" localSheetId="21">#REF!</definedName>
    <definedName name="_SA51" localSheetId="22">#REF!</definedName>
    <definedName name="_SA51" localSheetId="23">#REF!</definedName>
    <definedName name="_SA51" localSheetId="24">#REF!</definedName>
    <definedName name="_SA51" localSheetId="35">#REF!</definedName>
    <definedName name="_SA51" localSheetId="38">#REF!</definedName>
    <definedName name="_SA51" localSheetId="37">#REF!</definedName>
    <definedName name="_SA51" localSheetId="36">#REF!</definedName>
    <definedName name="_SA51" localSheetId="26">#REF!</definedName>
    <definedName name="_SA51" localSheetId="10">#REF!</definedName>
    <definedName name="_SA51" localSheetId="13">#REF!</definedName>
    <definedName name="_SA51" localSheetId="12">#REF!</definedName>
    <definedName name="_SA51" localSheetId="14">#REF!</definedName>
    <definedName name="_SA51" localSheetId="25">#REF!</definedName>
    <definedName name="_SA51" localSheetId="1">#REF!</definedName>
    <definedName name="_SA51" localSheetId="0">#REF!</definedName>
    <definedName name="_SA51" localSheetId="27">#REF!</definedName>
    <definedName name="_SA51" localSheetId="11">#REF!</definedName>
    <definedName name="_SA51">#REF!</definedName>
    <definedName name="_SA52" localSheetId="15">#REF!</definedName>
    <definedName name="_SA52" localSheetId="16">#REF!</definedName>
    <definedName name="_SA52" localSheetId="17">#REF!</definedName>
    <definedName name="_SA52" localSheetId="18">#REF!</definedName>
    <definedName name="_SA52" localSheetId="19">#REF!</definedName>
    <definedName name="_SA52" localSheetId="20">#REF!</definedName>
    <definedName name="_SA52" localSheetId="21">#REF!</definedName>
    <definedName name="_SA52" localSheetId="22">#REF!</definedName>
    <definedName name="_SA52" localSheetId="23">#REF!</definedName>
    <definedName name="_SA52" localSheetId="24">#REF!</definedName>
    <definedName name="_SA52" localSheetId="35">#REF!</definedName>
    <definedName name="_SA52" localSheetId="38">#REF!</definedName>
    <definedName name="_SA52" localSheetId="37">#REF!</definedName>
    <definedName name="_SA52" localSheetId="36">#REF!</definedName>
    <definedName name="_SA52" localSheetId="26">#REF!</definedName>
    <definedName name="_SA52" localSheetId="10">#REF!</definedName>
    <definedName name="_SA52" localSheetId="13">#REF!</definedName>
    <definedName name="_SA52" localSheetId="12">#REF!</definedName>
    <definedName name="_SA52" localSheetId="14">#REF!</definedName>
    <definedName name="_SA52" localSheetId="25">#REF!</definedName>
    <definedName name="_SA52" localSheetId="1">#REF!</definedName>
    <definedName name="_SA52" localSheetId="0">#REF!</definedName>
    <definedName name="_SA52" localSheetId="27">#REF!</definedName>
    <definedName name="_SA52" localSheetId="11">#REF!</definedName>
    <definedName name="_SA52">#REF!</definedName>
    <definedName name="_SA53" localSheetId="15">#REF!</definedName>
    <definedName name="_SA53" localSheetId="16">#REF!</definedName>
    <definedName name="_SA53" localSheetId="17">#REF!</definedName>
    <definedName name="_SA53" localSheetId="18">#REF!</definedName>
    <definedName name="_SA53" localSheetId="19">#REF!</definedName>
    <definedName name="_SA53" localSheetId="20">#REF!</definedName>
    <definedName name="_SA53" localSheetId="21">#REF!</definedName>
    <definedName name="_SA53" localSheetId="22">#REF!</definedName>
    <definedName name="_SA53" localSheetId="23">#REF!</definedName>
    <definedName name="_SA53" localSheetId="24">#REF!</definedName>
    <definedName name="_SA53" localSheetId="35">#REF!</definedName>
    <definedName name="_SA53" localSheetId="38">#REF!</definedName>
    <definedName name="_SA53" localSheetId="37">#REF!</definedName>
    <definedName name="_SA53" localSheetId="36">#REF!</definedName>
    <definedName name="_SA53" localSheetId="26">#REF!</definedName>
    <definedName name="_SA53" localSheetId="10">#REF!</definedName>
    <definedName name="_SA53" localSheetId="13">#REF!</definedName>
    <definedName name="_SA53" localSheetId="12">#REF!</definedName>
    <definedName name="_SA53" localSheetId="14">#REF!</definedName>
    <definedName name="_SA53" localSheetId="25">#REF!</definedName>
    <definedName name="_SA53" localSheetId="1">#REF!</definedName>
    <definedName name="_SA53" localSheetId="0">#REF!</definedName>
    <definedName name="_SA53" localSheetId="27">#REF!</definedName>
    <definedName name="_SA53" localSheetId="11">#REF!</definedName>
    <definedName name="_SA53">#REF!</definedName>
    <definedName name="_SA54" localSheetId="15">#REF!</definedName>
    <definedName name="_SA54" localSheetId="16">#REF!</definedName>
    <definedName name="_SA54" localSheetId="17">#REF!</definedName>
    <definedName name="_SA54" localSheetId="18">#REF!</definedName>
    <definedName name="_SA54" localSheetId="19">#REF!</definedName>
    <definedName name="_SA54" localSheetId="20">#REF!</definedName>
    <definedName name="_SA54" localSheetId="21">#REF!</definedName>
    <definedName name="_SA54" localSheetId="22">#REF!</definedName>
    <definedName name="_SA54" localSheetId="23">#REF!</definedName>
    <definedName name="_SA54" localSheetId="24">#REF!</definedName>
    <definedName name="_SA54" localSheetId="35">#REF!</definedName>
    <definedName name="_SA54" localSheetId="38">#REF!</definedName>
    <definedName name="_SA54" localSheetId="37">#REF!</definedName>
    <definedName name="_SA54" localSheetId="36">#REF!</definedName>
    <definedName name="_SA54" localSheetId="26">#REF!</definedName>
    <definedName name="_SA54" localSheetId="10">#REF!</definedName>
    <definedName name="_SA54" localSheetId="13">#REF!</definedName>
    <definedName name="_SA54" localSheetId="12">#REF!</definedName>
    <definedName name="_SA54" localSheetId="14">#REF!</definedName>
    <definedName name="_SA54" localSheetId="25">#REF!</definedName>
    <definedName name="_SA54" localSheetId="1">#REF!</definedName>
    <definedName name="_SA54" localSheetId="0">#REF!</definedName>
    <definedName name="_SA54" localSheetId="27">#REF!</definedName>
    <definedName name="_SA54" localSheetId="11">#REF!</definedName>
    <definedName name="_SA54">#REF!</definedName>
    <definedName name="_SA55" localSheetId="15">#REF!</definedName>
    <definedName name="_SA55" localSheetId="16">#REF!</definedName>
    <definedName name="_SA55" localSheetId="17">#REF!</definedName>
    <definedName name="_SA55" localSheetId="18">#REF!</definedName>
    <definedName name="_SA55" localSheetId="19">#REF!</definedName>
    <definedName name="_SA55" localSheetId="20">#REF!</definedName>
    <definedName name="_SA55" localSheetId="21">#REF!</definedName>
    <definedName name="_SA55" localSheetId="22">#REF!</definedName>
    <definedName name="_SA55" localSheetId="23">#REF!</definedName>
    <definedName name="_SA55" localSheetId="24">#REF!</definedName>
    <definedName name="_SA55" localSheetId="35">#REF!</definedName>
    <definedName name="_SA55" localSheetId="38">#REF!</definedName>
    <definedName name="_SA55" localSheetId="37">#REF!</definedName>
    <definedName name="_SA55" localSheetId="36">#REF!</definedName>
    <definedName name="_SA55" localSheetId="26">#REF!</definedName>
    <definedName name="_SA55" localSheetId="10">#REF!</definedName>
    <definedName name="_SA55" localSheetId="13">#REF!</definedName>
    <definedName name="_SA55" localSheetId="12">#REF!</definedName>
    <definedName name="_SA55" localSheetId="14">#REF!</definedName>
    <definedName name="_SA55" localSheetId="25">#REF!</definedName>
    <definedName name="_SA55" localSheetId="1">#REF!</definedName>
    <definedName name="_SA55" localSheetId="0">#REF!</definedName>
    <definedName name="_SA55" localSheetId="27">#REF!</definedName>
    <definedName name="_SA55" localSheetId="11">#REF!</definedName>
    <definedName name="_SA55">#REF!</definedName>
    <definedName name="_SA56" localSheetId="15">#REF!</definedName>
    <definedName name="_SA56" localSheetId="16">#REF!</definedName>
    <definedName name="_SA56" localSheetId="17">#REF!</definedName>
    <definedName name="_SA56" localSheetId="18">#REF!</definedName>
    <definedName name="_SA56" localSheetId="19">#REF!</definedName>
    <definedName name="_SA56" localSheetId="20">#REF!</definedName>
    <definedName name="_SA56" localSheetId="21">#REF!</definedName>
    <definedName name="_SA56" localSheetId="22">#REF!</definedName>
    <definedName name="_SA56" localSheetId="23">#REF!</definedName>
    <definedName name="_SA56" localSheetId="24">#REF!</definedName>
    <definedName name="_SA56" localSheetId="35">#REF!</definedName>
    <definedName name="_SA56" localSheetId="38">#REF!</definedName>
    <definedName name="_SA56" localSheetId="37">#REF!</definedName>
    <definedName name="_SA56" localSheetId="36">#REF!</definedName>
    <definedName name="_SA56" localSheetId="26">#REF!</definedName>
    <definedName name="_SA56" localSheetId="10">#REF!</definedName>
    <definedName name="_SA56" localSheetId="13">#REF!</definedName>
    <definedName name="_SA56" localSheetId="12">#REF!</definedName>
    <definedName name="_SA56" localSheetId="14">#REF!</definedName>
    <definedName name="_SA56" localSheetId="25">#REF!</definedName>
    <definedName name="_SA56" localSheetId="1">#REF!</definedName>
    <definedName name="_SA56" localSheetId="0">#REF!</definedName>
    <definedName name="_SA56" localSheetId="27">#REF!</definedName>
    <definedName name="_SA56" localSheetId="11">#REF!</definedName>
    <definedName name="_SA56">#REF!</definedName>
    <definedName name="_SA57" localSheetId="15">#REF!</definedName>
    <definedName name="_SA57" localSheetId="16">#REF!</definedName>
    <definedName name="_SA57" localSheetId="17">#REF!</definedName>
    <definedName name="_SA57" localSheetId="18">#REF!</definedName>
    <definedName name="_SA57" localSheetId="19">#REF!</definedName>
    <definedName name="_SA57" localSheetId="20">#REF!</definedName>
    <definedName name="_SA57" localSheetId="21">#REF!</definedName>
    <definedName name="_SA57" localSheetId="22">#REF!</definedName>
    <definedName name="_SA57" localSheetId="23">#REF!</definedName>
    <definedName name="_SA57" localSheetId="24">#REF!</definedName>
    <definedName name="_SA57" localSheetId="35">#REF!</definedName>
    <definedName name="_SA57" localSheetId="38">#REF!</definedName>
    <definedName name="_SA57" localSheetId="37">#REF!</definedName>
    <definedName name="_SA57" localSheetId="36">#REF!</definedName>
    <definedName name="_SA57" localSheetId="26">#REF!</definedName>
    <definedName name="_SA57" localSheetId="10">#REF!</definedName>
    <definedName name="_SA57" localSheetId="13">#REF!</definedName>
    <definedName name="_SA57" localSheetId="12">#REF!</definedName>
    <definedName name="_SA57" localSheetId="14">#REF!</definedName>
    <definedName name="_SA57" localSheetId="25">#REF!</definedName>
    <definedName name="_SA57" localSheetId="1">#REF!</definedName>
    <definedName name="_SA57" localSheetId="0">#REF!</definedName>
    <definedName name="_SA57" localSheetId="27">#REF!</definedName>
    <definedName name="_SA57" localSheetId="11">#REF!</definedName>
    <definedName name="_SA57">#REF!</definedName>
    <definedName name="_SA58" localSheetId="15">#REF!</definedName>
    <definedName name="_SA58" localSheetId="16">#REF!</definedName>
    <definedName name="_SA58" localSheetId="17">#REF!</definedName>
    <definedName name="_SA58" localSheetId="18">#REF!</definedName>
    <definedName name="_SA58" localSheetId="19">#REF!</definedName>
    <definedName name="_SA58" localSheetId="20">#REF!</definedName>
    <definedName name="_SA58" localSheetId="21">#REF!</definedName>
    <definedName name="_SA58" localSheetId="22">#REF!</definedName>
    <definedName name="_SA58" localSheetId="23">#REF!</definedName>
    <definedName name="_SA58" localSheetId="24">#REF!</definedName>
    <definedName name="_SA58" localSheetId="35">#REF!</definedName>
    <definedName name="_SA58" localSheetId="38">#REF!</definedName>
    <definedName name="_SA58" localSheetId="37">#REF!</definedName>
    <definedName name="_SA58" localSheetId="36">#REF!</definedName>
    <definedName name="_SA58" localSheetId="26">#REF!</definedName>
    <definedName name="_SA58" localSheetId="10">#REF!</definedName>
    <definedName name="_SA58" localSheetId="13">#REF!</definedName>
    <definedName name="_SA58" localSheetId="12">#REF!</definedName>
    <definedName name="_SA58" localSheetId="14">#REF!</definedName>
    <definedName name="_SA58" localSheetId="25">#REF!</definedName>
    <definedName name="_SA58" localSheetId="1">#REF!</definedName>
    <definedName name="_SA58" localSheetId="0">#REF!</definedName>
    <definedName name="_SA58" localSheetId="27">#REF!</definedName>
    <definedName name="_SA58" localSheetId="11">#REF!</definedName>
    <definedName name="_SA58">#REF!</definedName>
    <definedName name="_SA59" localSheetId="15">#REF!</definedName>
    <definedName name="_SA59" localSheetId="16">#REF!</definedName>
    <definedName name="_SA59" localSheetId="17">#REF!</definedName>
    <definedName name="_SA59" localSheetId="18">#REF!</definedName>
    <definedName name="_SA59" localSheetId="19">#REF!</definedName>
    <definedName name="_SA59" localSheetId="20">#REF!</definedName>
    <definedName name="_SA59" localSheetId="21">#REF!</definedName>
    <definedName name="_SA59" localSheetId="22">#REF!</definedName>
    <definedName name="_SA59" localSheetId="23">#REF!</definedName>
    <definedName name="_SA59" localSheetId="24">#REF!</definedName>
    <definedName name="_SA59" localSheetId="35">#REF!</definedName>
    <definedName name="_SA59" localSheetId="38">#REF!</definedName>
    <definedName name="_SA59" localSheetId="37">#REF!</definedName>
    <definedName name="_SA59" localSheetId="36">#REF!</definedName>
    <definedName name="_SA59" localSheetId="26">#REF!</definedName>
    <definedName name="_SA59" localSheetId="10">#REF!</definedName>
    <definedName name="_SA59" localSheetId="13">#REF!</definedName>
    <definedName name="_SA59" localSheetId="12">#REF!</definedName>
    <definedName name="_SA59" localSheetId="14">#REF!</definedName>
    <definedName name="_SA59" localSheetId="25">#REF!</definedName>
    <definedName name="_SA59" localSheetId="1">#REF!</definedName>
    <definedName name="_SA59" localSheetId="0">#REF!</definedName>
    <definedName name="_SA59" localSheetId="27">#REF!</definedName>
    <definedName name="_SA59" localSheetId="11">#REF!</definedName>
    <definedName name="_SA59">#REF!</definedName>
    <definedName name="_SA60" localSheetId="15">#REF!</definedName>
    <definedName name="_SA60" localSheetId="16">#REF!</definedName>
    <definedName name="_SA60" localSheetId="17">#REF!</definedName>
    <definedName name="_SA60" localSheetId="18">#REF!</definedName>
    <definedName name="_SA60" localSheetId="19">#REF!</definedName>
    <definedName name="_SA60" localSheetId="20">#REF!</definedName>
    <definedName name="_SA60" localSheetId="21">#REF!</definedName>
    <definedName name="_SA60" localSheetId="22">#REF!</definedName>
    <definedName name="_SA60" localSheetId="23">#REF!</definedName>
    <definedName name="_SA60" localSheetId="24">#REF!</definedName>
    <definedName name="_SA60" localSheetId="35">#REF!</definedName>
    <definedName name="_SA60" localSheetId="38">#REF!</definedName>
    <definedName name="_SA60" localSheetId="37">#REF!</definedName>
    <definedName name="_SA60" localSheetId="36">#REF!</definedName>
    <definedName name="_SA60" localSheetId="26">#REF!</definedName>
    <definedName name="_SA60" localSheetId="10">#REF!</definedName>
    <definedName name="_SA60" localSheetId="13">#REF!</definedName>
    <definedName name="_SA60" localSheetId="12">#REF!</definedName>
    <definedName name="_SA60" localSheetId="14">#REF!</definedName>
    <definedName name="_SA60" localSheetId="25">#REF!</definedName>
    <definedName name="_SA60" localSheetId="1">#REF!</definedName>
    <definedName name="_SA60" localSheetId="0">#REF!</definedName>
    <definedName name="_SA60" localSheetId="27">#REF!</definedName>
    <definedName name="_SA60" localSheetId="11">#REF!</definedName>
    <definedName name="_SA60">#REF!</definedName>
    <definedName name="_SA61" localSheetId="15">#REF!</definedName>
    <definedName name="_SA61" localSheetId="16">#REF!</definedName>
    <definedName name="_SA61" localSheetId="17">#REF!</definedName>
    <definedName name="_SA61" localSheetId="18">#REF!</definedName>
    <definedName name="_SA61" localSheetId="19">#REF!</definedName>
    <definedName name="_SA61" localSheetId="20">#REF!</definedName>
    <definedName name="_SA61" localSheetId="21">#REF!</definedName>
    <definedName name="_SA61" localSheetId="22">#REF!</definedName>
    <definedName name="_SA61" localSheetId="23">#REF!</definedName>
    <definedName name="_SA61" localSheetId="24">#REF!</definedName>
    <definedName name="_SA61" localSheetId="35">#REF!</definedName>
    <definedName name="_SA61" localSheetId="38">#REF!</definedName>
    <definedName name="_SA61" localSheetId="37">#REF!</definedName>
    <definedName name="_SA61" localSheetId="36">#REF!</definedName>
    <definedName name="_SA61" localSheetId="26">#REF!</definedName>
    <definedName name="_SA61" localSheetId="10">#REF!</definedName>
    <definedName name="_SA61" localSheetId="13">#REF!</definedName>
    <definedName name="_SA61" localSheetId="12">#REF!</definedName>
    <definedName name="_SA61" localSheetId="14">#REF!</definedName>
    <definedName name="_SA61" localSheetId="25">#REF!</definedName>
    <definedName name="_SA61" localSheetId="1">#REF!</definedName>
    <definedName name="_SA61" localSheetId="0">#REF!</definedName>
    <definedName name="_SA61" localSheetId="27">#REF!</definedName>
    <definedName name="_SA61" localSheetId="11">#REF!</definedName>
    <definedName name="_SA61">#REF!</definedName>
    <definedName name="_SA62" localSheetId="15">#REF!</definedName>
    <definedName name="_SA62" localSheetId="16">#REF!</definedName>
    <definedName name="_SA62" localSheetId="17">#REF!</definedName>
    <definedName name="_SA62" localSheetId="18">#REF!</definedName>
    <definedName name="_SA62" localSheetId="19">#REF!</definedName>
    <definedName name="_SA62" localSheetId="20">#REF!</definedName>
    <definedName name="_SA62" localSheetId="21">#REF!</definedName>
    <definedName name="_SA62" localSheetId="22">#REF!</definedName>
    <definedName name="_SA62" localSheetId="23">#REF!</definedName>
    <definedName name="_SA62" localSheetId="24">#REF!</definedName>
    <definedName name="_SA62" localSheetId="35">#REF!</definedName>
    <definedName name="_SA62" localSheetId="38">#REF!</definedName>
    <definedName name="_SA62" localSheetId="37">#REF!</definedName>
    <definedName name="_SA62" localSheetId="36">#REF!</definedName>
    <definedName name="_SA62" localSheetId="26">#REF!</definedName>
    <definedName name="_SA62" localSheetId="10">#REF!</definedName>
    <definedName name="_SA62" localSheetId="13">#REF!</definedName>
    <definedName name="_SA62" localSheetId="12">#REF!</definedName>
    <definedName name="_SA62" localSheetId="14">#REF!</definedName>
    <definedName name="_SA62" localSheetId="25">#REF!</definedName>
    <definedName name="_SA62" localSheetId="1">#REF!</definedName>
    <definedName name="_SA62" localSheetId="0">#REF!</definedName>
    <definedName name="_SA62" localSheetId="27">#REF!</definedName>
    <definedName name="_SA62" localSheetId="11">#REF!</definedName>
    <definedName name="_SA62">#REF!</definedName>
    <definedName name="_SA63" localSheetId="15">#REF!</definedName>
    <definedName name="_SA63" localSheetId="16">#REF!</definedName>
    <definedName name="_SA63" localSheetId="17">#REF!</definedName>
    <definedName name="_SA63" localSheetId="18">#REF!</definedName>
    <definedName name="_SA63" localSheetId="19">#REF!</definedName>
    <definedName name="_SA63" localSheetId="20">#REF!</definedName>
    <definedName name="_SA63" localSheetId="21">#REF!</definedName>
    <definedName name="_SA63" localSheetId="22">#REF!</definedName>
    <definedName name="_SA63" localSheetId="23">#REF!</definedName>
    <definedName name="_SA63" localSheetId="24">#REF!</definedName>
    <definedName name="_SA63" localSheetId="35">#REF!</definedName>
    <definedName name="_SA63" localSheetId="38">#REF!</definedName>
    <definedName name="_SA63" localSheetId="37">#REF!</definedName>
    <definedName name="_SA63" localSheetId="36">#REF!</definedName>
    <definedName name="_SA63" localSheetId="26">#REF!</definedName>
    <definedName name="_SA63" localSheetId="10">#REF!</definedName>
    <definedName name="_SA63" localSheetId="13">#REF!</definedName>
    <definedName name="_SA63" localSheetId="12">#REF!</definedName>
    <definedName name="_SA63" localSheetId="14">#REF!</definedName>
    <definedName name="_SA63" localSheetId="25">#REF!</definedName>
    <definedName name="_SA63" localSheetId="1">#REF!</definedName>
    <definedName name="_SA63" localSheetId="0">#REF!</definedName>
    <definedName name="_SA63" localSheetId="27">#REF!</definedName>
    <definedName name="_SA63" localSheetId="11">#REF!</definedName>
    <definedName name="_SA63">#REF!</definedName>
    <definedName name="_SA64" localSheetId="15">#REF!</definedName>
    <definedName name="_SA64" localSheetId="16">#REF!</definedName>
    <definedName name="_SA64" localSheetId="17">#REF!</definedName>
    <definedName name="_SA64" localSheetId="18">#REF!</definedName>
    <definedName name="_SA64" localSheetId="19">#REF!</definedName>
    <definedName name="_SA64" localSheetId="20">#REF!</definedName>
    <definedName name="_SA64" localSheetId="21">#REF!</definedName>
    <definedName name="_SA64" localSheetId="22">#REF!</definedName>
    <definedName name="_SA64" localSheetId="23">#REF!</definedName>
    <definedName name="_SA64" localSheetId="24">#REF!</definedName>
    <definedName name="_SA64" localSheetId="35">#REF!</definedName>
    <definedName name="_SA64" localSheetId="38">#REF!</definedName>
    <definedName name="_SA64" localSheetId="37">#REF!</definedName>
    <definedName name="_SA64" localSheetId="36">#REF!</definedName>
    <definedName name="_SA64" localSheetId="26">#REF!</definedName>
    <definedName name="_SA64" localSheetId="10">#REF!</definedName>
    <definedName name="_SA64" localSheetId="13">#REF!</definedName>
    <definedName name="_SA64" localSheetId="12">#REF!</definedName>
    <definedName name="_SA64" localSheetId="14">#REF!</definedName>
    <definedName name="_SA64" localSheetId="25">#REF!</definedName>
    <definedName name="_SA64" localSheetId="1">#REF!</definedName>
    <definedName name="_SA64" localSheetId="0">#REF!</definedName>
    <definedName name="_SA64" localSheetId="27">#REF!</definedName>
    <definedName name="_SA64" localSheetId="11">#REF!</definedName>
    <definedName name="_SA64">#REF!</definedName>
    <definedName name="_SA65" localSheetId="15">#REF!</definedName>
    <definedName name="_SA65" localSheetId="16">#REF!</definedName>
    <definedName name="_SA65" localSheetId="17">#REF!</definedName>
    <definedName name="_SA65" localSheetId="18">#REF!</definedName>
    <definedName name="_SA65" localSheetId="19">#REF!</definedName>
    <definedName name="_SA65" localSheetId="20">#REF!</definedName>
    <definedName name="_SA65" localSheetId="21">#REF!</definedName>
    <definedName name="_SA65" localSheetId="22">#REF!</definedName>
    <definedName name="_SA65" localSheetId="23">#REF!</definedName>
    <definedName name="_SA65" localSheetId="24">#REF!</definedName>
    <definedName name="_SA65" localSheetId="35">#REF!</definedName>
    <definedName name="_SA65" localSheetId="38">#REF!</definedName>
    <definedName name="_SA65" localSheetId="37">#REF!</definedName>
    <definedName name="_SA65" localSheetId="36">#REF!</definedName>
    <definedName name="_SA65" localSheetId="26">#REF!</definedName>
    <definedName name="_SA65" localSheetId="10">#REF!</definedName>
    <definedName name="_SA65" localSheetId="13">#REF!</definedName>
    <definedName name="_SA65" localSheetId="12">#REF!</definedName>
    <definedName name="_SA65" localSheetId="14">#REF!</definedName>
    <definedName name="_SA65" localSheetId="25">#REF!</definedName>
    <definedName name="_SA65" localSheetId="1">#REF!</definedName>
    <definedName name="_SA65" localSheetId="0">#REF!</definedName>
    <definedName name="_SA65" localSheetId="27">#REF!</definedName>
    <definedName name="_SA65" localSheetId="11">#REF!</definedName>
    <definedName name="_SA65">#REF!</definedName>
    <definedName name="_se" localSheetId="16">#REF!</definedName>
    <definedName name="_se" localSheetId="17">#REF!</definedName>
    <definedName name="_se" localSheetId="18">#REF!</definedName>
    <definedName name="_se" localSheetId="19">#REF!</definedName>
    <definedName name="_se" localSheetId="20">#REF!</definedName>
    <definedName name="_se" localSheetId="21">#REF!</definedName>
    <definedName name="_se" localSheetId="22">#REF!</definedName>
    <definedName name="_se" localSheetId="23">#REF!</definedName>
    <definedName name="_se" localSheetId="24">#REF!</definedName>
    <definedName name="_se" localSheetId="0">#REF!</definedName>
    <definedName name="_se">#REF!</definedName>
    <definedName name="_SET0109" localSheetId="16">#REF!</definedName>
    <definedName name="_SET0109" localSheetId="17">#REF!</definedName>
    <definedName name="_SET0109" localSheetId="18">#REF!</definedName>
    <definedName name="_SET0109" localSheetId="19">#REF!</definedName>
    <definedName name="_SET0109" localSheetId="20">#REF!</definedName>
    <definedName name="_SET0109" localSheetId="21">#REF!</definedName>
    <definedName name="_SET0109" localSheetId="22">#REF!</definedName>
    <definedName name="_SET0109" localSheetId="23">#REF!</definedName>
    <definedName name="_SET0109" localSheetId="24">#REF!</definedName>
    <definedName name="_SET0109" localSheetId="0">#REF!</definedName>
    <definedName name="_SET0109">#REF!</definedName>
    <definedName name="_SET1215" localSheetId="16">#REF!</definedName>
    <definedName name="_SET1215" localSheetId="17">#REF!</definedName>
    <definedName name="_SET1215" localSheetId="18">#REF!</definedName>
    <definedName name="_SET1215" localSheetId="19">#REF!</definedName>
    <definedName name="_SET1215" localSheetId="20">#REF!</definedName>
    <definedName name="_SET1215" localSheetId="21">#REF!</definedName>
    <definedName name="_SET1215" localSheetId="22">#REF!</definedName>
    <definedName name="_SET1215" localSheetId="23">#REF!</definedName>
    <definedName name="_SET1215" localSheetId="24">#REF!</definedName>
    <definedName name="_SET1215" localSheetId="0">#REF!</definedName>
    <definedName name="_SET1215">#REF!</definedName>
    <definedName name="_Sort" localSheetId="16" hidden="1">[7]건물!#REF!</definedName>
    <definedName name="_Sort" localSheetId="17" hidden="1">[7]건물!#REF!</definedName>
    <definedName name="_Sort" localSheetId="18" hidden="1">[7]건물!#REF!</definedName>
    <definedName name="_Sort" localSheetId="19" hidden="1">[7]건물!#REF!</definedName>
    <definedName name="_Sort" localSheetId="20" hidden="1">[7]건물!#REF!</definedName>
    <definedName name="_Sort" localSheetId="21" hidden="1">[7]건물!#REF!</definedName>
    <definedName name="_Sort" localSheetId="22" hidden="1">[7]건물!#REF!</definedName>
    <definedName name="_Sort" localSheetId="23" hidden="1">[7]건물!#REF!</definedName>
    <definedName name="_Sort" localSheetId="24" hidden="1">[7]건물!#REF!</definedName>
    <definedName name="_Sort" hidden="1">[7]건물!#REF!</definedName>
    <definedName name="_SORT1" localSheetId="16" hidden="1">#REF!</definedName>
    <definedName name="_SORT1" localSheetId="17" hidden="1">#REF!</definedName>
    <definedName name="_SORT1" localSheetId="18" hidden="1">#REF!</definedName>
    <definedName name="_SORT1" localSheetId="19" hidden="1">#REF!</definedName>
    <definedName name="_SORT1" localSheetId="20" hidden="1">#REF!</definedName>
    <definedName name="_SORT1" localSheetId="21" hidden="1">#REF!</definedName>
    <definedName name="_SORT1" localSheetId="22" hidden="1">#REF!</definedName>
    <definedName name="_SORT1" localSheetId="23" hidden="1">#REF!</definedName>
    <definedName name="_SORT1" localSheetId="24" hidden="1">#REF!</definedName>
    <definedName name="_SORT1" localSheetId="0" hidden="1">#REF!</definedName>
    <definedName name="_SORT1" hidden="1">#REF!</definedName>
    <definedName name="_Table1_In1" localSheetId="16" hidden="1">#REF!</definedName>
    <definedName name="_Table1_In1" localSheetId="17" hidden="1">#REF!</definedName>
    <definedName name="_Table1_In1" localSheetId="18" hidden="1">#REF!</definedName>
    <definedName name="_Table1_In1" localSheetId="19" hidden="1">#REF!</definedName>
    <definedName name="_Table1_In1" localSheetId="20" hidden="1">#REF!</definedName>
    <definedName name="_Table1_In1" localSheetId="21" hidden="1">#REF!</definedName>
    <definedName name="_Table1_In1" localSheetId="22" hidden="1">#REF!</definedName>
    <definedName name="_Table1_In1" localSheetId="23" hidden="1">#REF!</definedName>
    <definedName name="_Table1_In1" localSheetId="24" hidden="1">#REF!</definedName>
    <definedName name="_Table1_In1" localSheetId="0" hidden="1">#REF!</definedName>
    <definedName name="_Table1_In1" hidden="1">#REF!</definedName>
    <definedName name="_Table1_Out" localSheetId="16" hidden="1">#REF!</definedName>
    <definedName name="_Table1_Out" localSheetId="17" hidden="1">#REF!</definedName>
    <definedName name="_Table1_Out" localSheetId="18" hidden="1">#REF!</definedName>
    <definedName name="_Table1_Out" localSheetId="19" hidden="1">#REF!</definedName>
    <definedName name="_Table1_Out" localSheetId="20" hidden="1">#REF!</definedName>
    <definedName name="_Table1_Out" localSheetId="21" hidden="1">#REF!</definedName>
    <definedName name="_Table1_Out" localSheetId="22" hidden="1">#REF!</definedName>
    <definedName name="_Table1_Out" localSheetId="23" hidden="1">#REF!</definedName>
    <definedName name="_Table1_Out" localSheetId="24" hidden="1">#REF!</definedName>
    <definedName name="_Table1_Out" localSheetId="0" hidden="1">#REF!</definedName>
    <definedName name="_Table1_Out" hidden="1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0">#REF!</definedName>
    <definedName name="a">#REF!</definedName>
    <definedName name="AA" localSheetId="0" hidden="1">{"'AS,SEC'!$A$4:$J$25"}</definedName>
    <definedName name="AA" hidden="1">{"'AS,SEC'!$A$4:$J$25"}</definedName>
    <definedName name="aa\" localSheetId="0">{"'Sheet1'!$A$1:$H$36"}</definedName>
    <definedName name="aa\">{"'Sheet1'!$A$1:$H$36"}</definedName>
    <definedName name="aaa" localSheetId="0">{"'AS,SEC'!$A$4:$J$25"}</definedName>
    <definedName name="aaa">{"'AS,SEC'!$A$4:$J$25"}</definedName>
    <definedName name="AAAA" localSheetId="16">#REF!</definedName>
    <definedName name="AAAA" localSheetId="17">#REF!</definedName>
    <definedName name="AAAA" localSheetId="18">#REF!</definedName>
    <definedName name="AAAA" localSheetId="19">#REF!</definedName>
    <definedName name="AAAA" localSheetId="20">#REF!</definedName>
    <definedName name="AAAA" localSheetId="21">#REF!</definedName>
    <definedName name="AAAA" localSheetId="22">#REF!</definedName>
    <definedName name="AAAA" localSheetId="23">#REF!</definedName>
    <definedName name="AAAA" localSheetId="24">#REF!</definedName>
    <definedName name="AAAA" localSheetId="0">#REF!</definedName>
    <definedName name="AAAA">#REF!</definedName>
    <definedName name="AAAAA" localSheetId="16">#REF!</definedName>
    <definedName name="AAAAA" localSheetId="17">#REF!</definedName>
    <definedName name="AAAAA" localSheetId="18">#REF!</definedName>
    <definedName name="AAAAA" localSheetId="19">#REF!</definedName>
    <definedName name="AAAAA" localSheetId="20">#REF!</definedName>
    <definedName name="AAAAA" localSheetId="21">#REF!</definedName>
    <definedName name="AAAAA" localSheetId="22">#REF!</definedName>
    <definedName name="AAAAA" localSheetId="23">#REF!</definedName>
    <definedName name="AAAAA" localSheetId="24">#REF!</definedName>
    <definedName name="AAAAA" localSheetId="0">#REF!</definedName>
    <definedName name="AAAAA">#REF!</definedName>
    <definedName name="AAAAAAAAA" localSheetId="0">{"'Sheet1'!$A$1:$H$36"}</definedName>
    <definedName name="AAAAAAAAA">{"'Sheet1'!$A$1:$H$36"}</definedName>
    <definedName name="Access_Button">"bo_sang_토지조서_List"</definedName>
    <definedName name="AccessDatabase">"C:\My Documents\Exc-data\bo_sang.mdb"</definedName>
    <definedName name="ACCMU" localSheetId="16">#REF!</definedName>
    <definedName name="ACCMU" localSheetId="17">#REF!</definedName>
    <definedName name="ACCMU" localSheetId="18">#REF!</definedName>
    <definedName name="ACCMU" localSheetId="19">#REF!</definedName>
    <definedName name="ACCMU" localSheetId="20">#REF!</definedName>
    <definedName name="ACCMU" localSheetId="21">#REF!</definedName>
    <definedName name="ACCMU" localSheetId="22">#REF!</definedName>
    <definedName name="ACCMU" localSheetId="23">#REF!</definedName>
    <definedName name="ACCMU" localSheetId="24">#REF!</definedName>
    <definedName name="ACCMU" localSheetId="0">#REF!</definedName>
    <definedName name="ACCMU">#REF!</definedName>
    <definedName name="AD" localSheetId="0">{"'AS,SEC'!$A$4:$J$25"}</definedName>
    <definedName name="AD">{"'AS,SEC'!$A$4:$J$25"}</definedName>
    <definedName name="adfasdga" localSheetId="0">{"'AS,SEC'!$A$4:$J$25"}</definedName>
    <definedName name="adfasdga">{"'AS,SEC'!$A$4:$J$25"}</definedName>
    <definedName name="adfwetxcbdrfg" localSheetId="16">#REF!</definedName>
    <definedName name="adfwetxcbdrfg" localSheetId="17">#REF!</definedName>
    <definedName name="adfwetxcbdrfg" localSheetId="18">#REF!</definedName>
    <definedName name="adfwetxcbdrfg" localSheetId="19">#REF!</definedName>
    <definedName name="adfwetxcbdrfg" localSheetId="20">#REF!</definedName>
    <definedName name="adfwetxcbdrfg" localSheetId="21">#REF!</definedName>
    <definedName name="adfwetxcbdrfg" localSheetId="22">#REF!</definedName>
    <definedName name="adfwetxcbdrfg" localSheetId="23">#REF!</definedName>
    <definedName name="adfwetxcbdrfg" localSheetId="24">#REF!</definedName>
    <definedName name="adfwetxcbdrfg" localSheetId="0">#REF!</definedName>
    <definedName name="adfwetxcbdrfg">#REF!</definedName>
    <definedName name="adsw" localSheetId="16" hidden="1">#REF!</definedName>
    <definedName name="adsw" localSheetId="17" hidden="1">#REF!</definedName>
    <definedName name="adsw" localSheetId="18" hidden="1">#REF!</definedName>
    <definedName name="adsw" localSheetId="19" hidden="1">#REF!</definedName>
    <definedName name="adsw" localSheetId="20" hidden="1">#REF!</definedName>
    <definedName name="adsw" localSheetId="21" hidden="1">#REF!</definedName>
    <definedName name="adsw" localSheetId="22" hidden="1">#REF!</definedName>
    <definedName name="adsw" localSheetId="23" hidden="1">#REF!</definedName>
    <definedName name="adsw" localSheetId="24" hidden="1">#REF!</definedName>
    <definedName name="adsw" localSheetId="0" hidden="1">#REF!</definedName>
    <definedName name="adsw" hidden="1">#REF!</definedName>
    <definedName name="aeetq" localSheetId="0">{"'AS,SEC'!$A$4:$J$25"}</definedName>
    <definedName name="aeetq">{"'AS,SEC'!$A$4:$J$25"}</definedName>
    <definedName name="agdfg" localSheetId="16">OFFSET(표준근무시간, 2,3,1,1)</definedName>
    <definedName name="agdfg" localSheetId="17">OFFSET(표준근무시간, 2,3,1,1)</definedName>
    <definedName name="agdfg" localSheetId="18">OFFSET(표준근무시간, 2,3,1,1)</definedName>
    <definedName name="agdfg" localSheetId="19">OFFSET(표준근무시간, 2,3,1,1)</definedName>
    <definedName name="agdfg" localSheetId="20">OFFSET(표준근무시간, 2,3,1,1)</definedName>
    <definedName name="agdfg" localSheetId="21">OFFSET(표준근무시간, 2,3,1,1)</definedName>
    <definedName name="agdfg" localSheetId="22">OFFSET(표준근무시간, 2,3,1,1)</definedName>
    <definedName name="agdfg" localSheetId="23">OFFSET(표준근무시간, 2,3,1,1)</definedName>
    <definedName name="agdfg" localSheetId="24">OFFSET(표준근무시간, 2,3,1,1)</definedName>
    <definedName name="agdfg" localSheetId="0">OFFSET(표준근무시간, 2,3,1,1)</definedName>
    <definedName name="agdfg">OFFSET(표준근무시간, 2,3,1,1)</definedName>
    <definedName name="aj" localSheetId="0">{"'AS,SEC'!$A$4:$J$25"}</definedName>
    <definedName name="aj">{"'AS,SEC'!$A$4:$J$25"}</definedName>
    <definedName name="amy" localSheetId="16" hidden="1">#REF!</definedName>
    <definedName name="amy" localSheetId="17" hidden="1">#REF!</definedName>
    <definedName name="amy" localSheetId="18" hidden="1">#REF!</definedName>
    <definedName name="amy" localSheetId="19" hidden="1">#REF!</definedName>
    <definedName name="amy" localSheetId="20" hidden="1">#REF!</definedName>
    <definedName name="amy" localSheetId="21" hidden="1">#REF!</definedName>
    <definedName name="amy" localSheetId="22" hidden="1">#REF!</definedName>
    <definedName name="amy" localSheetId="23" hidden="1">#REF!</definedName>
    <definedName name="amy" localSheetId="24" hidden="1">#REF!</definedName>
    <definedName name="amy" localSheetId="0" hidden="1">#REF!</definedName>
    <definedName name="amy" hidden="1">#REF!</definedName>
    <definedName name="anscount">1</definedName>
    <definedName name="AS2DocOpenMode">"AS2DocumentEdit"</definedName>
    <definedName name="ASS" localSheetId="0" hidden="1">{#N/A,#N/A,FALSE,"P.C.B"}</definedName>
    <definedName name="ASS" hidden="1">{#N/A,#N/A,FALSE,"P.C.B"}</definedName>
    <definedName name="ATT_2G" localSheetId="16">#REF!</definedName>
    <definedName name="ATT_2G" localSheetId="17">#REF!</definedName>
    <definedName name="ATT_2G" localSheetId="18">#REF!</definedName>
    <definedName name="ATT_2G" localSheetId="19">#REF!</definedName>
    <definedName name="ATT_2G" localSheetId="20">#REF!</definedName>
    <definedName name="ATT_2G" localSheetId="21">#REF!</definedName>
    <definedName name="ATT_2G" localSheetId="22">#REF!</definedName>
    <definedName name="ATT_2G" localSheetId="23">#REF!</definedName>
    <definedName name="ATT_2G" localSheetId="24">#REF!</definedName>
    <definedName name="ATT_2G" localSheetId="0">#REF!</definedName>
    <definedName name="ATT_2G">#REF!</definedName>
    <definedName name="ATT_800M" localSheetId="16">#REF!</definedName>
    <definedName name="ATT_800M" localSheetId="17">#REF!</definedName>
    <definedName name="ATT_800M" localSheetId="18">#REF!</definedName>
    <definedName name="ATT_800M" localSheetId="19">#REF!</definedName>
    <definedName name="ATT_800M" localSheetId="20">#REF!</definedName>
    <definedName name="ATT_800M" localSheetId="21">#REF!</definedName>
    <definedName name="ATT_800M" localSheetId="22">#REF!</definedName>
    <definedName name="ATT_800M" localSheetId="23">#REF!</definedName>
    <definedName name="ATT_800M" localSheetId="24">#REF!</definedName>
    <definedName name="ATT_800M" localSheetId="0">#REF!</definedName>
    <definedName name="ATT_800M">#REF!</definedName>
    <definedName name="awawaw" localSheetId="16">#REF!</definedName>
    <definedName name="awawaw" localSheetId="17">#REF!</definedName>
    <definedName name="awawaw" localSheetId="18">#REF!</definedName>
    <definedName name="awawaw" localSheetId="19">#REF!</definedName>
    <definedName name="awawaw" localSheetId="20">#REF!</definedName>
    <definedName name="awawaw" localSheetId="21">#REF!</definedName>
    <definedName name="awawaw" localSheetId="22">#REF!</definedName>
    <definedName name="awawaw" localSheetId="23">#REF!</definedName>
    <definedName name="awawaw" localSheetId="24">#REF!</definedName>
    <definedName name="awawaw" localSheetId="0">#REF!</definedName>
    <definedName name="awawaw">#REF!</definedName>
    <definedName name="AZ">[9]꼼죕롤2!$A$3:$IV$3,[9]꼼죕롤2!$A$11:$IV$11,[9]꼼죕롤2!$A$19:$IV$19,[9]꼼죕롤2!$A$27:$IV$27,[9]꼼죕롤2!$A$35:$IV$35,[9]꼼죕롤2!$A$43:$IV$43,[9]꼼죕롤2!$A$52:$IV$52,[9]꼼죕롤2!$A$60:$IV$60,[9]꼼죕롤2!$A$68:$IV$68,[9]꼼죕롤2!$A$76:$IV$76,[9]꼼죕롤2!$A$84:$IV$84,[9]꼼죕롤2!$A$92:$IV$92,[9]꼼죕롤2!$A$102:$IV$102,[9]꼼죕롤2!$A$111:$IV$111,[9]꼼죕롤2!$A$120:$IV$120</definedName>
    <definedName name="B_10" localSheetId="16">#REF!</definedName>
    <definedName name="B_10" localSheetId="17">#REF!</definedName>
    <definedName name="B_10" localSheetId="18">#REF!</definedName>
    <definedName name="B_10" localSheetId="19">#REF!</definedName>
    <definedName name="B_10" localSheetId="20">#REF!</definedName>
    <definedName name="B_10" localSheetId="21">#REF!</definedName>
    <definedName name="B_10" localSheetId="22">#REF!</definedName>
    <definedName name="B_10" localSheetId="23">#REF!</definedName>
    <definedName name="B_10" localSheetId="24">#REF!</definedName>
    <definedName name="B_10" localSheetId="0">#REF!</definedName>
    <definedName name="B_10">#REF!</definedName>
    <definedName name="B_20" localSheetId="16">#REF!</definedName>
    <definedName name="B_20" localSheetId="17">#REF!</definedName>
    <definedName name="B_20" localSheetId="18">#REF!</definedName>
    <definedName name="B_20" localSheetId="19">#REF!</definedName>
    <definedName name="B_20" localSheetId="20">#REF!</definedName>
    <definedName name="B_20" localSheetId="21">#REF!</definedName>
    <definedName name="B_20" localSheetId="22">#REF!</definedName>
    <definedName name="B_20" localSheetId="23">#REF!</definedName>
    <definedName name="B_20" localSheetId="24">#REF!</definedName>
    <definedName name="B_20" localSheetId="0">#REF!</definedName>
    <definedName name="B_20">#REF!</definedName>
    <definedName name="B_40" localSheetId="16">#REF!</definedName>
    <definedName name="B_40" localSheetId="17">#REF!</definedName>
    <definedName name="B_40" localSheetId="18">#REF!</definedName>
    <definedName name="B_40" localSheetId="19">#REF!</definedName>
    <definedName name="B_40" localSheetId="20">#REF!</definedName>
    <definedName name="B_40" localSheetId="21">#REF!</definedName>
    <definedName name="B_40" localSheetId="22">#REF!</definedName>
    <definedName name="B_40" localSheetId="23">#REF!</definedName>
    <definedName name="B_40" localSheetId="24">#REF!</definedName>
    <definedName name="B_40" localSheetId="0">#REF!</definedName>
    <definedName name="B_40">#REF!</definedName>
    <definedName name="B_50" localSheetId="16">#REF!</definedName>
    <definedName name="B_50" localSheetId="17">#REF!</definedName>
    <definedName name="B_50" localSheetId="18">#REF!</definedName>
    <definedName name="B_50" localSheetId="19">#REF!</definedName>
    <definedName name="B_50" localSheetId="20">#REF!</definedName>
    <definedName name="B_50" localSheetId="21">#REF!</definedName>
    <definedName name="B_50" localSheetId="22">#REF!</definedName>
    <definedName name="B_50" localSheetId="23">#REF!</definedName>
    <definedName name="B_50" localSheetId="24">#REF!</definedName>
    <definedName name="B_50" localSheetId="0">#REF!</definedName>
    <definedName name="B_50">#REF!</definedName>
    <definedName name="B_60" localSheetId="16">#REF!</definedName>
    <definedName name="B_60" localSheetId="17">#REF!</definedName>
    <definedName name="B_60" localSheetId="18">#REF!</definedName>
    <definedName name="B_60" localSheetId="19">#REF!</definedName>
    <definedName name="B_60" localSheetId="20">#REF!</definedName>
    <definedName name="B_60" localSheetId="21">#REF!</definedName>
    <definedName name="B_60" localSheetId="22">#REF!</definedName>
    <definedName name="B_60" localSheetId="23">#REF!</definedName>
    <definedName name="B_60" localSheetId="24">#REF!</definedName>
    <definedName name="B_60" localSheetId="0">#REF!</definedName>
    <definedName name="B_60">#REF!</definedName>
    <definedName name="B_70" localSheetId="16">#REF!</definedName>
    <definedName name="B_70" localSheetId="17">#REF!</definedName>
    <definedName name="B_70" localSheetId="18">#REF!</definedName>
    <definedName name="B_70" localSheetId="19">#REF!</definedName>
    <definedName name="B_70" localSheetId="20">#REF!</definedName>
    <definedName name="B_70" localSheetId="21">#REF!</definedName>
    <definedName name="B_70" localSheetId="22">#REF!</definedName>
    <definedName name="B_70" localSheetId="23">#REF!</definedName>
    <definedName name="B_70" localSheetId="24">#REF!</definedName>
    <definedName name="B_70" localSheetId="0">#REF!</definedName>
    <definedName name="B_70">#REF!</definedName>
    <definedName name="B_90" localSheetId="16">#REF!</definedName>
    <definedName name="B_90" localSheetId="17">#REF!</definedName>
    <definedName name="B_90" localSheetId="18">#REF!</definedName>
    <definedName name="B_90" localSheetId="19">#REF!</definedName>
    <definedName name="B_90" localSheetId="20">#REF!</definedName>
    <definedName name="B_90" localSheetId="21">#REF!</definedName>
    <definedName name="B_90" localSheetId="22">#REF!</definedName>
    <definedName name="B_90" localSheetId="23">#REF!</definedName>
    <definedName name="B_90" localSheetId="24">#REF!</definedName>
    <definedName name="B_90" localSheetId="0">#REF!</definedName>
    <definedName name="B_90">#REF!</definedName>
    <definedName name="B_JEMU" localSheetId="16">#REF!</definedName>
    <definedName name="B_JEMU" localSheetId="17">#REF!</definedName>
    <definedName name="B_JEMU" localSheetId="18">#REF!</definedName>
    <definedName name="B_JEMU" localSheetId="19">#REF!</definedName>
    <definedName name="B_JEMU" localSheetId="20">#REF!</definedName>
    <definedName name="B_JEMU" localSheetId="21">#REF!</definedName>
    <definedName name="B_JEMU" localSheetId="22">#REF!</definedName>
    <definedName name="B_JEMU" localSheetId="23">#REF!</definedName>
    <definedName name="B_JEMU" localSheetId="24">#REF!</definedName>
    <definedName name="B_JEMU" localSheetId="0">#REF!</definedName>
    <definedName name="B_JEMU">#REF!</definedName>
    <definedName name="B_TOTAL" localSheetId="16">#REF!</definedName>
    <definedName name="B_TOTAL" localSheetId="17">#REF!</definedName>
    <definedName name="B_TOTAL" localSheetId="18">#REF!</definedName>
    <definedName name="B_TOTAL" localSheetId="19">#REF!</definedName>
    <definedName name="B_TOTAL" localSheetId="20">#REF!</definedName>
    <definedName name="B_TOTAL" localSheetId="21">#REF!</definedName>
    <definedName name="B_TOTAL" localSheetId="22">#REF!</definedName>
    <definedName name="B_TOTAL" localSheetId="23">#REF!</definedName>
    <definedName name="B_TOTAL" localSheetId="24">#REF!</definedName>
    <definedName name="B_TOTAL" localSheetId="0">#REF!</definedName>
    <definedName name="B_TOTAL">#REF!</definedName>
    <definedName name="B_TOTALT" localSheetId="16">#REF!</definedName>
    <definedName name="B_TOTALT" localSheetId="17">#REF!</definedName>
    <definedName name="B_TOTALT" localSheetId="18">#REF!</definedName>
    <definedName name="B_TOTALT" localSheetId="19">#REF!</definedName>
    <definedName name="B_TOTALT" localSheetId="20">#REF!</definedName>
    <definedName name="B_TOTALT" localSheetId="21">#REF!</definedName>
    <definedName name="B_TOTALT" localSheetId="22">#REF!</definedName>
    <definedName name="B_TOTALT" localSheetId="23">#REF!</definedName>
    <definedName name="B_TOTALT" localSheetId="24">#REF!</definedName>
    <definedName name="B_TOTALT" localSheetId="0">#REF!</definedName>
    <definedName name="B_TOTALT">#REF!</definedName>
    <definedName name="B3송" localSheetId="16" hidden="1">#REF!</definedName>
    <definedName name="B3송" localSheetId="17" hidden="1">#REF!</definedName>
    <definedName name="B3송" localSheetId="18" hidden="1">#REF!</definedName>
    <definedName name="B3송" localSheetId="19" hidden="1">#REF!</definedName>
    <definedName name="B3송" localSheetId="20" hidden="1">#REF!</definedName>
    <definedName name="B3송" localSheetId="21" hidden="1">#REF!</definedName>
    <definedName name="B3송" localSheetId="22" hidden="1">#REF!</definedName>
    <definedName name="B3송" localSheetId="23" hidden="1">#REF!</definedName>
    <definedName name="B3송" localSheetId="24" hidden="1">#REF!</definedName>
    <definedName name="B3송" localSheetId="0" hidden="1">#REF!</definedName>
    <definedName name="B3송" hidden="1">#REF!</definedName>
    <definedName name="ban" localSheetId="0" hidden="1">{#N/A,#N/A,FALSE,"P.C.B"}</definedName>
    <definedName name="ban" hidden="1">{#N/A,#N/A,FALSE,"P.C.B"}</definedName>
    <definedName name="bb" localSheetId="0">{"'Sheet1'!$A$1:$H$36"}</definedName>
    <definedName name="bb">{"'Sheet1'!$A$1:$H$36"}</definedName>
    <definedName name="BBBB" localSheetId="16">#REF!</definedName>
    <definedName name="BBBB" localSheetId="17">#REF!</definedName>
    <definedName name="BBBB" localSheetId="18">#REF!</definedName>
    <definedName name="BBBB" localSheetId="19">#REF!</definedName>
    <definedName name="BBBB" localSheetId="20">#REF!</definedName>
    <definedName name="BBBB" localSheetId="21">#REF!</definedName>
    <definedName name="BBBB" localSheetId="22">#REF!</definedName>
    <definedName name="BBBB" localSheetId="23">#REF!</definedName>
    <definedName name="BBBB" localSheetId="24">#REF!</definedName>
    <definedName name="BBBB" localSheetId="0">#REF!</definedName>
    <definedName name="BBBB">#REF!</definedName>
    <definedName name="BS_T" localSheetId="16">#REF!</definedName>
    <definedName name="BS_T" localSheetId="17">#REF!</definedName>
    <definedName name="BS_T" localSheetId="18">#REF!</definedName>
    <definedName name="BS_T" localSheetId="19">#REF!</definedName>
    <definedName name="BS_T" localSheetId="20">#REF!</definedName>
    <definedName name="BS_T" localSheetId="21">#REF!</definedName>
    <definedName name="BS_T" localSheetId="22">#REF!</definedName>
    <definedName name="BS_T" localSheetId="23">#REF!</definedName>
    <definedName name="BS_T" localSheetId="24">#REF!</definedName>
    <definedName name="BS_T" localSheetId="0">#REF!</definedName>
    <definedName name="BS_T">#REF!</definedName>
    <definedName name="BS일">[10]기초정보!$C$3</definedName>
    <definedName name="BS통보용" localSheetId="16">#REF!</definedName>
    <definedName name="BS통보용" localSheetId="17">#REF!</definedName>
    <definedName name="BS통보용" localSheetId="18">#REF!</definedName>
    <definedName name="BS통보용" localSheetId="19">#REF!</definedName>
    <definedName name="BS통보용" localSheetId="20">#REF!</definedName>
    <definedName name="BS통보용" localSheetId="21">#REF!</definedName>
    <definedName name="BS통보용" localSheetId="22">#REF!</definedName>
    <definedName name="BS통보용" localSheetId="23">#REF!</definedName>
    <definedName name="BS통보용" localSheetId="24">#REF!</definedName>
    <definedName name="BS통보용" localSheetId="0">#REF!</definedName>
    <definedName name="BS통보용">#REF!</definedName>
    <definedName name="BS현재">[10]기초정보!$D$3</definedName>
    <definedName name="CAPA9798" localSheetId="0" hidden="1">{#N/A,#N/A,FALSE,"P.C.B"}</definedName>
    <definedName name="CAPA9798" hidden="1">{#N/A,#N/A,FALSE,"P.C.B"}</definedName>
    <definedName name="Caption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C" localSheetId="16">#REF!</definedName>
    <definedName name="CC" localSheetId="17">#REF!</definedName>
    <definedName name="CC" localSheetId="18">#REF!</definedName>
    <definedName name="CC" localSheetId="19">#REF!</definedName>
    <definedName name="CC" localSheetId="20">#REF!</definedName>
    <definedName name="CC" localSheetId="21">#REF!</definedName>
    <definedName name="CC" localSheetId="22">#REF!</definedName>
    <definedName name="CC" localSheetId="23">#REF!</definedName>
    <definedName name="CC" localSheetId="24">#REF!</definedName>
    <definedName name="CC" localSheetId="0">#REF!</definedName>
    <definedName name="CC">#REF!</definedName>
    <definedName name="CCCC" localSheetId="16">#REF!</definedName>
    <definedName name="CCCC" localSheetId="17">#REF!</definedName>
    <definedName name="CCCC" localSheetId="18">#REF!</definedName>
    <definedName name="CCCC" localSheetId="19">#REF!</definedName>
    <definedName name="CCCC" localSheetId="20">#REF!</definedName>
    <definedName name="CCCC" localSheetId="21">#REF!</definedName>
    <definedName name="CCCC" localSheetId="22">#REF!</definedName>
    <definedName name="CCCC" localSheetId="23">#REF!</definedName>
    <definedName name="CCCC" localSheetId="24">#REF!</definedName>
    <definedName name="CCCC" localSheetId="0">#REF!</definedName>
    <definedName name="CCCC">#REF!</definedName>
    <definedName name="CENTA" localSheetId="16">#REF!</definedName>
    <definedName name="CENTA" localSheetId="17">#REF!</definedName>
    <definedName name="CENTA" localSheetId="18">#REF!</definedName>
    <definedName name="CENTA" localSheetId="19">#REF!</definedName>
    <definedName name="CENTA" localSheetId="20">#REF!</definedName>
    <definedName name="CENTA" localSheetId="21">#REF!</definedName>
    <definedName name="CENTA" localSheetId="22">#REF!</definedName>
    <definedName name="CENTA" localSheetId="23">#REF!</definedName>
    <definedName name="CENTA" localSheetId="24">#REF!</definedName>
    <definedName name="CENTA" localSheetId="0">#REF!</definedName>
    <definedName name="CENTA">#REF!</definedName>
    <definedName name="CENTA1" localSheetId="16">#REF!</definedName>
    <definedName name="CENTA1" localSheetId="17">#REF!</definedName>
    <definedName name="CENTA1" localSheetId="18">#REF!</definedName>
    <definedName name="CENTA1" localSheetId="19">#REF!</definedName>
    <definedName name="CENTA1" localSheetId="20">#REF!</definedName>
    <definedName name="CENTA1" localSheetId="21">#REF!</definedName>
    <definedName name="CENTA1" localSheetId="22">#REF!</definedName>
    <definedName name="CENTA1" localSheetId="23">#REF!</definedName>
    <definedName name="CENTA1" localSheetId="24">#REF!</definedName>
    <definedName name="CENTA1" localSheetId="0">#REF!</definedName>
    <definedName name="CENTA1">#REF!</definedName>
    <definedName name="CFAB7" localSheetId="0">{"'Sheet1'!$A$1:$H$36"}</definedName>
    <definedName name="CFAB7">{"'Sheet1'!$A$1:$H$36"}</definedName>
    <definedName name="CHA" localSheetId="16">#REF!</definedName>
    <definedName name="CHA" localSheetId="17">#REF!</definedName>
    <definedName name="CHA" localSheetId="18">#REF!</definedName>
    <definedName name="CHA" localSheetId="19">#REF!</definedName>
    <definedName name="CHA" localSheetId="20">#REF!</definedName>
    <definedName name="CHA" localSheetId="21">#REF!</definedName>
    <definedName name="CHA" localSheetId="22">#REF!</definedName>
    <definedName name="CHA" localSheetId="23">#REF!</definedName>
    <definedName name="CHA" localSheetId="24">#REF!</definedName>
    <definedName name="CHA" localSheetId="0">#REF!</definedName>
    <definedName name="CHA">#REF!</definedName>
    <definedName name="CHANG" localSheetId="0" hidden="1">{#N/A,#N/A,FALSE,"P.C.B"}</definedName>
    <definedName name="CHANG" hidden="1">{#N/A,#N/A,FALSE,"P.C.B"}</definedName>
    <definedName name="CHX" localSheetId="15">#REF!</definedName>
    <definedName name="CHX" localSheetId="16">#REF!</definedName>
    <definedName name="CHX" localSheetId="17">#REF!</definedName>
    <definedName name="CHX" localSheetId="18">#REF!</definedName>
    <definedName name="CHX" localSheetId="19">#REF!</definedName>
    <definedName name="CHX" localSheetId="20">#REF!</definedName>
    <definedName name="CHX" localSheetId="21">#REF!</definedName>
    <definedName name="CHX" localSheetId="22">#REF!</definedName>
    <definedName name="CHX" localSheetId="23">#REF!</definedName>
    <definedName name="CHX" localSheetId="24">#REF!</definedName>
    <definedName name="CHX" localSheetId="35">#REF!</definedName>
    <definedName name="CHX" localSheetId="38">#REF!</definedName>
    <definedName name="CHX" localSheetId="37">#REF!</definedName>
    <definedName name="CHX" localSheetId="36">#REF!</definedName>
    <definedName name="CHX" localSheetId="26">#REF!</definedName>
    <definedName name="CHX" localSheetId="10">#REF!</definedName>
    <definedName name="CHX" localSheetId="13">#REF!</definedName>
    <definedName name="CHX" localSheetId="12">#REF!</definedName>
    <definedName name="CHX" localSheetId="14">#REF!</definedName>
    <definedName name="CHX" localSheetId="25">#REF!</definedName>
    <definedName name="CHX" localSheetId="1">#REF!</definedName>
    <definedName name="CHX" localSheetId="0">#REF!</definedName>
    <definedName name="CHX" localSheetId="27">#REF!</definedName>
    <definedName name="CHX" localSheetId="11">#REF!</definedName>
    <definedName name="CHX">#REF!</definedName>
    <definedName name="CM사업부" localSheetId="0">{"'AS,SEC'!$A$4:$J$25"}</definedName>
    <definedName name="CM사업부">{"'AS,SEC'!$A$4:$J$25"}</definedName>
    <definedName name="CODE" localSheetId="16">#REF!</definedName>
    <definedName name="CODE" localSheetId="17">#REF!</definedName>
    <definedName name="CODE" localSheetId="18">#REF!</definedName>
    <definedName name="CODE" localSheetId="19">#REF!</definedName>
    <definedName name="CODE" localSheetId="20">#REF!</definedName>
    <definedName name="CODE" localSheetId="21">#REF!</definedName>
    <definedName name="CODE" localSheetId="22">#REF!</definedName>
    <definedName name="CODE" localSheetId="23">#REF!</definedName>
    <definedName name="CODE" localSheetId="24">#REF!</definedName>
    <definedName name="CODE" localSheetId="0">#REF!</definedName>
    <definedName name="CODE">#REF!</definedName>
    <definedName name="csDesignMode">1</definedName>
    <definedName name="CURRENT" localSheetId="16">#REF!</definedName>
    <definedName name="CURRENT" localSheetId="17">#REF!</definedName>
    <definedName name="CURRENT" localSheetId="18">#REF!</definedName>
    <definedName name="CURRENT" localSheetId="19">#REF!</definedName>
    <definedName name="CURRENT" localSheetId="20">#REF!</definedName>
    <definedName name="CURRENT" localSheetId="21">#REF!</definedName>
    <definedName name="CURRENT" localSheetId="22">#REF!</definedName>
    <definedName name="CURRENT" localSheetId="23">#REF!</definedName>
    <definedName name="CURRENT" localSheetId="24">#REF!</definedName>
    <definedName name="CURRENT" localSheetId="0">#REF!</definedName>
    <definedName name="CURRENT">#REF!</definedName>
    <definedName name="d" localSheetId="0" hidden="1">{"'AS,SEC'!$A$4:$J$25"}</definedName>
    <definedName name="d" hidden="1">{"'AS,SEC'!$A$4:$J$25"}</definedName>
    <definedName name="d15_500" localSheetId="16">[11]N당기5차!#REF!</definedName>
    <definedName name="d15_500" localSheetId="17">[11]N당기5차!#REF!</definedName>
    <definedName name="d15_500" localSheetId="18">[11]N당기5차!#REF!</definedName>
    <definedName name="d15_500" localSheetId="19">[11]N당기5차!#REF!</definedName>
    <definedName name="d15_500" localSheetId="20">[11]N당기5차!#REF!</definedName>
    <definedName name="d15_500" localSheetId="21">[11]N당기5차!#REF!</definedName>
    <definedName name="d15_500" localSheetId="22">[11]N당기5차!#REF!</definedName>
    <definedName name="d15_500" localSheetId="23">[11]N당기5차!#REF!</definedName>
    <definedName name="d15_500" localSheetId="24">[11]N당기5차!#REF!</definedName>
    <definedName name="d15_500">[11]N당기5차!#REF!</definedName>
    <definedName name="d25_500" localSheetId="16">[11]N당기5차!#REF!</definedName>
    <definedName name="d25_500" localSheetId="17">[11]N당기5차!#REF!</definedName>
    <definedName name="d25_500" localSheetId="18">[11]N당기5차!#REF!</definedName>
    <definedName name="d25_500" localSheetId="19">[11]N당기5차!#REF!</definedName>
    <definedName name="d25_500" localSheetId="20">[11]N당기5차!#REF!</definedName>
    <definedName name="d25_500" localSheetId="21">[11]N당기5차!#REF!</definedName>
    <definedName name="d25_500" localSheetId="22">[11]N당기5차!#REF!</definedName>
    <definedName name="d25_500" localSheetId="23">[11]N당기5차!#REF!</definedName>
    <definedName name="d25_500" localSheetId="24">[11]N당기5차!#REF!</definedName>
    <definedName name="d25_500">[11]N당기5차!#REF!</definedName>
    <definedName name="d5_500" localSheetId="16">[11]N당기5차!#REF!</definedName>
    <definedName name="d5_500" localSheetId="17">[11]N당기5차!#REF!</definedName>
    <definedName name="d5_500" localSheetId="18">[11]N당기5차!#REF!</definedName>
    <definedName name="d5_500" localSheetId="19">[11]N당기5차!#REF!</definedName>
    <definedName name="d5_500" localSheetId="20">[11]N당기5차!#REF!</definedName>
    <definedName name="d5_500" localSheetId="21">[11]N당기5차!#REF!</definedName>
    <definedName name="d5_500" localSheetId="22">[11]N당기5차!#REF!</definedName>
    <definedName name="d5_500" localSheetId="23">[11]N당기5차!#REF!</definedName>
    <definedName name="d5_500" localSheetId="24">[11]N당기5차!#REF!</definedName>
    <definedName name="d5_500">[11]N당기5차!#REF!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0">#REF!</definedName>
    <definedName name="data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35">#REF!</definedName>
    <definedName name="_xlnm.Database" localSheetId="38">#REF!</definedName>
    <definedName name="_xlnm.Database" localSheetId="37">#REF!</definedName>
    <definedName name="_xlnm.Database" localSheetId="36">#REF!</definedName>
    <definedName name="_xlnm.Database" localSheetId="26">#REF!</definedName>
    <definedName name="_xlnm.Database" localSheetId="10">#REF!</definedName>
    <definedName name="_xlnm.Database" localSheetId="13">#REF!</definedName>
    <definedName name="_xlnm.Database" localSheetId="12">#REF!</definedName>
    <definedName name="_xlnm.Database" localSheetId="14">#REF!</definedName>
    <definedName name="_xlnm.Database" localSheetId="25">#REF!</definedName>
    <definedName name="_xlnm.Database" localSheetId="1">#REF!</definedName>
    <definedName name="_xlnm.Database" localSheetId="0">#REF!</definedName>
    <definedName name="_xlnm.Database" localSheetId="27">#REF!</definedName>
    <definedName name="_xlnm.Database" localSheetId="11">#REF!</definedName>
    <definedName name="_xlnm.Database">#REF!</definedName>
    <definedName name="DB_CODE">[12]MASTER!$D$13</definedName>
    <definedName name="dd" localSheetId="0">{"'AS,SEC'!$A$4:$J$25"}</definedName>
    <definedName name="dd">{"'AS,SEC'!$A$4:$J$25"}</definedName>
    <definedName name="DDDD" localSheetId="16">#REF!</definedName>
    <definedName name="DDDD" localSheetId="17">#REF!</definedName>
    <definedName name="DDDD" localSheetId="18">#REF!</definedName>
    <definedName name="DDDD" localSheetId="19">#REF!</definedName>
    <definedName name="DDDD" localSheetId="20">#REF!</definedName>
    <definedName name="DDDD" localSheetId="21">#REF!</definedName>
    <definedName name="DDDD" localSheetId="22">#REF!</definedName>
    <definedName name="DDDD" localSheetId="23">#REF!</definedName>
    <definedName name="DDDD" localSheetId="24">#REF!</definedName>
    <definedName name="DDDD" localSheetId="0">#REF!</definedName>
    <definedName name="DDDD">#REF!</definedName>
    <definedName name="dddd1234" localSheetId="16" hidden="1">#REF!</definedName>
    <definedName name="dddd1234" localSheetId="17" hidden="1">#REF!</definedName>
    <definedName name="dddd1234" localSheetId="18" hidden="1">#REF!</definedName>
    <definedName name="dddd1234" localSheetId="19" hidden="1">#REF!</definedName>
    <definedName name="dddd1234" localSheetId="20" hidden="1">#REF!</definedName>
    <definedName name="dddd1234" localSheetId="21" hidden="1">#REF!</definedName>
    <definedName name="dddd1234" localSheetId="22" hidden="1">#REF!</definedName>
    <definedName name="dddd1234" localSheetId="23" hidden="1">#REF!</definedName>
    <definedName name="dddd1234" localSheetId="24" hidden="1">#REF!</definedName>
    <definedName name="dddd1234" localSheetId="0" hidden="1">#REF!</definedName>
    <definedName name="dddd1234" hidden="1">#REF!</definedName>
    <definedName name="dfdf" localSheetId="16" hidden="1">[7]건물!#REF!</definedName>
    <definedName name="dfdf" localSheetId="17" hidden="1">[7]건물!#REF!</definedName>
    <definedName name="dfdf" localSheetId="18" hidden="1">[7]건물!#REF!</definedName>
    <definedName name="dfdf" localSheetId="19" hidden="1">[7]건물!#REF!</definedName>
    <definedName name="dfdf" localSheetId="20" hidden="1">[7]건물!#REF!</definedName>
    <definedName name="dfdf" localSheetId="21" hidden="1">[7]건물!#REF!</definedName>
    <definedName name="dfdf" localSheetId="22" hidden="1">[7]건물!#REF!</definedName>
    <definedName name="dfdf" localSheetId="23" hidden="1">[7]건물!#REF!</definedName>
    <definedName name="dfdf" localSheetId="24" hidden="1">[7]건물!#REF!</definedName>
    <definedName name="dfdf" hidden="1">[7]건물!#REF!</definedName>
    <definedName name="DFGDF">OFFSET([13]공사기본내용입력!$A$6,0,0,COUNTA([13]공사기본내용입력!$A$6:$A$100),1)</definedName>
    <definedName name="DK" localSheetId="16">#REF!</definedName>
    <definedName name="DK" localSheetId="17">#REF!</definedName>
    <definedName name="DK" localSheetId="18">#REF!</definedName>
    <definedName name="DK" localSheetId="19">#REF!</definedName>
    <definedName name="DK" localSheetId="20">#REF!</definedName>
    <definedName name="DK" localSheetId="21">#REF!</definedName>
    <definedName name="DK" localSheetId="22">#REF!</definedName>
    <definedName name="DK" localSheetId="23">#REF!</definedName>
    <definedName name="DK" localSheetId="24">#REF!</definedName>
    <definedName name="DK" localSheetId="0">#REF!</definedName>
    <definedName name="DK">#REF!</definedName>
    <definedName name="DN" localSheetId="0">{"'Sheet1'!$A$1:$H$36"}</definedName>
    <definedName name="DN">{"'Sheet1'!$A$1:$H$36"}</definedName>
    <definedName name="dsadasd" localSheetId="16" hidden="1">#REF!</definedName>
    <definedName name="dsadasd" localSheetId="17" hidden="1">#REF!</definedName>
    <definedName name="dsadasd" localSheetId="18" hidden="1">#REF!</definedName>
    <definedName name="dsadasd" localSheetId="19" hidden="1">#REF!</definedName>
    <definedName name="dsadasd" localSheetId="20" hidden="1">#REF!</definedName>
    <definedName name="dsadasd" localSheetId="21" hidden="1">#REF!</definedName>
    <definedName name="dsadasd" localSheetId="22" hidden="1">#REF!</definedName>
    <definedName name="dsadasd" localSheetId="23" hidden="1">#REF!</definedName>
    <definedName name="dsadasd" localSheetId="24" hidden="1">#REF!</definedName>
    <definedName name="dsadasd" localSheetId="0" hidden="1">#REF!</definedName>
    <definedName name="dsadasd" hidden="1">#REF!</definedName>
    <definedName name="DY" localSheetId="16">[14]제품!#REF!</definedName>
    <definedName name="DY" localSheetId="17">[14]제품!#REF!</definedName>
    <definedName name="DY" localSheetId="18">[14]제품!#REF!</definedName>
    <definedName name="DY" localSheetId="19">[14]제품!#REF!</definedName>
    <definedName name="DY" localSheetId="20">[14]제품!#REF!</definedName>
    <definedName name="DY" localSheetId="21">[14]제품!#REF!</definedName>
    <definedName name="DY" localSheetId="22">[14]제품!#REF!</definedName>
    <definedName name="DY" localSheetId="23">[14]제품!#REF!</definedName>
    <definedName name="DY" localSheetId="24">[14]제품!#REF!</definedName>
    <definedName name="DY">[14]제품!#REF!</definedName>
    <definedName name="eeufa" localSheetId="16">#REF!</definedName>
    <definedName name="eeufa" localSheetId="17">#REF!</definedName>
    <definedName name="eeufa" localSheetId="18">#REF!</definedName>
    <definedName name="eeufa" localSheetId="19">#REF!</definedName>
    <definedName name="eeufa" localSheetId="20">#REF!</definedName>
    <definedName name="eeufa" localSheetId="21">#REF!</definedName>
    <definedName name="eeufa" localSheetId="22">#REF!</definedName>
    <definedName name="eeufa" localSheetId="23">#REF!</definedName>
    <definedName name="eeufa" localSheetId="24">#REF!</definedName>
    <definedName name="eeufa" localSheetId="0">#REF!</definedName>
    <definedName name="eeufa">#REF!</definedName>
    <definedName name="EX_JPY">[10]기초정보!$C$14</definedName>
    <definedName name="EX_USD">[10]기초정보!$C$13</definedName>
    <definedName name="FBT" localSheetId="16">[14]제품!#REF!</definedName>
    <definedName name="FBT" localSheetId="17">[14]제품!#REF!</definedName>
    <definedName name="FBT" localSheetId="18">[14]제품!#REF!</definedName>
    <definedName name="FBT" localSheetId="19">[14]제품!#REF!</definedName>
    <definedName name="FBT" localSheetId="20">[14]제품!#REF!</definedName>
    <definedName name="FBT" localSheetId="21">[14]제품!#REF!</definedName>
    <definedName name="FBT" localSheetId="22">[14]제품!#REF!</definedName>
    <definedName name="FBT" localSheetId="23">[14]제품!#REF!</definedName>
    <definedName name="FBT" localSheetId="24">[14]제품!#REF!</definedName>
    <definedName name="FBT">[14]제품!#REF!</definedName>
    <definedName name="FBTM" localSheetId="16">[14]제품!#REF!</definedName>
    <definedName name="FBTM" localSheetId="17">[14]제품!#REF!</definedName>
    <definedName name="FBTM" localSheetId="18">[14]제품!#REF!</definedName>
    <definedName name="FBTM" localSheetId="19">[14]제품!#REF!</definedName>
    <definedName name="FBTM" localSheetId="20">[14]제품!#REF!</definedName>
    <definedName name="FBTM" localSheetId="21">[14]제품!#REF!</definedName>
    <definedName name="FBTM" localSheetId="22">[14]제품!#REF!</definedName>
    <definedName name="FBTM" localSheetId="23">[14]제품!#REF!</definedName>
    <definedName name="FBTM" localSheetId="24">[14]제품!#REF!</definedName>
    <definedName name="FBTM">[14]제품!#REF!</definedName>
    <definedName name="FEM" localSheetId="0">{"'AS,SEC'!$A$4:$J$25"}</definedName>
    <definedName name="FEM">{"'AS,SEC'!$A$4:$J$25"}</definedName>
    <definedName name="FF" localSheetId="0" hidden="1">{#N/A,#N/A,FALSE,"P.C.B"}</definedName>
    <definedName name="FF" hidden="1">{#N/A,#N/A,FALSE,"P.C.B"}</definedName>
    <definedName name="FFF" localSheetId="0" hidden="1">{#N/A,#N/A,FALSE,"P.C.B"}</definedName>
    <definedName name="FFF" hidden="1">{#N/A,#N/A,FALSE,"P.C.B"}</definedName>
    <definedName name="FHKR" localSheetId="0" hidden="1">{#N/A,#N/A,FALSE,"P.C.B"}</definedName>
    <definedName name="FHKR" hidden="1">{#N/A,#N/A,FALSE,"P.C.B"}</definedName>
    <definedName name="fields">[1]급여등록!$G$4:$H$6,[1]급여등록!$D$5:$E$6,[1]급여등록!$C$12:$H$12,[1]급여등록!$C$14:$H$14,[1]급여등록!$C$24:$F$24,[1]급여등록!$C$27:$H$27,[1]급여등록!$C$29:$H$29,[1]급여등록!$C$31:$H$31,[1]급여등록!$G$24:$H$24</definedName>
    <definedName name="formtax" localSheetId="15">#REF!</definedName>
    <definedName name="formtax" localSheetId="16">#REF!</definedName>
    <definedName name="formtax" localSheetId="17">#REF!</definedName>
    <definedName name="formtax" localSheetId="18">#REF!</definedName>
    <definedName name="formtax" localSheetId="19">#REF!</definedName>
    <definedName name="formtax" localSheetId="20">#REF!</definedName>
    <definedName name="formtax" localSheetId="21">#REF!</definedName>
    <definedName name="formtax" localSheetId="22">#REF!</definedName>
    <definedName name="formtax" localSheetId="23">#REF!</definedName>
    <definedName name="formtax" localSheetId="24">#REF!</definedName>
    <definedName name="formtax" localSheetId="35">#REF!</definedName>
    <definedName name="formtax" localSheetId="38">#REF!</definedName>
    <definedName name="formtax" localSheetId="37">#REF!</definedName>
    <definedName name="formtax" localSheetId="36">#REF!</definedName>
    <definedName name="formtax" localSheetId="26">#REF!</definedName>
    <definedName name="formtax" localSheetId="10">#REF!</definedName>
    <definedName name="formtax" localSheetId="13">#REF!</definedName>
    <definedName name="formtax" localSheetId="12">#REF!</definedName>
    <definedName name="formtax" localSheetId="14">#REF!</definedName>
    <definedName name="formtax" localSheetId="25">#REF!</definedName>
    <definedName name="formtax" localSheetId="1">#REF!</definedName>
    <definedName name="formtax" localSheetId="0">#REF!</definedName>
    <definedName name="formtax" localSheetId="27">#REF!</definedName>
    <definedName name="formtax" localSheetId="11">#REF!</definedName>
    <definedName name="formtax">#REF!</definedName>
    <definedName name="FPETB" localSheetId="15">#REF!</definedName>
    <definedName name="FPETB" localSheetId="16">#REF!</definedName>
    <definedName name="FPETB" localSheetId="17">#REF!</definedName>
    <definedName name="FPETB" localSheetId="18">#REF!</definedName>
    <definedName name="FPETB" localSheetId="19">#REF!</definedName>
    <definedName name="FPETB" localSheetId="20">#REF!</definedName>
    <definedName name="FPETB" localSheetId="21">#REF!</definedName>
    <definedName name="FPETB" localSheetId="22">#REF!</definedName>
    <definedName name="FPETB" localSheetId="23">#REF!</definedName>
    <definedName name="FPETB" localSheetId="24">#REF!</definedName>
    <definedName name="FPETB" localSheetId="35">#REF!</definedName>
    <definedName name="FPETB" localSheetId="38">#REF!</definedName>
    <definedName name="FPETB" localSheetId="37">#REF!</definedName>
    <definedName name="FPETB" localSheetId="36">#REF!</definedName>
    <definedName name="FPETB" localSheetId="26">#REF!</definedName>
    <definedName name="FPETB" localSheetId="10">#REF!</definedName>
    <definedName name="FPETB" localSheetId="13">#REF!</definedName>
    <definedName name="FPETB" localSheetId="12">#REF!</definedName>
    <definedName name="FPETB" localSheetId="14">#REF!</definedName>
    <definedName name="FPETB" localSheetId="25">#REF!</definedName>
    <definedName name="FPETB" localSheetId="1">#REF!</definedName>
    <definedName name="FPETB" localSheetId="0">#REF!</definedName>
    <definedName name="FPETB" localSheetId="27">#REF!</definedName>
    <definedName name="FPETB" localSheetId="11">#REF!</definedName>
    <definedName name="FPETB">#REF!</definedName>
    <definedName name="FPETP" localSheetId="15">#REF!</definedName>
    <definedName name="FPETP" localSheetId="16">#REF!</definedName>
    <definedName name="FPETP" localSheetId="17">#REF!</definedName>
    <definedName name="FPETP" localSheetId="18">#REF!</definedName>
    <definedName name="FPETP" localSheetId="19">#REF!</definedName>
    <definedName name="FPETP" localSheetId="20">#REF!</definedName>
    <definedName name="FPETP" localSheetId="21">#REF!</definedName>
    <definedName name="FPETP" localSheetId="22">#REF!</definedName>
    <definedName name="FPETP" localSheetId="23">#REF!</definedName>
    <definedName name="FPETP" localSheetId="24">#REF!</definedName>
    <definedName name="FPETP" localSheetId="35">#REF!</definedName>
    <definedName name="FPETP" localSheetId="38">#REF!</definedName>
    <definedName name="FPETP" localSheetId="37">#REF!</definedName>
    <definedName name="FPETP" localSheetId="36">#REF!</definedName>
    <definedName name="FPETP" localSheetId="26">#REF!</definedName>
    <definedName name="FPETP" localSheetId="10">#REF!</definedName>
    <definedName name="FPETP" localSheetId="13">#REF!</definedName>
    <definedName name="FPETP" localSheetId="12">#REF!</definedName>
    <definedName name="FPETP" localSheetId="14">#REF!</definedName>
    <definedName name="FPETP" localSheetId="25">#REF!</definedName>
    <definedName name="FPETP" localSheetId="1">#REF!</definedName>
    <definedName name="FPETP" localSheetId="0">#REF!</definedName>
    <definedName name="FPETP" localSheetId="27">#REF!</definedName>
    <definedName name="FPETP" localSheetId="11">#REF!</definedName>
    <definedName name="FPETP">#REF!</definedName>
    <definedName name="FPPB" localSheetId="15">#REF!</definedName>
    <definedName name="FPPB" localSheetId="16">#REF!</definedName>
    <definedName name="FPPB" localSheetId="17">#REF!</definedName>
    <definedName name="FPPB" localSheetId="18">#REF!</definedName>
    <definedName name="FPPB" localSheetId="19">#REF!</definedName>
    <definedName name="FPPB" localSheetId="20">#REF!</definedName>
    <definedName name="FPPB" localSheetId="21">#REF!</definedName>
    <definedName name="FPPB" localSheetId="22">#REF!</definedName>
    <definedName name="FPPB" localSheetId="23">#REF!</definedName>
    <definedName name="FPPB" localSheetId="24">#REF!</definedName>
    <definedName name="FPPB" localSheetId="35">#REF!</definedName>
    <definedName name="FPPB" localSheetId="38">#REF!</definedName>
    <definedName name="FPPB" localSheetId="37">#REF!</definedName>
    <definedName name="FPPB" localSheetId="36">#REF!</definedName>
    <definedName name="FPPB" localSheetId="26">#REF!</definedName>
    <definedName name="FPPB" localSheetId="10">#REF!</definedName>
    <definedName name="FPPB" localSheetId="13">#REF!</definedName>
    <definedName name="FPPB" localSheetId="12">#REF!</definedName>
    <definedName name="FPPB" localSheetId="14">#REF!</definedName>
    <definedName name="FPPB" localSheetId="25">#REF!</definedName>
    <definedName name="FPPB" localSheetId="1">#REF!</definedName>
    <definedName name="FPPB" localSheetId="0">#REF!</definedName>
    <definedName name="FPPB" localSheetId="27">#REF!</definedName>
    <definedName name="FPPB" localSheetId="11">#REF!</definedName>
    <definedName name="FPPB">#REF!</definedName>
    <definedName name="FPPP" localSheetId="15">#REF!</definedName>
    <definedName name="FPPP" localSheetId="16">#REF!</definedName>
    <definedName name="FPPP" localSheetId="17">#REF!</definedName>
    <definedName name="FPPP" localSheetId="18">#REF!</definedName>
    <definedName name="FPPP" localSheetId="19">#REF!</definedName>
    <definedName name="FPPP" localSheetId="20">#REF!</definedName>
    <definedName name="FPPP" localSheetId="21">#REF!</definedName>
    <definedName name="FPPP" localSheetId="22">#REF!</definedName>
    <definedName name="FPPP" localSheetId="23">#REF!</definedName>
    <definedName name="FPPP" localSheetId="24">#REF!</definedName>
    <definedName name="FPPP" localSheetId="35">#REF!</definedName>
    <definedName name="FPPP" localSheetId="38">#REF!</definedName>
    <definedName name="FPPP" localSheetId="37">#REF!</definedName>
    <definedName name="FPPP" localSheetId="36">#REF!</definedName>
    <definedName name="FPPP" localSheetId="26">#REF!</definedName>
    <definedName name="FPPP" localSheetId="10">#REF!</definedName>
    <definedName name="FPPP" localSheetId="13">#REF!</definedName>
    <definedName name="FPPP" localSheetId="12">#REF!</definedName>
    <definedName name="FPPP" localSheetId="14">#REF!</definedName>
    <definedName name="FPPP" localSheetId="25">#REF!</definedName>
    <definedName name="FPPP" localSheetId="1">#REF!</definedName>
    <definedName name="FPPP" localSheetId="0">#REF!</definedName>
    <definedName name="FPPP" localSheetId="27">#REF!</definedName>
    <definedName name="FPPP" localSheetId="11">#REF!</definedName>
    <definedName name="FPPP">#REF!</definedName>
    <definedName name="FPSB" localSheetId="15">#REF!</definedName>
    <definedName name="FPSB" localSheetId="16">#REF!</definedName>
    <definedName name="FPSB" localSheetId="17">#REF!</definedName>
    <definedName name="FPSB" localSheetId="18">#REF!</definedName>
    <definedName name="FPSB" localSheetId="19">#REF!</definedName>
    <definedName name="FPSB" localSheetId="20">#REF!</definedName>
    <definedName name="FPSB" localSheetId="21">#REF!</definedName>
    <definedName name="FPSB" localSheetId="22">#REF!</definedName>
    <definedName name="FPSB" localSheetId="23">#REF!</definedName>
    <definedName name="FPSB" localSheetId="24">#REF!</definedName>
    <definedName name="FPSB" localSheetId="35">#REF!</definedName>
    <definedName name="FPSB" localSheetId="38">#REF!</definedName>
    <definedName name="FPSB" localSheetId="37">#REF!</definedName>
    <definedName name="FPSB" localSheetId="36">#REF!</definedName>
    <definedName name="FPSB" localSheetId="26">#REF!</definedName>
    <definedName name="FPSB" localSheetId="10">#REF!</definedName>
    <definedName name="FPSB" localSheetId="13">#REF!</definedName>
    <definedName name="FPSB" localSheetId="12">#REF!</definedName>
    <definedName name="FPSB" localSheetId="14">#REF!</definedName>
    <definedName name="FPSB" localSheetId="25">#REF!</definedName>
    <definedName name="FPSB" localSheetId="1">#REF!</definedName>
    <definedName name="FPSB" localSheetId="0">#REF!</definedName>
    <definedName name="FPSB" localSheetId="27">#REF!</definedName>
    <definedName name="FPSB" localSheetId="11">#REF!</definedName>
    <definedName name="FPSB">#REF!</definedName>
    <definedName name="FPSP" localSheetId="15">#REF!</definedName>
    <definedName name="FPSP" localSheetId="16">#REF!</definedName>
    <definedName name="FPSP" localSheetId="17">#REF!</definedName>
    <definedName name="FPSP" localSheetId="18">#REF!</definedName>
    <definedName name="FPSP" localSheetId="19">#REF!</definedName>
    <definedName name="FPSP" localSheetId="20">#REF!</definedName>
    <definedName name="FPSP" localSheetId="21">#REF!</definedName>
    <definedName name="FPSP" localSheetId="22">#REF!</definedName>
    <definedName name="FPSP" localSheetId="23">#REF!</definedName>
    <definedName name="FPSP" localSheetId="24">#REF!</definedName>
    <definedName name="FPSP" localSheetId="35">#REF!</definedName>
    <definedName name="FPSP" localSheetId="38">#REF!</definedName>
    <definedName name="FPSP" localSheetId="37">#REF!</definedName>
    <definedName name="FPSP" localSheetId="36">#REF!</definedName>
    <definedName name="FPSP" localSheetId="26">#REF!</definedName>
    <definedName name="FPSP" localSheetId="10">#REF!</definedName>
    <definedName name="FPSP" localSheetId="13">#REF!</definedName>
    <definedName name="FPSP" localSheetId="12">#REF!</definedName>
    <definedName name="FPSP" localSheetId="14">#REF!</definedName>
    <definedName name="FPSP" localSheetId="25">#REF!</definedName>
    <definedName name="FPSP" localSheetId="1">#REF!</definedName>
    <definedName name="FPSP" localSheetId="0">#REF!</definedName>
    <definedName name="FPSP" localSheetId="27">#REF!</definedName>
    <definedName name="FPSP" localSheetId="11">#REF!</definedName>
    <definedName name="FPSP">#REF!</definedName>
    <definedName name="FPVCB" localSheetId="15">#REF!</definedName>
    <definedName name="FPVCB" localSheetId="16">#REF!</definedName>
    <definedName name="FPVCB" localSheetId="17">#REF!</definedName>
    <definedName name="FPVCB" localSheetId="18">#REF!</definedName>
    <definedName name="FPVCB" localSheetId="19">#REF!</definedName>
    <definedName name="FPVCB" localSheetId="20">#REF!</definedName>
    <definedName name="FPVCB" localSheetId="21">#REF!</definedName>
    <definedName name="FPVCB" localSheetId="22">#REF!</definedName>
    <definedName name="FPVCB" localSheetId="23">#REF!</definedName>
    <definedName name="FPVCB" localSheetId="24">#REF!</definedName>
    <definedName name="FPVCB" localSheetId="35">#REF!</definedName>
    <definedName name="FPVCB" localSheetId="38">#REF!</definedName>
    <definedName name="FPVCB" localSheetId="37">#REF!</definedName>
    <definedName name="FPVCB" localSheetId="36">#REF!</definedName>
    <definedName name="FPVCB" localSheetId="26">#REF!</definedName>
    <definedName name="FPVCB" localSheetId="10">#REF!</definedName>
    <definedName name="FPVCB" localSheetId="13">#REF!</definedName>
    <definedName name="FPVCB" localSheetId="12">#REF!</definedName>
    <definedName name="FPVCB" localSheetId="14">#REF!</definedName>
    <definedName name="FPVCB" localSheetId="25">#REF!</definedName>
    <definedName name="FPVCB" localSheetId="1">#REF!</definedName>
    <definedName name="FPVCB" localSheetId="0">#REF!</definedName>
    <definedName name="FPVCB" localSheetId="27">#REF!</definedName>
    <definedName name="FPVCB" localSheetId="11">#REF!</definedName>
    <definedName name="FPVCB">#REF!</definedName>
    <definedName name="FPVCP" localSheetId="15">#REF!</definedName>
    <definedName name="FPVCP" localSheetId="16">#REF!</definedName>
    <definedName name="FPVCP" localSheetId="17">#REF!</definedName>
    <definedName name="FPVCP" localSheetId="18">#REF!</definedName>
    <definedName name="FPVCP" localSheetId="19">#REF!</definedName>
    <definedName name="FPVCP" localSheetId="20">#REF!</definedName>
    <definedName name="FPVCP" localSheetId="21">#REF!</definedName>
    <definedName name="FPVCP" localSheetId="22">#REF!</definedName>
    <definedName name="FPVCP" localSheetId="23">#REF!</definedName>
    <definedName name="FPVCP" localSheetId="24">#REF!</definedName>
    <definedName name="FPVCP" localSheetId="35">#REF!</definedName>
    <definedName name="FPVCP" localSheetId="38">#REF!</definedName>
    <definedName name="FPVCP" localSheetId="37">#REF!</definedName>
    <definedName name="FPVCP" localSheetId="36">#REF!</definedName>
    <definedName name="FPVCP" localSheetId="26">#REF!</definedName>
    <definedName name="FPVCP" localSheetId="10">#REF!</definedName>
    <definedName name="FPVCP" localSheetId="13">#REF!</definedName>
    <definedName name="FPVCP" localSheetId="12">#REF!</definedName>
    <definedName name="FPVCP" localSheetId="14">#REF!</definedName>
    <definedName name="FPVCP" localSheetId="25">#REF!</definedName>
    <definedName name="FPVCP" localSheetId="1">#REF!</definedName>
    <definedName name="FPVCP" localSheetId="0">#REF!</definedName>
    <definedName name="FPVCP" localSheetId="27">#REF!</definedName>
    <definedName name="FPVCP" localSheetId="11">#REF!</definedName>
    <definedName name="FPVCP">#REF!</definedName>
    <definedName name="G" localSheetId="0" hidden="1">{#N/A,#N/A,FALSE,"P.C.B"}</definedName>
    <definedName name="G" hidden="1">{#N/A,#N/A,FALSE,"P.C.B"}</definedName>
    <definedName name="gg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h" localSheetId="0">{"'Sheet1'!$A$1:$H$36"}</definedName>
    <definedName name="gh">{"'Sheet1'!$A$1:$H$36"}</definedName>
    <definedName name="GLF" localSheetId="15">#REF!</definedName>
    <definedName name="GLF" localSheetId="16">#REF!</definedName>
    <definedName name="GLF" localSheetId="17">#REF!</definedName>
    <definedName name="GLF" localSheetId="18">#REF!</definedName>
    <definedName name="GLF" localSheetId="19">#REF!</definedName>
    <definedName name="GLF" localSheetId="20">#REF!</definedName>
    <definedName name="GLF" localSheetId="21">#REF!</definedName>
    <definedName name="GLF" localSheetId="22">#REF!</definedName>
    <definedName name="GLF" localSheetId="23">#REF!</definedName>
    <definedName name="GLF" localSheetId="24">#REF!</definedName>
    <definedName name="GLF" localSheetId="35">#REF!</definedName>
    <definedName name="GLF" localSheetId="38">#REF!</definedName>
    <definedName name="GLF" localSheetId="37">#REF!</definedName>
    <definedName name="GLF" localSheetId="36">#REF!</definedName>
    <definedName name="GLF" localSheetId="26">#REF!</definedName>
    <definedName name="GLF" localSheetId="10">#REF!</definedName>
    <definedName name="GLF" localSheetId="13">#REF!</definedName>
    <definedName name="GLF" localSheetId="12">#REF!</definedName>
    <definedName name="GLF" localSheetId="14">#REF!</definedName>
    <definedName name="GLF" localSheetId="25">#REF!</definedName>
    <definedName name="GLF" localSheetId="1">#REF!</definedName>
    <definedName name="GLF" localSheetId="0">#REF!</definedName>
    <definedName name="GLF" localSheetId="27">#REF!</definedName>
    <definedName name="GLF" localSheetId="11">#REF!</definedName>
    <definedName name="GLF">#REF!</definedName>
    <definedName name="gogo" localSheetId="16">[15]!gogo</definedName>
    <definedName name="gogo" localSheetId="17">[15]!gogo</definedName>
    <definedName name="gogo" localSheetId="18">[15]!gogo</definedName>
    <definedName name="gogo" localSheetId="19">[15]!gogo</definedName>
    <definedName name="gogo" localSheetId="20">[15]!gogo</definedName>
    <definedName name="gogo" localSheetId="21">[15]!gogo</definedName>
    <definedName name="gogo" localSheetId="22">[15]!gogo</definedName>
    <definedName name="gogo" localSheetId="23">[15]!gogo</definedName>
    <definedName name="gogo" localSheetId="24">[15]!gogo</definedName>
    <definedName name="gogo">[15]!gogo</definedName>
    <definedName name="GradeList">[1]임금기준!$C$8:$C$57</definedName>
    <definedName name="h" localSheetId="0">{"'AS,SEC'!$A$4:$J$25"}</definedName>
    <definedName name="h">{"'AS,SEC'!$A$4:$J$25"}</definedName>
    <definedName name="Height">46</definedName>
    <definedName name="hh" localSheetId="0">{"'AS,SEC'!$A$4:$J$25"}</definedName>
    <definedName name="hh">{"'AS,SEC'!$A$4:$J$25"}</definedName>
    <definedName name="hjhjhjhjhjhj" localSheetId="0">{"'FLASHCARD'!$B$1"}</definedName>
    <definedName name="hjhjhjhjhjhj">{"'FLASHCARD'!$B$1"}</definedName>
    <definedName name="Holystone">"Object 1"</definedName>
    <definedName name="HTML_CodePage" hidden="1">949</definedName>
    <definedName name="HTML_Control" localSheetId="0" hidden="1">{"'AS,SEC'!$A$4:$J$25"}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I" localSheetId="0">{"'Sheet1'!$A$1:$H$36"}</definedName>
    <definedName name="I">{"'Sheet1'!$A$1:$H$36"}</definedName>
    <definedName name="IS최종" localSheetId="0" hidden="1">{#N/A,#N/A,FALSE,"Aging Summary";#N/A,#N/A,FALSE,"Ratio Analysis";#N/A,#N/A,FALSE,"Test 120 Day Accts";#N/A,#N/A,FALSE,"Tickmarks"}</definedName>
    <definedName name="IS최종" hidden="1">{#N/A,#N/A,FALSE,"Aging Summary";#N/A,#N/A,FALSE,"Ratio Analysis";#N/A,#N/A,FALSE,"Test 120 Day Accts";#N/A,#N/A,FALSE,"Tickmarks"}</definedName>
    <definedName name="IT" localSheetId="0">{"'Sheet1'!$A$1:$H$36"}</definedName>
    <definedName name="IT">{"'Sheet1'!$A$1:$H$36"}</definedName>
    <definedName name="ITT" localSheetId="0">{"'Sheet1'!$A$1:$H$36"}</definedName>
    <definedName name="ITT">{"'Sheet1'!$A$1:$H$36"}</definedName>
    <definedName name="IT수정" localSheetId="0">{"'Sheet1'!$A$1:$H$36"}</definedName>
    <definedName name="IT수정">{"'Sheet1'!$A$1:$H$36"}</definedName>
    <definedName name="j" localSheetId="0" hidden="1">{#N/A,#N/A,FALSE,"BS";#N/A,#N/A,FALSE,"PL";#N/A,#N/A,FALSE,"처분";#N/A,#N/A,FALSE,"현금";#N/A,#N/A,FALSE,"매출";#N/A,#N/A,FALSE,"원가";#N/A,#N/A,FALSE,"경영"}</definedName>
    <definedName name="j" hidden="1">{#N/A,#N/A,FALSE,"BS";#N/A,#N/A,FALSE,"PL";#N/A,#N/A,FALSE,"처분";#N/A,#N/A,FALSE,"현금";#N/A,#N/A,FALSE,"매출";#N/A,#N/A,FALSE,"원가";#N/A,#N/A,FALSE,"경영"}</definedName>
    <definedName name="jinyunxi" localSheetId="16">#REF!</definedName>
    <definedName name="jinyunxi" localSheetId="17">#REF!</definedName>
    <definedName name="jinyunxi" localSheetId="18">#REF!</definedName>
    <definedName name="jinyunxi" localSheetId="19">#REF!</definedName>
    <definedName name="jinyunxi" localSheetId="20">#REF!</definedName>
    <definedName name="jinyunxi" localSheetId="21">#REF!</definedName>
    <definedName name="jinyunxi" localSheetId="22">#REF!</definedName>
    <definedName name="jinyunxi" localSheetId="23">#REF!</definedName>
    <definedName name="jinyunxi" localSheetId="24">#REF!</definedName>
    <definedName name="jinyunxi" localSheetId="0">#REF!</definedName>
    <definedName name="jinyunxi">#REF!</definedName>
    <definedName name="JPY" localSheetId="16">'[16]2.기타(최종)'!#REF!</definedName>
    <definedName name="JPY" localSheetId="17">'[16]2.기타(최종)'!#REF!</definedName>
    <definedName name="JPY" localSheetId="18">'[16]2.기타(최종)'!#REF!</definedName>
    <definedName name="JPY" localSheetId="19">'[16]2.기타(최종)'!#REF!</definedName>
    <definedName name="JPY" localSheetId="20">'[16]2.기타(최종)'!#REF!</definedName>
    <definedName name="JPY" localSheetId="21">'[16]2.기타(최종)'!#REF!</definedName>
    <definedName name="JPY" localSheetId="22">'[16]2.기타(최종)'!#REF!</definedName>
    <definedName name="JPY" localSheetId="23">'[16]2.기타(최종)'!#REF!</definedName>
    <definedName name="JPY" localSheetId="24">'[16]2.기타(최종)'!#REF!</definedName>
    <definedName name="JPY" localSheetId="0">'[16]2.기타(최종)'!#REF!</definedName>
    <definedName name="JPY">'[16]2.기타(최종)'!#REF!</definedName>
    <definedName name="k" localSheetId="0">{"'AS,SEC'!$A$4:$J$25"}</definedName>
    <definedName name="k">{"'AS,SEC'!$A$4:$J$25"}</definedName>
    <definedName name="KDR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LC명" localSheetId="16">#REF!</definedName>
    <definedName name="LC명" localSheetId="17">#REF!</definedName>
    <definedName name="LC명" localSheetId="18">#REF!</definedName>
    <definedName name="LC명" localSheetId="19">#REF!</definedName>
    <definedName name="LC명" localSheetId="20">#REF!</definedName>
    <definedName name="LC명" localSheetId="21">#REF!</definedName>
    <definedName name="LC명" localSheetId="22">#REF!</definedName>
    <definedName name="LC명" localSheetId="23">#REF!</definedName>
    <definedName name="LC명" localSheetId="24">#REF!</definedName>
    <definedName name="LC명" localSheetId="0">#REF!</definedName>
    <definedName name="LC명">#REF!</definedName>
    <definedName name="LEFT" localSheetId="16">#REF!</definedName>
    <definedName name="LEFT" localSheetId="17">#REF!</definedName>
    <definedName name="LEFT" localSheetId="18">#REF!</definedName>
    <definedName name="LEFT" localSheetId="19">#REF!</definedName>
    <definedName name="LEFT" localSheetId="20">#REF!</definedName>
    <definedName name="LEFT" localSheetId="21">#REF!</definedName>
    <definedName name="LEFT" localSheetId="22">#REF!</definedName>
    <definedName name="LEFT" localSheetId="23">#REF!</definedName>
    <definedName name="LEFT" localSheetId="24">#REF!</definedName>
    <definedName name="LEFT" localSheetId="0">#REF!</definedName>
    <definedName name="LEFT">#REF!</definedName>
    <definedName name="LEFT1" localSheetId="16">#REF!</definedName>
    <definedName name="LEFT1" localSheetId="17">#REF!</definedName>
    <definedName name="LEFT1" localSheetId="18">#REF!</definedName>
    <definedName name="LEFT1" localSheetId="19">#REF!</definedName>
    <definedName name="LEFT1" localSheetId="20">#REF!</definedName>
    <definedName name="LEFT1" localSheetId="21">#REF!</definedName>
    <definedName name="LEFT1" localSheetId="22">#REF!</definedName>
    <definedName name="LEFT1" localSheetId="23">#REF!</definedName>
    <definedName name="LEFT1" localSheetId="24">#REF!</definedName>
    <definedName name="LEFT1" localSheetId="0">#REF!</definedName>
    <definedName name="LEFT1">#REF!</definedName>
    <definedName name="ListItem01" localSheetId="15">#REF!</definedName>
    <definedName name="ListItem01" localSheetId="16">#REF!</definedName>
    <definedName name="ListItem01" localSheetId="17">#REF!</definedName>
    <definedName name="ListItem01" localSheetId="18">#REF!</definedName>
    <definedName name="ListItem01" localSheetId="19">#REF!</definedName>
    <definedName name="ListItem01" localSheetId="20">#REF!</definedName>
    <definedName name="ListItem01" localSheetId="21">#REF!</definedName>
    <definedName name="ListItem01" localSheetId="22">#REF!</definedName>
    <definedName name="ListItem01" localSheetId="23">#REF!</definedName>
    <definedName name="ListItem01" localSheetId="24">#REF!</definedName>
    <definedName name="ListItem01" localSheetId="35">#REF!</definedName>
    <definedName name="ListItem01" localSheetId="38">#REF!</definedName>
    <definedName name="ListItem01" localSheetId="37">#REF!</definedName>
    <definedName name="ListItem01" localSheetId="36">#REF!</definedName>
    <definedName name="ListItem01" localSheetId="26">#REF!</definedName>
    <definedName name="ListItem01" localSheetId="10">#REF!</definedName>
    <definedName name="ListItem01" localSheetId="13">#REF!</definedName>
    <definedName name="ListItem01" localSheetId="12">#REF!</definedName>
    <definedName name="ListItem01" localSheetId="14">#REF!</definedName>
    <definedName name="ListItem01" localSheetId="25">#REF!</definedName>
    <definedName name="ListItem01" localSheetId="1">#REF!</definedName>
    <definedName name="ListItem01" localSheetId="0">#REF!</definedName>
    <definedName name="ListItem01" localSheetId="27">#REF!</definedName>
    <definedName name="ListItem01" localSheetId="11">#REF!</definedName>
    <definedName name="ListItem01">#REF!</definedName>
    <definedName name="ListItem02" localSheetId="15">#REF!</definedName>
    <definedName name="ListItem02" localSheetId="16">#REF!</definedName>
    <definedName name="ListItem02" localSheetId="17">#REF!</definedName>
    <definedName name="ListItem02" localSheetId="18">#REF!</definedName>
    <definedName name="ListItem02" localSheetId="19">#REF!</definedName>
    <definedName name="ListItem02" localSheetId="20">#REF!</definedName>
    <definedName name="ListItem02" localSheetId="21">#REF!</definedName>
    <definedName name="ListItem02" localSheetId="22">#REF!</definedName>
    <definedName name="ListItem02" localSheetId="23">#REF!</definedName>
    <definedName name="ListItem02" localSheetId="24">#REF!</definedName>
    <definedName name="ListItem02" localSheetId="35">#REF!</definedName>
    <definedName name="ListItem02" localSheetId="38">#REF!</definedName>
    <definedName name="ListItem02" localSheetId="37">#REF!</definedName>
    <definedName name="ListItem02" localSheetId="36">#REF!</definedName>
    <definedName name="ListItem02" localSheetId="26">#REF!</definedName>
    <definedName name="ListItem02" localSheetId="10">#REF!</definedName>
    <definedName name="ListItem02" localSheetId="13">#REF!</definedName>
    <definedName name="ListItem02" localSheetId="12">#REF!</definedName>
    <definedName name="ListItem02" localSheetId="14">#REF!</definedName>
    <definedName name="ListItem02" localSheetId="25">#REF!</definedName>
    <definedName name="ListItem02" localSheetId="1">#REF!</definedName>
    <definedName name="ListItem02" localSheetId="0">#REF!</definedName>
    <definedName name="ListItem02" localSheetId="27">#REF!</definedName>
    <definedName name="ListItem02" localSheetId="11">#REF!</definedName>
    <definedName name="ListItem02">#REF!</definedName>
    <definedName name="ListItem03" localSheetId="15">#REF!</definedName>
    <definedName name="ListItem03" localSheetId="16">#REF!</definedName>
    <definedName name="ListItem03" localSheetId="17">#REF!</definedName>
    <definedName name="ListItem03" localSheetId="18">#REF!</definedName>
    <definedName name="ListItem03" localSheetId="19">#REF!</definedName>
    <definedName name="ListItem03" localSheetId="20">#REF!</definedName>
    <definedName name="ListItem03" localSheetId="21">#REF!</definedName>
    <definedName name="ListItem03" localSheetId="22">#REF!</definedName>
    <definedName name="ListItem03" localSheetId="23">#REF!</definedName>
    <definedName name="ListItem03" localSheetId="24">#REF!</definedName>
    <definedName name="ListItem03" localSheetId="35">#REF!</definedName>
    <definedName name="ListItem03" localSheetId="38">#REF!</definedName>
    <definedName name="ListItem03" localSheetId="37">#REF!</definedName>
    <definedName name="ListItem03" localSheetId="36">#REF!</definedName>
    <definedName name="ListItem03" localSheetId="26">#REF!</definedName>
    <definedName name="ListItem03" localSheetId="10">#REF!</definedName>
    <definedName name="ListItem03" localSheetId="13">#REF!</definedName>
    <definedName name="ListItem03" localSheetId="12">#REF!</definedName>
    <definedName name="ListItem03" localSheetId="14">#REF!</definedName>
    <definedName name="ListItem03" localSheetId="25">#REF!</definedName>
    <definedName name="ListItem03" localSheetId="1">#REF!</definedName>
    <definedName name="ListItem03" localSheetId="0">#REF!</definedName>
    <definedName name="ListItem03" localSheetId="27">#REF!</definedName>
    <definedName name="ListItem03" localSheetId="11">#REF!</definedName>
    <definedName name="ListItem03">#REF!</definedName>
    <definedName name="ListItem04" localSheetId="15">#REF!</definedName>
    <definedName name="ListItem04" localSheetId="16">#REF!</definedName>
    <definedName name="ListItem04" localSheetId="17">#REF!</definedName>
    <definedName name="ListItem04" localSheetId="18">#REF!</definedName>
    <definedName name="ListItem04" localSheetId="19">#REF!</definedName>
    <definedName name="ListItem04" localSheetId="20">#REF!</definedName>
    <definedName name="ListItem04" localSheetId="21">#REF!</definedName>
    <definedName name="ListItem04" localSheetId="22">#REF!</definedName>
    <definedName name="ListItem04" localSheetId="23">#REF!</definedName>
    <definedName name="ListItem04" localSheetId="24">#REF!</definedName>
    <definedName name="ListItem04" localSheetId="35">#REF!</definedName>
    <definedName name="ListItem04" localSheetId="38">#REF!</definedName>
    <definedName name="ListItem04" localSheetId="37">#REF!</definedName>
    <definedName name="ListItem04" localSheetId="36">#REF!</definedName>
    <definedName name="ListItem04" localSheetId="26">#REF!</definedName>
    <definedName name="ListItem04" localSheetId="10">#REF!</definedName>
    <definedName name="ListItem04" localSheetId="13">#REF!</definedName>
    <definedName name="ListItem04" localSheetId="12">#REF!</definedName>
    <definedName name="ListItem04" localSheetId="14">#REF!</definedName>
    <definedName name="ListItem04" localSheetId="25">#REF!</definedName>
    <definedName name="ListItem04" localSheetId="1">#REF!</definedName>
    <definedName name="ListItem04" localSheetId="0">#REF!</definedName>
    <definedName name="ListItem04" localSheetId="27">#REF!</definedName>
    <definedName name="ListItem04" localSheetId="11">#REF!</definedName>
    <definedName name="ListItem04">#REF!</definedName>
    <definedName name="ListItem05" localSheetId="15">#REF!</definedName>
    <definedName name="ListItem05" localSheetId="16">#REF!</definedName>
    <definedName name="ListItem05" localSheetId="17">#REF!</definedName>
    <definedName name="ListItem05" localSheetId="18">#REF!</definedName>
    <definedName name="ListItem05" localSheetId="19">#REF!</definedName>
    <definedName name="ListItem05" localSheetId="20">#REF!</definedName>
    <definedName name="ListItem05" localSheetId="21">#REF!</definedName>
    <definedName name="ListItem05" localSheetId="22">#REF!</definedName>
    <definedName name="ListItem05" localSheetId="23">#REF!</definedName>
    <definedName name="ListItem05" localSheetId="24">#REF!</definedName>
    <definedName name="ListItem05" localSheetId="35">#REF!</definedName>
    <definedName name="ListItem05" localSheetId="38">#REF!</definedName>
    <definedName name="ListItem05" localSheetId="37">#REF!</definedName>
    <definedName name="ListItem05" localSheetId="36">#REF!</definedName>
    <definedName name="ListItem05" localSheetId="26">#REF!</definedName>
    <definedName name="ListItem05" localSheetId="10">#REF!</definedName>
    <definedName name="ListItem05" localSheetId="13">#REF!</definedName>
    <definedName name="ListItem05" localSheetId="12">#REF!</definedName>
    <definedName name="ListItem05" localSheetId="14">#REF!</definedName>
    <definedName name="ListItem05" localSheetId="25">#REF!</definedName>
    <definedName name="ListItem05" localSheetId="1">#REF!</definedName>
    <definedName name="ListItem05" localSheetId="0">#REF!</definedName>
    <definedName name="ListItem05" localSheetId="27">#REF!</definedName>
    <definedName name="ListItem05" localSheetId="11">#REF!</definedName>
    <definedName name="ListItem05">#REF!</definedName>
    <definedName name="ListItem06" localSheetId="15">#REF!</definedName>
    <definedName name="ListItem06" localSheetId="16">#REF!</definedName>
    <definedName name="ListItem06" localSheetId="17">#REF!</definedName>
    <definedName name="ListItem06" localSheetId="18">#REF!</definedName>
    <definedName name="ListItem06" localSheetId="19">#REF!</definedName>
    <definedName name="ListItem06" localSheetId="20">#REF!</definedName>
    <definedName name="ListItem06" localSheetId="21">#REF!</definedName>
    <definedName name="ListItem06" localSheetId="22">#REF!</definedName>
    <definedName name="ListItem06" localSheetId="23">#REF!</definedName>
    <definedName name="ListItem06" localSheetId="24">#REF!</definedName>
    <definedName name="ListItem06" localSheetId="35">#REF!</definedName>
    <definedName name="ListItem06" localSheetId="38">#REF!</definedName>
    <definedName name="ListItem06" localSheetId="37">#REF!</definedName>
    <definedName name="ListItem06" localSheetId="36">#REF!</definedName>
    <definedName name="ListItem06" localSheetId="26">#REF!</definedName>
    <definedName name="ListItem06" localSheetId="10">#REF!</definedName>
    <definedName name="ListItem06" localSheetId="13">#REF!</definedName>
    <definedName name="ListItem06" localSheetId="12">#REF!</definedName>
    <definedName name="ListItem06" localSheetId="14">#REF!</definedName>
    <definedName name="ListItem06" localSheetId="25">#REF!</definedName>
    <definedName name="ListItem06" localSheetId="1">#REF!</definedName>
    <definedName name="ListItem06" localSheetId="0">#REF!</definedName>
    <definedName name="ListItem06" localSheetId="27">#REF!</definedName>
    <definedName name="ListItem06" localSheetId="11">#REF!</definedName>
    <definedName name="ListItem06">#REF!</definedName>
    <definedName name="ListItem07" localSheetId="15">#REF!</definedName>
    <definedName name="ListItem07" localSheetId="16">#REF!</definedName>
    <definedName name="ListItem07" localSheetId="17">#REF!</definedName>
    <definedName name="ListItem07" localSheetId="18">#REF!</definedName>
    <definedName name="ListItem07" localSheetId="19">#REF!</definedName>
    <definedName name="ListItem07" localSheetId="20">#REF!</definedName>
    <definedName name="ListItem07" localSheetId="21">#REF!</definedName>
    <definedName name="ListItem07" localSheetId="22">#REF!</definedName>
    <definedName name="ListItem07" localSheetId="23">#REF!</definedName>
    <definedName name="ListItem07" localSheetId="24">#REF!</definedName>
    <definedName name="ListItem07" localSheetId="35">#REF!</definedName>
    <definedName name="ListItem07" localSheetId="38">#REF!</definedName>
    <definedName name="ListItem07" localSheetId="37">#REF!</definedName>
    <definedName name="ListItem07" localSheetId="36">#REF!</definedName>
    <definedName name="ListItem07" localSheetId="26">#REF!</definedName>
    <definedName name="ListItem07" localSheetId="10">#REF!</definedName>
    <definedName name="ListItem07" localSheetId="13">#REF!</definedName>
    <definedName name="ListItem07" localSheetId="12">#REF!</definedName>
    <definedName name="ListItem07" localSheetId="14">#REF!</definedName>
    <definedName name="ListItem07" localSheetId="25">#REF!</definedName>
    <definedName name="ListItem07" localSheetId="1">#REF!</definedName>
    <definedName name="ListItem07" localSheetId="0">#REF!</definedName>
    <definedName name="ListItem07" localSheetId="27">#REF!</definedName>
    <definedName name="ListItem07" localSheetId="11">#REF!</definedName>
    <definedName name="ListItem07">#REF!</definedName>
    <definedName name="ListItem08" localSheetId="15">#REF!</definedName>
    <definedName name="ListItem08" localSheetId="16">#REF!</definedName>
    <definedName name="ListItem08" localSheetId="17">#REF!</definedName>
    <definedName name="ListItem08" localSheetId="18">#REF!</definedName>
    <definedName name="ListItem08" localSheetId="19">#REF!</definedName>
    <definedName name="ListItem08" localSheetId="20">#REF!</definedName>
    <definedName name="ListItem08" localSheetId="21">#REF!</definedName>
    <definedName name="ListItem08" localSheetId="22">#REF!</definedName>
    <definedName name="ListItem08" localSheetId="23">#REF!</definedName>
    <definedName name="ListItem08" localSheetId="24">#REF!</definedName>
    <definedName name="ListItem08" localSheetId="35">#REF!</definedName>
    <definedName name="ListItem08" localSheetId="38">#REF!</definedName>
    <definedName name="ListItem08" localSheetId="37">#REF!</definedName>
    <definedName name="ListItem08" localSheetId="36">#REF!</definedName>
    <definedName name="ListItem08" localSheetId="26">#REF!</definedName>
    <definedName name="ListItem08" localSheetId="10">#REF!</definedName>
    <definedName name="ListItem08" localSheetId="13">#REF!</definedName>
    <definedName name="ListItem08" localSheetId="12">#REF!</definedName>
    <definedName name="ListItem08" localSheetId="14">#REF!</definedName>
    <definedName name="ListItem08" localSheetId="25">#REF!</definedName>
    <definedName name="ListItem08" localSheetId="1">#REF!</definedName>
    <definedName name="ListItem08" localSheetId="0">#REF!</definedName>
    <definedName name="ListItem08" localSheetId="27">#REF!</definedName>
    <definedName name="ListItem08" localSheetId="11">#REF!</definedName>
    <definedName name="ListItem08">#REF!</definedName>
    <definedName name="LKKK" localSheetId="0">{"'AS,SEC'!$A$4:$J$25"}</definedName>
    <definedName name="LKKK">{"'AS,SEC'!$A$4:$J$25"}</definedName>
    <definedName name="lotno">[17]TEMP!$D$1:$G$43</definedName>
    <definedName name="LR" localSheetId="15">#REF!</definedName>
    <definedName name="LR" localSheetId="16">#REF!</definedName>
    <definedName name="LR" localSheetId="17">#REF!</definedName>
    <definedName name="LR" localSheetId="18">#REF!</definedName>
    <definedName name="LR" localSheetId="19">#REF!</definedName>
    <definedName name="LR" localSheetId="20">#REF!</definedName>
    <definedName name="LR" localSheetId="21">#REF!</definedName>
    <definedName name="LR" localSheetId="22">#REF!</definedName>
    <definedName name="LR" localSheetId="23">#REF!</definedName>
    <definedName name="LR" localSheetId="24">#REF!</definedName>
    <definedName name="LR" localSheetId="35">#REF!</definedName>
    <definedName name="LR" localSheetId="38">#REF!</definedName>
    <definedName name="LR" localSheetId="37">#REF!</definedName>
    <definedName name="LR" localSheetId="36">#REF!</definedName>
    <definedName name="LR" localSheetId="26">#REF!</definedName>
    <definedName name="LR" localSheetId="10">#REF!</definedName>
    <definedName name="LR" localSheetId="13">#REF!</definedName>
    <definedName name="LR" localSheetId="12">#REF!</definedName>
    <definedName name="LR" localSheetId="14">#REF!</definedName>
    <definedName name="LR" localSheetId="25">#REF!</definedName>
    <definedName name="LR" localSheetId="1">#REF!</definedName>
    <definedName name="LR" localSheetId="0">#REF!</definedName>
    <definedName name="LR" localSheetId="27">#REF!</definedName>
    <definedName name="LR" localSheetId="11">#REF!</definedName>
    <definedName name="LR">#REF!</definedName>
    <definedName name="LTCC_종합" localSheetId="0">{"'AS,SEC'!$A$4:$J$25"}</definedName>
    <definedName name="LTCC_종합">{"'AS,SEC'!$A$4:$J$25"}</definedName>
    <definedName name="MENO" localSheetId="16">#REF!</definedName>
    <definedName name="MENO" localSheetId="17">#REF!</definedName>
    <definedName name="MENO" localSheetId="18">#REF!</definedName>
    <definedName name="MENO" localSheetId="19">#REF!</definedName>
    <definedName name="MENO" localSheetId="20">#REF!</definedName>
    <definedName name="MENO" localSheetId="21">#REF!</definedName>
    <definedName name="MENO" localSheetId="22">#REF!</definedName>
    <definedName name="MENO" localSheetId="23">#REF!</definedName>
    <definedName name="MENO" localSheetId="24">#REF!</definedName>
    <definedName name="MENO" localSheetId="0">#REF!</definedName>
    <definedName name="MENO">#REF!</definedName>
    <definedName name="modify" localSheetId="0">{"'Sheet1'!$A$1:$H$36"}</definedName>
    <definedName name="modify">{"'Sheet1'!$A$1:$H$36"}</definedName>
    <definedName name="MS" localSheetId="16">#REF!</definedName>
    <definedName name="MS" localSheetId="17">#REF!</definedName>
    <definedName name="MS" localSheetId="18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0">#REF!</definedName>
    <definedName name="MS">#REF!</definedName>
    <definedName name="Name1a">'[18]Library Procedures'!$K$8</definedName>
    <definedName name="Name1b">'[18]Library Procedures'!$K$9</definedName>
    <definedName name="Name1c">'[18]Library Procedures'!$K$10</definedName>
    <definedName name="Name1d">'[18]Library Procedures'!$K$11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EXT" localSheetId="16">#REF!</definedName>
    <definedName name="NEXT" localSheetId="17">#REF!</definedName>
    <definedName name="NEXT" localSheetId="18">#REF!</definedName>
    <definedName name="NEXT" localSheetId="19">#REF!</definedName>
    <definedName name="NEXT" localSheetId="20">#REF!</definedName>
    <definedName name="NEXT" localSheetId="21">#REF!</definedName>
    <definedName name="NEXT" localSheetId="22">#REF!</definedName>
    <definedName name="NEXT" localSheetId="23">#REF!</definedName>
    <definedName name="NEXT" localSheetId="24">#REF!</definedName>
    <definedName name="NEXT" localSheetId="0">#REF!</definedName>
    <definedName name="NEXT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" localSheetId="0" hidden="1">{#N/A,#N/A,FALSE,"BS";#N/A,#N/A,FALSE,"PL";#N/A,#N/A,FALSE,"처분";#N/A,#N/A,FALSE,"현금";#N/A,#N/A,FALSE,"매출";#N/A,#N/A,FALSE,"원가";#N/A,#N/A,FALSE,"경영"}</definedName>
    <definedName name="o" hidden="1">{#N/A,#N/A,FALSE,"BS";#N/A,#N/A,FALSE,"PL";#N/A,#N/A,FALSE,"처분";#N/A,#N/A,FALSE,"현금";#N/A,#N/A,FALSE,"매출";#N/A,#N/A,FALSE,"원가";#N/A,#N/A,FALSE,"경영"}</definedName>
    <definedName name="oioio" localSheetId="16">#REF!</definedName>
    <definedName name="oioio" localSheetId="17">#REF!</definedName>
    <definedName name="oioio" localSheetId="18">#REF!</definedName>
    <definedName name="oioio" localSheetId="19">#REF!</definedName>
    <definedName name="oioio" localSheetId="20">#REF!</definedName>
    <definedName name="oioio" localSheetId="21">#REF!</definedName>
    <definedName name="oioio" localSheetId="22">#REF!</definedName>
    <definedName name="oioio" localSheetId="23">#REF!</definedName>
    <definedName name="oioio" localSheetId="24">#REF!</definedName>
    <definedName name="oioio" localSheetId="0">#REF!</definedName>
    <definedName name="oioio">#REF!</definedName>
    <definedName name="p" localSheetId="15">[6]Sheet1!#REF!</definedName>
    <definedName name="p" localSheetId="16">[6]Sheet1!#REF!</definedName>
    <definedName name="p" localSheetId="17">[6]Sheet1!#REF!</definedName>
    <definedName name="p" localSheetId="18">[6]Sheet1!#REF!</definedName>
    <definedName name="p" localSheetId="19">[6]Sheet1!#REF!</definedName>
    <definedName name="p" localSheetId="20">[6]Sheet1!#REF!</definedName>
    <definedName name="p" localSheetId="21">[6]Sheet1!#REF!</definedName>
    <definedName name="p" localSheetId="22">[6]Sheet1!#REF!</definedName>
    <definedName name="p" localSheetId="23">[6]Sheet1!#REF!</definedName>
    <definedName name="p" localSheetId="24">[6]Sheet1!#REF!</definedName>
    <definedName name="p" localSheetId="35">[6]Sheet1!#REF!</definedName>
    <definedName name="p" localSheetId="38">[6]Sheet1!#REF!</definedName>
    <definedName name="p" localSheetId="37">[6]Sheet1!#REF!</definedName>
    <definedName name="p" localSheetId="36">[6]Sheet1!#REF!</definedName>
    <definedName name="p" localSheetId="26">[6]Sheet1!#REF!</definedName>
    <definedName name="p" localSheetId="10">[6]Sheet1!#REF!</definedName>
    <definedName name="p" localSheetId="13">[6]Sheet1!#REF!</definedName>
    <definedName name="p" localSheetId="12">[6]Sheet1!#REF!</definedName>
    <definedName name="p" localSheetId="14">[6]Sheet1!#REF!</definedName>
    <definedName name="p" localSheetId="25">[6]Sheet1!#REF!</definedName>
    <definedName name="p" localSheetId="1">[6]Sheet1!#REF!</definedName>
    <definedName name="p" localSheetId="0">[6]Sheet1!#REF!</definedName>
    <definedName name="p" localSheetId="27">[6]Sheet1!#REF!</definedName>
    <definedName name="p" localSheetId="11">[6]Sheet1!#REF!</definedName>
    <definedName name="p">[6]Sheet1!#REF!</definedName>
    <definedName name="PERIOD_FROM">[12]MASTER!$D$19</definedName>
    <definedName name="PERIOD_TO">[12]MASTER!$D$20</definedName>
    <definedName name="PETB" localSheetId="15">#REF!</definedName>
    <definedName name="PETB" localSheetId="16">#REF!</definedName>
    <definedName name="PETB" localSheetId="17">#REF!</definedName>
    <definedName name="PETB" localSheetId="18">#REF!</definedName>
    <definedName name="PETB" localSheetId="19">#REF!</definedName>
    <definedName name="PETB" localSheetId="20">#REF!</definedName>
    <definedName name="PETB" localSheetId="21">#REF!</definedName>
    <definedName name="PETB" localSheetId="22">#REF!</definedName>
    <definedName name="PETB" localSheetId="23">#REF!</definedName>
    <definedName name="PETB" localSheetId="24">#REF!</definedName>
    <definedName name="PETB" localSheetId="35">#REF!</definedName>
    <definedName name="PETB" localSheetId="38">#REF!</definedName>
    <definedName name="PETB" localSheetId="37">#REF!</definedName>
    <definedName name="PETB" localSheetId="36">#REF!</definedName>
    <definedName name="PETB" localSheetId="26">#REF!</definedName>
    <definedName name="PETB" localSheetId="10">#REF!</definedName>
    <definedName name="PETB" localSheetId="13">#REF!</definedName>
    <definedName name="PETB" localSheetId="12">#REF!</definedName>
    <definedName name="PETB" localSheetId="14">#REF!</definedName>
    <definedName name="PETB" localSheetId="25">#REF!</definedName>
    <definedName name="PETB" localSheetId="1">#REF!</definedName>
    <definedName name="PETB" localSheetId="0">#REF!</definedName>
    <definedName name="PETB" localSheetId="27">#REF!</definedName>
    <definedName name="PETB" localSheetId="11">#REF!</definedName>
    <definedName name="PETB">#REF!</definedName>
    <definedName name="PETC">[21]이복!$BB$13</definedName>
    <definedName name="PETP" localSheetId="15">#REF!</definedName>
    <definedName name="PETP" localSheetId="16">#REF!</definedName>
    <definedName name="PETP" localSheetId="17">#REF!</definedName>
    <definedName name="PETP" localSheetId="18">#REF!</definedName>
    <definedName name="PETP" localSheetId="19">#REF!</definedName>
    <definedName name="PETP" localSheetId="20">#REF!</definedName>
    <definedName name="PETP" localSheetId="21">#REF!</definedName>
    <definedName name="PETP" localSheetId="22">#REF!</definedName>
    <definedName name="PETP" localSheetId="23">#REF!</definedName>
    <definedName name="PETP" localSheetId="24">#REF!</definedName>
    <definedName name="PETP" localSheetId="35">#REF!</definedName>
    <definedName name="PETP" localSheetId="38">#REF!</definedName>
    <definedName name="PETP" localSheetId="37">#REF!</definedName>
    <definedName name="PETP" localSheetId="36">#REF!</definedName>
    <definedName name="PETP" localSheetId="26">#REF!</definedName>
    <definedName name="PETP" localSheetId="10">#REF!</definedName>
    <definedName name="PETP" localSheetId="13">#REF!</definedName>
    <definedName name="PETP" localSheetId="12">#REF!</definedName>
    <definedName name="PETP" localSheetId="14">#REF!</definedName>
    <definedName name="PETP" localSheetId="25">#REF!</definedName>
    <definedName name="PETP" localSheetId="1">#REF!</definedName>
    <definedName name="PETP" localSheetId="0">#REF!</definedName>
    <definedName name="PETP" localSheetId="27">#REF!</definedName>
    <definedName name="PETP" localSheetId="11">#REF!</definedName>
    <definedName name="PETP">#REF!</definedName>
    <definedName name="PETS" localSheetId="15">#REF!</definedName>
    <definedName name="PETS" localSheetId="16">#REF!</definedName>
    <definedName name="PETS" localSheetId="17">#REF!</definedName>
    <definedName name="PETS" localSheetId="18">#REF!</definedName>
    <definedName name="PETS" localSheetId="19">#REF!</definedName>
    <definedName name="PETS" localSheetId="20">#REF!</definedName>
    <definedName name="PETS" localSheetId="21">#REF!</definedName>
    <definedName name="PETS" localSheetId="22">#REF!</definedName>
    <definedName name="PETS" localSheetId="23">#REF!</definedName>
    <definedName name="PETS" localSheetId="24">#REF!</definedName>
    <definedName name="PETS" localSheetId="35">#REF!</definedName>
    <definedName name="PETS" localSheetId="38">#REF!</definedName>
    <definedName name="PETS" localSheetId="37">#REF!</definedName>
    <definedName name="PETS" localSheetId="36">#REF!</definedName>
    <definedName name="PETS" localSheetId="26">#REF!</definedName>
    <definedName name="PETS" localSheetId="10">#REF!</definedName>
    <definedName name="PETS" localSheetId="13">#REF!</definedName>
    <definedName name="PETS" localSheetId="12">#REF!</definedName>
    <definedName name="PETS" localSheetId="14">#REF!</definedName>
    <definedName name="PETS" localSheetId="25">#REF!</definedName>
    <definedName name="PETS" localSheetId="1">#REF!</definedName>
    <definedName name="PETS" localSheetId="0">#REF!</definedName>
    <definedName name="PETS" localSheetId="27">#REF!</definedName>
    <definedName name="PETS" localSheetId="11">#REF!</definedName>
    <definedName name="PETS">#REF!</definedName>
    <definedName name="PETT" localSheetId="15">#REF!</definedName>
    <definedName name="PETT" localSheetId="16">#REF!</definedName>
    <definedName name="PETT" localSheetId="17">#REF!</definedName>
    <definedName name="PETT" localSheetId="18">#REF!</definedName>
    <definedName name="PETT" localSheetId="19">#REF!</definedName>
    <definedName name="PETT" localSheetId="20">#REF!</definedName>
    <definedName name="PETT" localSheetId="21">#REF!</definedName>
    <definedName name="PETT" localSheetId="22">#REF!</definedName>
    <definedName name="PETT" localSheetId="23">#REF!</definedName>
    <definedName name="PETT" localSheetId="24">#REF!</definedName>
    <definedName name="PETT" localSheetId="35">#REF!</definedName>
    <definedName name="PETT" localSheetId="38">#REF!</definedName>
    <definedName name="PETT" localSheetId="37">#REF!</definedName>
    <definedName name="PETT" localSheetId="36">#REF!</definedName>
    <definedName name="PETT" localSheetId="26">#REF!</definedName>
    <definedName name="PETT" localSheetId="10">#REF!</definedName>
    <definedName name="PETT" localSheetId="13">#REF!</definedName>
    <definedName name="PETT" localSheetId="12">#REF!</definedName>
    <definedName name="PETT" localSheetId="14">#REF!</definedName>
    <definedName name="PETT" localSheetId="25">#REF!</definedName>
    <definedName name="PETT" localSheetId="1">#REF!</definedName>
    <definedName name="PETT" localSheetId="0">#REF!</definedName>
    <definedName name="PETT" localSheetId="27">#REF!</definedName>
    <definedName name="PETT" localSheetId="11">#REF!</definedName>
    <definedName name="PETT">#REF!</definedName>
    <definedName name="PIE">'[20]Two Step Revenue Testing Master'!$C$87</definedName>
    <definedName name="pip" localSheetId="0">{"'AS,SEC'!$A$4:$J$25"}</definedName>
    <definedName name="pip">{"'AS,SEC'!$A$4:$J$25"}</definedName>
    <definedName name="PPB" localSheetId="15">#REF!</definedName>
    <definedName name="PPB" localSheetId="16">#REF!</definedName>
    <definedName name="PPB" localSheetId="17">#REF!</definedName>
    <definedName name="PPB" localSheetId="18">#REF!</definedName>
    <definedName name="PPB" localSheetId="19">#REF!</definedName>
    <definedName name="PPB" localSheetId="20">#REF!</definedName>
    <definedName name="PPB" localSheetId="21">#REF!</definedName>
    <definedName name="PPB" localSheetId="22">#REF!</definedName>
    <definedName name="PPB" localSheetId="23">#REF!</definedName>
    <definedName name="PPB" localSheetId="24">#REF!</definedName>
    <definedName name="PPB" localSheetId="35">#REF!</definedName>
    <definedName name="PPB" localSheetId="38">#REF!</definedName>
    <definedName name="PPB" localSheetId="37">#REF!</definedName>
    <definedName name="PPB" localSheetId="36">#REF!</definedName>
    <definedName name="PPB" localSheetId="26">#REF!</definedName>
    <definedName name="PPB" localSheetId="10">#REF!</definedName>
    <definedName name="PPB" localSheetId="13">#REF!</definedName>
    <definedName name="PPB" localSheetId="12">#REF!</definedName>
    <definedName name="PPB" localSheetId="14">#REF!</definedName>
    <definedName name="PPB" localSheetId="25">#REF!</definedName>
    <definedName name="PPB" localSheetId="1">#REF!</definedName>
    <definedName name="PPB" localSheetId="0">#REF!</definedName>
    <definedName name="PPB" localSheetId="27">#REF!</definedName>
    <definedName name="PPB" localSheetId="11">#REF!</definedName>
    <definedName name="PPB">#REF!</definedName>
    <definedName name="PPP" localSheetId="15">#REF!</definedName>
    <definedName name="PPP" localSheetId="16">#REF!</definedName>
    <definedName name="PPP" localSheetId="17">#REF!</definedName>
    <definedName name="PPP" localSheetId="18">#REF!</definedName>
    <definedName name="PPP" localSheetId="19">#REF!</definedName>
    <definedName name="PPP" localSheetId="20">#REF!</definedName>
    <definedName name="PPP" localSheetId="21">#REF!</definedName>
    <definedName name="PPP" localSheetId="22">#REF!</definedName>
    <definedName name="PPP" localSheetId="23">#REF!</definedName>
    <definedName name="PPP" localSheetId="24">#REF!</definedName>
    <definedName name="PPP" localSheetId="35">#REF!</definedName>
    <definedName name="PPP" localSheetId="38">#REF!</definedName>
    <definedName name="PPP" localSheetId="37">#REF!</definedName>
    <definedName name="PPP" localSheetId="36">#REF!</definedName>
    <definedName name="PPP" localSheetId="26">#REF!</definedName>
    <definedName name="PPP" localSheetId="10">#REF!</definedName>
    <definedName name="PPP" localSheetId="13">#REF!</definedName>
    <definedName name="PPP" localSheetId="12">#REF!</definedName>
    <definedName name="PPP" localSheetId="14">#REF!</definedName>
    <definedName name="PPP" localSheetId="25">#REF!</definedName>
    <definedName name="PPP" localSheetId="1">#REF!</definedName>
    <definedName name="PPP" localSheetId="0">#REF!</definedName>
    <definedName name="PPP" localSheetId="27">#REF!</definedName>
    <definedName name="PPP" localSheetId="11">#REF!</definedName>
    <definedName name="PPP">#REF!</definedName>
    <definedName name="PPS" localSheetId="15">#REF!</definedName>
    <definedName name="PPS" localSheetId="16">#REF!</definedName>
    <definedName name="PPS" localSheetId="17">#REF!</definedName>
    <definedName name="PPS" localSheetId="18">#REF!</definedName>
    <definedName name="PPS" localSheetId="19">#REF!</definedName>
    <definedName name="PPS" localSheetId="20">#REF!</definedName>
    <definedName name="PPS" localSheetId="21">#REF!</definedName>
    <definedName name="PPS" localSheetId="22">#REF!</definedName>
    <definedName name="PPS" localSheetId="23">#REF!</definedName>
    <definedName name="PPS" localSheetId="24">#REF!</definedName>
    <definedName name="PPS" localSheetId="35">#REF!</definedName>
    <definedName name="PPS" localSheetId="38">#REF!</definedName>
    <definedName name="PPS" localSheetId="37">#REF!</definedName>
    <definedName name="PPS" localSheetId="36">#REF!</definedName>
    <definedName name="PPS" localSheetId="26">#REF!</definedName>
    <definedName name="PPS" localSheetId="10">#REF!</definedName>
    <definedName name="PPS" localSheetId="13">#REF!</definedName>
    <definedName name="PPS" localSheetId="12">#REF!</definedName>
    <definedName name="PPS" localSheetId="14">#REF!</definedName>
    <definedName name="PPS" localSheetId="25">#REF!</definedName>
    <definedName name="PPS" localSheetId="1">#REF!</definedName>
    <definedName name="PPS" localSheetId="0">#REF!</definedName>
    <definedName name="PPS" localSheetId="27">#REF!</definedName>
    <definedName name="PPS" localSheetId="11">#REF!</definedName>
    <definedName name="PPS">#REF!</definedName>
    <definedName name="PPT" localSheetId="15">#REF!</definedName>
    <definedName name="PPT" localSheetId="16">#REF!</definedName>
    <definedName name="PPT" localSheetId="17">#REF!</definedName>
    <definedName name="PPT" localSheetId="18">#REF!</definedName>
    <definedName name="PPT" localSheetId="19">#REF!</definedName>
    <definedName name="PPT" localSheetId="20">#REF!</definedName>
    <definedName name="PPT" localSheetId="21">#REF!</definedName>
    <definedName name="PPT" localSheetId="22">#REF!</definedName>
    <definedName name="PPT" localSheetId="23">#REF!</definedName>
    <definedName name="PPT" localSheetId="24">#REF!</definedName>
    <definedName name="PPT" localSheetId="35">#REF!</definedName>
    <definedName name="PPT" localSheetId="38">#REF!</definedName>
    <definedName name="PPT" localSheetId="37">#REF!</definedName>
    <definedName name="PPT" localSheetId="36">#REF!</definedName>
    <definedName name="PPT" localSheetId="26">#REF!</definedName>
    <definedName name="PPT" localSheetId="10">#REF!</definedName>
    <definedName name="PPT" localSheetId="13">#REF!</definedName>
    <definedName name="PPT" localSheetId="12">#REF!</definedName>
    <definedName name="PPT" localSheetId="14">#REF!</definedName>
    <definedName name="PPT" localSheetId="25">#REF!</definedName>
    <definedName name="PPT" localSheetId="1">#REF!</definedName>
    <definedName name="PPT" localSheetId="0">#REF!</definedName>
    <definedName name="PPT" localSheetId="27">#REF!</definedName>
    <definedName name="PPT" localSheetId="11">#REF!</definedName>
    <definedName name="PPT">#REF!</definedName>
    <definedName name="PR" localSheetId="15">#REF!</definedName>
    <definedName name="PR" localSheetId="16">#REF!</definedName>
    <definedName name="PR" localSheetId="17">#REF!</definedName>
    <definedName name="PR" localSheetId="18">#REF!</definedName>
    <definedName name="PR" localSheetId="19">#REF!</definedName>
    <definedName name="PR" localSheetId="20">#REF!</definedName>
    <definedName name="PR" localSheetId="21">#REF!</definedName>
    <definedName name="PR" localSheetId="22">#REF!</definedName>
    <definedName name="PR" localSheetId="23">#REF!</definedName>
    <definedName name="PR" localSheetId="24">#REF!</definedName>
    <definedName name="PR" localSheetId="35">#REF!</definedName>
    <definedName name="PR" localSheetId="38">#REF!</definedName>
    <definedName name="PR" localSheetId="37">#REF!</definedName>
    <definedName name="PR" localSheetId="36">#REF!</definedName>
    <definedName name="PR" localSheetId="26">#REF!</definedName>
    <definedName name="PR" localSheetId="10">#REF!</definedName>
    <definedName name="PR" localSheetId="13">#REF!</definedName>
    <definedName name="PR" localSheetId="12">#REF!</definedName>
    <definedName name="PR" localSheetId="14">#REF!</definedName>
    <definedName name="PR" localSheetId="25">#REF!</definedName>
    <definedName name="PR" localSheetId="1">#REF!</definedName>
    <definedName name="PR" localSheetId="0">#REF!</definedName>
    <definedName name="PR" localSheetId="27">#REF!</definedName>
    <definedName name="PR" localSheetId="11">#REF!</definedName>
    <definedName name="PR">#REF!</definedName>
    <definedName name="PRESS">[21]이복!$AY$21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35">#REF!</definedName>
    <definedName name="_xlnm.Print_Area" localSheetId="38">#REF!</definedName>
    <definedName name="_xlnm.Print_Area" localSheetId="37">#REF!</definedName>
    <definedName name="_xlnm.Print_Area" localSheetId="36">#REF!</definedName>
    <definedName name="_xlnm.Print_Area" localSheetId="26">#REF!</definedName>
    <definedName name="_xlnm.Print_Area" localSheetId="10">#REF!</definedName>
    <definedName name="_xlnm.Print_Area" localSheetId="13">#REF!</definedName>
    <definedName name="_xlnm.Print_Area" localSheetId="12">#REF!</definedName>
    <definedName name="_xlnm.Print_Area" localSheetId="14">#REF!</definedName>
    <definedName name="_xlnm.Print_Area" localSheetId="25">#REF!</definedName>
    <definedName name="_xlnm.Print_Area" localSheetId="1">'자금실적 및 계획(원)USD_VND'!$A$5:$AE$47</definedName>
    <definedName name="_xlnm.Print_Area" localSheetId="0">#REF!</definedName>
    <definedName name="_xlnm.Print_Area" localSheetId="27">#REF!</definedName>
    <definedName name="_xlnm.Print_Area" localSheetId="11">#REF!</definedName>
    <definedName name="_xlnm.Print_Area">#REF!</definedName>
    <definedName name="Print_Area_MI" localSheetId="16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0">#REF!</definedName>
    <definedName name="Print_Area_MI">#REF!</definedName>
    <definedName name="print_title" localSheetId="15">#REF!</definedName>
    <definedName name="print_title" localSheetId="16">#REF!</definedName>
    <definedName name="print_title" localSheetId="17">#REF!</definedName>
    <definedName name="print_title" localSheetId="18">#REF!</definedName>
    <definedName name="print_title" localSheetId="19">#REF!</definedName>
    <definedName name="print_title" localSheetId="20">#REF!</definedName>
    <definedName name="print_title" localSheetId="21">#REF!</definedName>
    <definedName name="print_title" localSheetId="22">#REF!</definedName>
    <definedName name="print_title" localSheetId="23">#REF!</definedName>
    <definedName name="print_title" localSheetId="24">#REF!</definedName>
    <definedName name="print_title" localSheetId="35">#REF!</definedName>
    <definedName name="print_title" localSheetId="38">#REF!</definedName>
    <definedName name="print_title" localSheetId="37">#REF!</definedName>
    <definedName name="print_title" localSheetId="36">#REF!</definedName>
    <definedName name="print_title" localSheetId="26">#REF!</definedName>
    <definedName name="print_title" localSheetId="10">#REF!</definedName>
    <definedName name="print_title" localSheetId="13">#REF!</definedName>
    <definedName name="print_title" localSheetId="12">#REF!</definedName>
    <definedName name="print_title" localSheetId="14">#REF!</definedName>
    <definedName name="print_title" localSheetId="25">#REF!</definedName>
    <definedName name="print_title" localSheetId="1">#REF!</definedName>
    <definedName name="print_title" localSheetId="0">#REF!</definedName>
    <definedName name="print_title" localSheetId="27">#REF!</definedName>
    <definedName name="print_title" localSheetId="11">#REF!</definedName>
    <definedName name="print_title">#REF!</definedName>
    <definedName name="_xlnm.Print_Titles" localSheetId="16">#REF!</definedName>
    <definedName name="_xlnm.Print_Titles" localSheetId="17">#REF!</definedName>
    <definedName name="_xlnm.Print_Titles" localSheetId="18">#REF!</definedName>
    <definedName name="_xlnm.Print_Titles" localSheetId="19">#REF!</definedName>
    <definedName name="_xlnm.Print_Titles" localSheetId="20">#REF!</definedName>
    <definedName name="_xlnm.Print_Titles" localSheetId="21">#REF!</definedName>
    <definedName name="_xlnm.Print_Titles" localSheetId="22">#REF!</definedName>
    <definedName name="_xlnm.Print_Titles" localSheetId="23">#REF!</definedName>
    <definedName name="_xlnm.Print_Titles" localSheetId="24">#REF!</definedName>
    <definedName name="_xlnm.Print_Titles" localSheetId="0">#REF!</definedName>
    <definedName name="_xlnm.Print_Titles">#REF!</definedName>
    <definedName name="PRINT1" localSheetId="16">[22]!PRINT1</definedName>
    <definedName name="PRINT1" localSheetId="17">[22]!PRINT1</definedName>
    <definedName name="PRINT1" localSheetId="18">[22]!PRINT1</definedName>
    <definedName name="PRINT1" localSheetId="19">[22]!PRINT1</definedName>
    <definedName name="PRINT1" localSheetId="20">[22]!PRINT1</definedName>
    <definedName name="PRINT1" localSheetId="21">[22]!PRINT1</definedName>
    <definedName name="PRINT1" localSheetId="22">[22]!PRINT1</definedName>
    <definedName name="PRINT1" localSheetId="23">[22]!PRINT1</definedName>
    <definedName name="PRINT1" localSheetId="24">[22]!PRINT1</definedName>
    <definedName name="PRINT1">[22]!PRINT1</definedName>
    <definedName name="PRINT2" localSheetId="16">[22]!PRINT2</definedName>
    <definedName name="PRINT2" localSheetId="17">[22]!PRINT2</definedName>
    <definedName name="PRINT2" localSheetId="18">[22]!PRINT2</definedName>
    <definedName name="PRINT2" localSheetId="19">[22]!PRINT2</definedName>
    <definedName name="PRINT2" localSheetId="20">[22]!PRINT2</definedName>
    <definedName name="PRINT2" localSheetId="21">[22]!PRINT2</definedName>
    <definedName name="PRINT2" localSheetId="22">[22]!PRINT2</definedName>
    <definedName name="PRINT2" localSheetId="23">[22]!PRINT2</definedName>
    <definedName name="PRINT2" localSheetId="24">[22]!PRINT2</definedName>
    <definedName name="PRINT2">[22]!PRINT2</definedName>
    <definedName name="printe_titl" localSheetId="15">#REF!</definedName>
    <definedName name="printe_titl" localSheetId="16">#REF!</definedName>
    <definedName name="printe_titl" localSheetId="17">#REF!</definedName>
    <definedName name="printe_titl" localSheetId="18">#REF!</definedName>
    <definedName name="printe_titl" localSheetId="19">#REF!</definedName>
    <definedName name="printe_titl" localSheetId="20">#REF!</definedName>
    <definedName name="printe_titl" localSheetId="21">#REF!</definedName>
    <definedName name="printe_titl" localSheetId="22">#REF!</definedName>
    <definedName name="printe_titl" localSheetId="23">#REF!</definedName>
    <definedName name="printe_titl" localSheetId="24">#REF!</definedName>
    <definedName name="printe_titl" localSheetId="35">#REF!</definedName>
    <definedName name="printe_titl" localSheetId="38">#REF!</definedName>
    <definedName name="printe_titl" localSheetId="37">#REF!</definedName>
    <definedName name="printe_titl" localSheetId="36">#REF!</definedName>
    <definedName name="printe_titl" localSheetId="26">#REF!</definedName>
    <definedName name="printe_titl" localSheetId="10">#REF!</definedName>
    <definedName name="printe_titl" localSheetId="13">#REF!</definedName>
    <definedName name="printe_titl" localSheetId="12">#REF!</definedName>
    <definedName name="printe_titl" localSheetId="14">#REF!</definedName>
    <definedName name="printe_titl" localSheetId="25">#REF!</definedName>
    <definedName name="printe_titl" localSheetId="1">#REF!</definedName>
    <definedName name="printe_titl" localSheetId="0">#REF!</definedName>
    <definedName name="printe_titl" localSheetId="27">#REF!</definedName>
    <definedName name="printe_titl" localSheetId="11">#REF!</definedName>
    <definedName name="printe_titl">#REF!</definedName>
    <definedName name="printe_title" localSheetId="15">#REF!</definedName>
    <definedName name="printe_title" localSheetId="16">#REF!</definedName>
    <definedName name="printe_title" localSheetId="17">#REF!</definedName>
    <definedName name="printe_title" localSheetId="18">#REF!</definedName>
    <definedName name="printe_title" localSheetId="19">#REF!</definedName>
    <definedName name="printe_title" localSheetId="20">#REF!</definedName>
    <definedName name="printe_title" localSheetId="21">#REF!</definedName>
    <definedName name="printe_title" localSheetId="22">#REF!</definedName>
    <definedName name="printe_title" localSheetId="23">#REF!</definedName>
    <definedName name="printe_title" localSheetId="24">#REF!</definedName>
    <definedName name="printe_title" localSheetId="35">#REF!</definedName>
    <definedName name="printe_title" localSheetId="38">#REF!</definedName>
    <definedName name="printe_title" localSheetId="37">#REF!</definedName>
    <definedName name="printe_title" localSheetId="36">#REF!</definedName>
    <definedName name="printe_title" localSheetId="26">#REF!</definedName>
    <definedName name="printe_title" localSheetId="10">#REF!</definedName>
    <definedName name="printe_title" localSheetId="13">#REF!</definedName>
    <definedName name="printe_title" localSheetId="12">#REF!</definedName>
    <definedName name="printe_title" localSheetId="14">#REF!</definedName>
    <definedName name="printe_title" localSheetId="25">#REF!</definedName>
    <definedName name="printe_title" localSheetId="1">#REF!</definedName>
    <definedName name="printe_title" localSheetId="0">#REF!</definedName>
    <definedName name="printe_title" localSheetId="27">#REF!</definedName>
    <definedName name="printe_title" localSheetId="11">#REF!</definedName>
    <definedName name="printe_title">#REF!</definedName>
    <definedName name="printe_titles" localSheetId="15">#REF!</definedName>
    <definedName name="printe_titles" localSheetId="16">#REF!</definedName>
    <definedName name="printe_titles" localSheetId="17">#REF!</definedName>
    <definedName name="printe_titles" localSheetId="18">#REF!</definedName>
    <definedName name="printe_titles" localSheetId="19">#REF!</definedName>
    <definedName name="printe_titles" localSheetId="20">#REF!</definedName>
    <definedName name="printe_titles" localSheetId="21">#REF!</definedName>
    <definedName name="printe_titles" localSheetId="22">#REF!</definedName>
    <definedName name="printe_titles" localSheetId="23">#REF!</definedName>
    <definedName name="printe_titles" localSheetId="24">#REF!</definedName>
    <definedName name="printe_titles" localSheetId="35">#REF!</definedName>
    <definedName name="printe_titles" localSheetId="38">#REF!</definedName>
    <definedName name="printe_titles" localSheetId="37">#REF!</definedName>
    <definedName name="printe_titles" localSheetId="36">#REF!</definedName>
    <definedName name="printe_titles" localSheetId="26">#REF!</definedName>
    <definedName name="printe_titles" localSheetId="10">#REF!</definedName>
    <definedName name="printe_titles" localSheetId="13">#REF!</definedName>
    <definedName name="printe_titles" localSheetId="12">#REF!</definedName>
    <definedName name="printe_titles" localSheetId="14">#REF!</definedName>
    <definedName name="printe_titles" localSheetId="25">#REF!</definedName>
    <definedName name="printe_titles" localSheetId="1">#REF!</definedName>
    <definedName name="printe_titles" localSheetId="0">#REF!</definedName>
    <definedName name="printe_titles" localSheetId="27">#REF!</definedName>
    <definedName name="printe_titles" localSheetId="11">#REF!</definedName>
    <definedName name="printe_titles">#REF!</definedName>
    <definedName name="printer_title" localSheetId="15">#REF!</definedName>
    <definedName name="printer_title" localSheetId="16">#REF!</definedName>
    <definedName name="printer_title" localSheetId="17">#REF!</definedName>
    <definedName name="printer_title" localSheetId="18">#REF!</definedName>
    <definedName name="printer_title" localSheetId="19">#REF!</definedName>
    <definedName name="printer_title" localSheetId="20">#REF!</definedName>
    <definedName name="printer_title" localSheetId="21">#REF!</definedName>
    <definedName name="printer_title" localSheetId="22">#REF!</definedName>
    <definedName name="printer_title" localSheetId="23">#REF!</definedName>
    <definedName name="printer_title" localSheetId="24">#REF!</definedName>
    <definedName name="printer_title" localSheetId="35">#REF!</definedName>
    <definedName name="printer_title" localSheetId="38">#REF!</definedName>
    <definedName name="printer_title" localSheetId="37">#REF!</definedName>
    <definedName name="printer_title" localSheetId="36">#REF!</definedName>
    <definedName name="printer_title" localSheetId="26">#REF!</definedName>
    <definedName name="printer_title" localSheetId="10">#REF!</definedName>
    <definedName name="printer_title" localSheetId="13">#REF!</definedName>
    <definedName name="printer_title" localSheetId="12">#REF!</definedName>
    <definedName name="printer_title" localSheetId="14">#REF!</definedName>
    <definedName name="printer_title" localSheetId="25">#REF!</definedName>
    <definedName name="printer_title" localSheetId="1">#REF!</definedName>
    <definedName name="printer_title" localSheetId="0">#REF!</definedName>
    <definedName name="printer_title" localSheetId="27">#REF!</definedName>
    <definedName name="printer_title" localSheetId="11">#REF!</definedName>
    <definedName name="printer_title">#REF!</definedName>
    <definedName name="PSB" localSheetId="15">#REF!</definedName>
    <definedName name="PSB" localSheetId="16">#REF!</definedName>
    <definedName name="PSB" localSheetId="17">#REF!</definedName>
    <definedName name="PSB" localSheetId="18">#REF!</definedName>
    <definedName name="PSB" localSheetId="19">#REF!</definedName>
    <definedName name="PSB" localSheetId="20">#REF!</definedName>
    <definedName name="PSB" localSheetId="21">#REF!</definedName>
    <definedName name="PSB" localSheetId="22">#REF!</definedName>
    <definedName name="PSB" localSheetId="23">#REF!</definedName>
    <definedName name="PSB" localSheetId="24">#REF!</definedName>
    <definedName name="PSB" localSheetId="35">#REF!</definedName>
    <definedName name="PSB" localSheetId="38">#REF!</definedName>
    <definedName name="PSB" localSheetId="37">#REF!</definedName>
    <definedName name="PSB" localSheetId="36">#REF!</definedName>
    <definedName name="PSB" localSheetId="26">#REF!</definedName>
    <definedName name="PSB" localSheetId="10">#REF!</definedName>
    <definedName name="PSB" localSheetId="13">#REF!</definedName>
    <definedName name="PSB" localSheetId="12">#REF!</definedName>
    <definedName name="PSB" localSheetId="14">#REF!</definedName>
    <definedName name="PSB" localSheetId="25">#REF!</definedName>
    <definedName name="PSB" localSheetId="1">#REF!</definedName>
    <definedName name="PSB" localSheetId="0">#REF!</definedName>
    <definedName name="PSB" localSheetId="27">#REF!</definedName>
    <definedName name="PSB" localSheetId="11">#REF!</definedName>
    <definedName name="PSB">#REF!</definedName>
    <definedName name="PSC">[21]이복!$BB$15</definedName>
    <definedName name="PSP" localSheetId="15">#REF!</definedName>
    <definedName name="PSP" localSheetId="16">#REF!</definedName>
    <definedName name="PSP" localSheetId="17">#REF!</definedName>
    <definedName name="PSP" localSheetId="18">#REF!</definedName>
    <definedName name="PSP" localSheetId="19">#REF!</definedName>
    <definedName name="PSP" localSheetId="20">#REF!</definedName>
    <definedName name="PSP" localSheetId="21">#REF!</definedName>
    <definedName name="PSP" localSheetId="22">#REF!</definedName>
    <definedName name="PSP" localSheetId="23">#REF!</definedName>
    <definedName name="PSP" localSheetId="24">#REF!</definedName>
    <definedName name="PSP" localSheetId="35">#REF!</definedName>
    <definedName name="PSP" localSheetId="38">#REF!</definedName>
    <definedName name="PSP" localSheetId="37">#REF!</definedName>
    <definedName name="PSP" localSheetId="36">#REF!</definedName>
    <definedName name="PSP" localSheetId="26">#REF!</definedName>
    <definedName name="PSP" localSheetId="10">#REF!</definedName>
    <definedName name="PSP" localSheetId="13">#REF!</definedName>
    <definedName name="PSP" localSheetId="12">#REF!</definedName>
    <definedName name="PSP" localSheetId="14">#REF!</definedName>
    <definedName name="PSP" localSheetId="25">#REF!</definedName>
    <definedName name="PSP" localSheetId="1">#REF!</definedName>
    <definedName name="PSP" localSheetId="0">#REF!</definedName>
    <definedName name="PSP" localSheetId="27">#REF!</definedName>
    <definedName name="PSP" localSheetId="11">#REF!</definedName>
    <definedName name="PSP">#REF!</definedName>
    <definedName name="PSS" localSheetId="15">#REF!</definedName>
    <definedName name="PSS" localSheetId="16">#REF!</definedName>
    <definedName name="PSS" localSheetId="17">#REF!</definedName>
    <definedName name="PSS" localSheetId="18">#REF!</definedName>
    <definedName name="PSS" localSheetId="19">#REF!</definedName>
    <definedName name="PSS" localSheetId="20">#REF!</definedName>
    <definedName name="PSS" localSheetId="21">#REF!</definedName>
    <definedName name="PSS" localSheetId="22">#REF!</definedName>
    <definedName name="PSS" localSheetId="23">#REF!</definedName>
    <definedName name="PSS" localSheetId="24">#REF!</definedName>
    <definedName name="PSS" localSheetId="35">#REF!</definedName>
    <definedName name="PSS" localSheetId="38">#REF!</definedName>
    <definedName name="PSS" localSheetId="37">#REF!</definedName>
    <definedName name="PSS" localSheetId="36">#REF!</definedName>
    <definedName name="PSS" localSheetId="26">#REF!</definedName>
    <definedName name="PSS" localSheetId="10">#REF!</definedName>
    <definedName name="PSS" localSheetId="13">#REF!</definedName>
    <definedName name="PSS" localSheetId="12">#REF!</definedName>
    <definedName name="PSS" localSheetId="14">#REF!</definedName>
    <definedName name="PSS" localSheetId="25">#REF!</definedName>
    <definedName name="PSS" localSheetId="1">#REF!</definedName>
    <definedName name="PSS" localSheetId="0">#REF!</definedName>
    <definedName name="PSS" localSheetId="27">#REF!</definedName>
    <definedName name="PSS" localSheetId="11">#REF!</definedName>
    <definedName name="PSS">#REF!</definedName>
    <definedName name="PST" localSheetId="15">#REF!</definedName>
    <definedName name="PST" localSheetId="16">#REF!</definedName>
    <definedName name="PST" localSheetId="17">#REF!</definedName>
    <definedName name="PST" localSheetId="18">#REF!</definedName>
    <definedName name="PST" localSheetId="19">#REF!</definedName>
    <definedName name="PST" localSheetId="20">#REF!</definedName>
    <definedName name="PST" localSheetId="21">#REF!</definedName>
    <definedName name="PST" localSheetId="22">#REF!</definedName>
    <definedName name="PST" localSheetId="23">#REF!</definedName>
    <definedName name="PST" localSheetId="24">#REF!</definedName>
    <definedName name="PST" localSheetId="35">#REF!</definedName>
    <definedName name="PST" localSheetId="38">#REF!</definedName>
    <definedName name="PST" localSheetId="37">#REF!</definedName>
    <definedName name="PST" localSheetId="36">#REF!</definedName>
    <definedName name="PST" localSheetId="26">#REF!</definedName>
    <definedName name="PST" localSheetId="10">#REF!</definedName>
    <definedName name="PST" localSheetId="13">#REF!</definedName>
    <definedName name="PST" localSheetId="12">#REF!</definedName>
    <definedName name="PST" localSheetId="14">#REF!</definedName>
    <definedName name="PST" localSheetId="25">#REF!</definedName>
    <definedName name="PST" localSheetId="1">#REF!</definedName>
    <definedName name="PST" localSheetId="0">#REF!</definedName>
    <definedName name="PST" localSheetId="27">#REF!</definedName>
    <definedName name="PST" localSheetId="11">#REF!</definedName>
    <definedName name="PST">#REF!</definedName>
    <definedName name="PVCB" localSheetId="15">#REF!</definedName>
    <definedName name="PVCB" localSheetId="16">#REF!</definedName>
    <definedName name="PVCB" localSheetId="17">#REF!</definedName>
    <definedName name="PVCB" localSheetId="18">#REF!</definedName>
    <definedName name="PVCB" localSheetId="19">#REF!</definedName>
    <definedName name="PVCB" localSheetId="20">#REF!</definedName>
    <definedName name="PVCB" localSheetId="21">#REF!</definedName>
    <definedName name="PVCB" localSheetId="22">#REF!</definedName>
    <definedName name="PVCB" localSheetId="23">#REF!</definedName>
    <definedName name="PVCB" localSheetId="24">#REF!</definedName>
    <definedName name="PVCB" localSheetId="35">#REF!</definedName>
    <definedName name="PVCB" localSheetId="38">#REF!</definedName>
    <definedName name="PVCB" localSheetId="37">#REF!</definedName>
    <definedName name="PVCB" localSheetId="36">#REF!</definedName>
    <definedName name="PVCB" localSheetId="26">#REF!</definedName>
    <definedName name="PVCB" localSheetId="10">#REF!</definedName>
    <definedName name="PVCB" localSheetId="13">#REF!</definedName>
    <definedName name="PVCB" localSheetId="12">#REF!</definedName>
    <definedName name="PVCB" localSheetId="14">#REF!</definedName>
    <definedName name="PVCB" localSheetId="25">#REF!</definedName>
    <definedName name="PVCB" localSheetId="1">#REF!</definedName>
    <definedName name="PVCB" localSheetId="0">#REF!</definedName>
    <definedName name="PVCB" localSheetId="27">#REF!</definedName>
    <definedName name="PVCB" localSheetId="11">#REF!</definedName>
    <definedName name="PVCB">#REF!</definedName>
    <definedName name="PVCC">[21]이복!$BB$14</definedName>
    <definedName name="PVCP" localSheetId="15">#REF!</definedName>
    <definedName name="PVCP" localSheetId="16">#REF!</definedName>
    <definedName name="PVCP" localSheetId="17">#REF!</definedName>
    <definedName name="PVCP" localSheetId="18">#REF!</definedName>
    <definedName name="PVCP" localSheetId="19">#REF!</definedName>
    <definedName name="PVCP" localSheetId="20">#REF!</definedName>
    <definedName name="PVCP" localSheetId="21">#REF!</definedName>
    <definedName name="PVCP" localSheetId="22">#REF!</definedName>
    <definedName name="PVCP" localSheetId="23">#REF!</definedName>
    <definedName name="PVCP" localSheetId="24">#REF!</definedName>
    <definedName name="PVCP" localSheetId="35">#REF!</definedName>
    <definedName name="PVCP" localSheetId="38">#REF!</definedName>
    <definedName name="PVCP" localSheetId="37">#REF!</definedName>
    <definedName name="PVCP" localSheetId="36">#REF!</definedName>
    <definedName name="PVCP" localSheetId="26">#REF!</definedName>
    <definedName name="PVCP" localSheetId="10">#REF!</definedName>
    <definedName name="PVCP" localSheetId="13">#REF!</definedName>
    <definedName name="PVCP" localSheetId="12">#REF!</definedName>
    <definedName name="PVCP" localSheetId="14">#REF!</definedName>
    <definedName name="PVCP" localSheetId="25">#REF!</definedName>
    <definedName name="PVCP" localSheetId="1">#REF!</definedName>
    <definedName name="PVCP" localSheetId="0">#REF!</definedName>
    <definedName name="PVCP" localSheetId="27">#REF!</definedName>
    <definedName name="PVCP" localSheetId="11">#REF!</definedName>
    <definedName name="PVCP">#REF!</definedName>
    <definedName name="PVCS" localSheetId="15">#REF!</definedName>
    <definedName name="PVCS" localSheetId="16">#REF!</definedName>
    <definedName name="PVCS" localSheetId="17">#REF!</definedName>
    <definedName name="PVCS" localSheetId="18">#REF!</definedName>
    <definedName name="PVCS" localSheetId="19">#REF!</definedName>
    <definedName name="PVCS" localSheetId="20">#REF!</definedName>
    <definedName name="PVCS" localSheetId="21">#REF!</definedName>
    <definedName name="PVCS" localSheetId="22">#REF!</definedName>
    <definedName name="PVCS" localSheetId="23">#REF!</definedName>
    <definedName name="PVCS" localSheetId="24">#REF!</definedName>
    <definedName name="PVCS" localSheetId="35">#REF!</definedName>
    <definedName name="PVCS" localSheetId="38">#REF!</definedName>
    <definedName name="PVCS" localSheetId="37">#REF!</definedName>
    <definedName name="PVCS" localSheetId="36">#REF!</definedName>
    <definedName name="PVCS" localSheetId="26">#REF!</definedName>
    <definedName name="PVCS" localSheetId="10">#REF!</definedName>
    <definedName name="PVCS" localSheetId="13">#REF!</definedName>
    <definedName name="PVCS" localSheetId="12">#REF!</definedName>
    <definedName name="PVCS" localSheetId="14">#REF!</definedName>
    <definedName name="PVCS" localSheetId="25">#REF!</definedName>
    <definedName name="PVCS" localSheetId="1">#REF!</definedName>
    <definedName name="PVCS" localSheetId="0">#REF!</definedName>
    <definedName name="PVCS" localSheetId="27">#REF!</definedName>
    <definedName name="PVCS" localSheetId="11">#REF!</definedName>
    <definedName name="PVCS">#REF!</definedName>
    <definedName name="PVCT" localSheetId="15">#REF!</definedName>
    <definedName name="PVCT" localSheetId="16">#REF!</definedName>
    <definedName name="PVCT" localSheetId="17">#REF!</definedName>
    <definedName name="PVCT" localSheetId="18">#REF!</definedName>
    <definedName name="PVCT" localSheetId="19">#REF!</definedName>
    <definedName name="PVCT" localSheetId="20">#REF!</definedName>
    <definedName name="PVCT" localSheetId="21">#REF!</definedName>
    <definedName name="PVCT" localSheetId="22">#REF!</definedName>
    <definedName name="PVCT" localSheetId="23">#REF!</definedName>
    <definedName name="PVCT" localSheetId="24">#REF!</definedName>
    <definedName name="PVCT" localSheetId="35">#REF!</definedName>
    <definedName name="PVCT" localSheetId="38">#REF!</definedName>
    <definedName name="PVCT" localSheetId="37">#REF!</definedName>
    <definedName name="PVCT" localSheetId="36">#REF!</definedName>
    <definedName name="PVCT" localSheetId="26">#REF!</definedName>
    <definedName name="PVCT" localSheetId="10">#REF!</definedName>
    <definedName name="PVCT" localSheetId="13">#REF!</definedName>
    <definedName name="PVCT" localSheetId="12">#REF!</definedName>
    <definedName name="PVCT" localSheetId="14">#REF!</definedName>
    <definedName name="PVCT" localSheetId="25">#REF!</definedName>
    <definedName name="PVCT" localSheetId="1">#REF!</definedName>
    <definedName name="PVCT" localSheetId="0">#REF!</definedName>
    <definedName name="PVCT" localSheetId="27">#REF!</definedName>
    <definedName name="PVCT" localSheetId="11">#REF!</definedName>
    <definedName name="PVCT">#REF!</definedName>
    <definedName name="q" localSheetId="16">#REF!</definedName>
    <definedName name="q" localSheetId="17">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0">#REF!</definedName>
    <definedName name="q">#REF!</definedName>
    <definedName name="q3q" localSheetId="0">{"'AS,SEC'!$A$4:$J$25"}</definedName>
    <definedName name="q3q">{"'AS,SEC'!$A$4:$J$25"}</definedName>
    <definedName name="qq" localSheetId="16">#REF!</definedName>
    <definedName name="qq" localSheetId="17">#REF!</definedName>
    <definedName name="qq" localSheetId="18">#REF!</definedName>
    <definedName name="qq" localSheetId="19">#REF!</definedName>
    <definedName name="qq" localSheetId="20">#REF!</definedName>
    <definedName name="qq" localSheetId="21">#REF!</definedName>
    <definedName name="qq" localSheetId="22">#REF!</definedName>
    <definedName name="qq" localSheetId="23">#REF!</definedName>
    <definedName name="qq" localSheetId="24">#REF!</definedName>
    <definedName name="qq" localSheetId="0">#REF!</definedName>
    <definedName name="qq">#REF!</definedName>
    <definedName name="qqqqqqq" localSheetId="16">#REF!</definedName>
    <definedName name="qqqqqqq" localSheetId="17">#REF!</definedName>
    <definedName name="qqqqqqq" localSheetId="18">#REF!</definedName>
    <definedName name="qqqqqqq" localSheetId="19">#REF!</definedName>
    <definedName name="qqqqqqq" localSheetId="20">#REF!</definedName>
    <definedName name="qqqqqqq" localSheetId="21">#REF!</definedName>
    <definedName name="qqqqqqq" localSheetId="22">#REF!</definedName>
    <definedName name="qqqqqqq" localSheetId="23">#REF!</definedName>
    <definedName name="qqqqqqq" localSheetId="24">#REF!</definedName>
    <definedName name="qqqqqqq" localSheetId="0">#REF!</definedName>
    <definedName name="qqqqqqq">#REF!</definedName>
    <definedName name="_xlnm.Recorder" localSheetId="15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35">#REF!</definedName>
    <definedName name="_xlnm.Recorder" localSheetId="38">#REF!</definedName>
    <definedName name="_xlnm.Recorder" localSheetId="37">#REF!</definedName>
    <definedName name="_xlnm.Recorder" localSheetId="36">#REF!</definedName>
    <definedName name="_xlnm.Recorder" localSheetId="26">#REF!</definedName>
    <definedName name="_xlnm.Recorder" localSheetId="10">#REF!</definedName>
    <definedName name="_xlnm.Recorder" localSheetId="13">#REF!</definedName>
    <definedName name="_xlnm.Recorder" localSheetId="12">#REF!</definedName>
    <definedName name="_xlnm.Recorder" localSheetId="14">#REF!</definedName>
    <definedName name="_xlnm.Recorder" localSheetId="25">#REF!</definedName>
    <definedName name="_xlnm.Recorder" localSheetId="1">#REF!</definedName>
    <definedName name="_xlnm.Recorder" localSheetId="0">#REF!</definedName>
    <definedName name="_xlnm.Recorder" localSheetId="27">#REF!</definedName>
    <definedName name="_xlnm.Recorder" localSheetId="11">#REF!</definedName>
    <definedName name="_xlnm.Recorder">#REF!</definedName>
    <definedName name="rf" localSheetId="16">#REF!</definedName>
    <definedName name="rf" localSheetId="17">#REF!</definedName>
    <definedName name="rf" localSheetId="18">#REF!</definedName>
    <definedName name="rf" localSheetId="19">#REF!</definedName>
    <definedName name="rf" localSheetId="20">#REF!</definedName>
    <definedName name="rf" localSheetId="21">#REF!</definedName>
    <definedName name="rf" localSheetId="22">#REF!</definedName>
    <definedName name="rf" localSheetId="23">#REF!</definedName>
    <definedName name="rf" localSheetId="24">#REF!</definedName>
    <definedName name="rf">#REF!</definedName>
    <definedName name="rf5_500" localSheetId="16">[11]N당기5차!#REF!</definedName>
    <definedName name="rf5_500" localSheetId="17">[11]N당기5차!#REF!</definedName>
    <definedName name="rf5_500" localSheetId="18">[11]N당기5차!#REF!</definedName>
    <definedName name="rf5_500" localSheetId="19">[11]N당기5차!#REF!</definedName>
    <definedName name="rf5_500" localSheetId="20">[11]N당기5차!#REF!</definedName>
    <definedName name="rf5_500" localSheetId="21">[11]N당기5차!#REF!</definedName>
    <definedName name="rf5_500" localSheetId="22">[11]N당기5차!#REF!</definedName>
    <definedName name="rf5_500" localSheetId="23">[11]N당기5차!#REF!</definedName>
    <definedName name="rf5_500" localSheetId="24">[11]N당기5차!#REF!</definedName>
    <definedName name="rf5_500">[11]N당기5차!#REF!</definedName>
    <definedName name="RIGHT" localSheetId="16">#REF!</definedName>
    <definedName name="RIGHT" localSheetId="17">#REF!</definedName>
    <definedName name="RIGHT" localSheetId="18">#REF!</definedName>
    <definedName name="RIGHT" localSheetId="19">#REF!</definedName>
    <definedName name="RIGHT" localSheetId="20">#REF!</definedName>
    <definedName name="RIGHT" localSheetId="21">#REF!</definedName>
    <definedName name="RIGHT" localSheetId="22">#REF!</definedName>
    <definedName name="RIGHT" localSheetId="23">#REF!</definedName>
    <definedName name="RIGHT" localSheetId="24">#REF!</definedName>
    <definedName name="RIGHT" localSheetId="0">#REF!</definedName>
    <definedName name="RIGHT">#REF!</definedName>
    <definedName name="s" localSheetId="0" hidden="1">{"'AS,SEC'!$A$4:$J$25"}</definedName>
    <definedName name="s" hidden="1">{"'AS,SEC'!$A$4:$J$25"}</definedName>
    <definedName name="S5_500" localSheetId="16">[11]N당기5차!#REF!</definedName>
    <definedName name="S5_500" localSheetId="17">[11]N당기5차!#REF!</definedName>
    <definedName name="S5_500" localSheetId="18">[11]N당기5차!#REF!</definedName>
    <definedName name="S5_500" localSheetId="19">[11]N당기5차!#REF!</definedName>
    <definedName name="S5_500" localSheetId="20">[11]N당기5차!#REF!</definedName>
    <definedName name="S5_500" localSheetId="21">[11]N당기5차!#REF!</definedName>
    <definedName name="S5_500" localSheetId="22">[11]N당기5차!#REF!</definedName>
    <definedName name="S5_500" localSheetId="23">[11]N당기5차!#REF!</definedName>
    <definedName name="S5_500" localSheetId="24">[11]N당기5차!#REF!</definedName>
    <definedName name="S5_500">[11]N당기5차!#REF!</definedName>
    <definedName name="SamplePos" localSheetId="15">#REF!</definedName>
    <definedName name="SamplePos" localSheetId="16">#REF!</definedName>
    <definedName name="SamplePos" localSheetId="17">#REF!</definedName>
    <definedName name="SamplePos" localSheetId="18">#REF!</definedName>
    <definedName name="SamplePos" localSheetId="19">#REF!</definedName>
    <definedName name="SamplePos" localSheetId="20">#REF!</definedName>
    <definedName name="SamplePos" localSheetId="21">#REF!</definedName>
    <definedName name="SamplePos" localSheetId="22">#REF!</definedName>
    <definedName name="SamplePos" localSheetId="23">#REF!</definedName>
    <definedName name="SamplePos" localSheetId="24">#REF!</definedName>
    <definedName name="SamplePos" localSheetId="35">#REF!</definedName>
    <definedName name="SamplePos" localSheetId="38">#REF!</definedName>
    <definedName name="SamplePos" localSheetId="37">#REF!</definedName>
    <definedName name="SamplePos" localSheetId="36">#REF!</definedName>
    <definedName name="SamplePos" localSheetId="26">#REF!</definedName>
    <definedName name="SamplePos" localSheetId="10">#REF!</definedName>
    <definedName name="SamplePos" localSheetId="13">#REF!</definedName>
    <definedName name="SamplePos" localSheetId="12">#REF!</definedName>
    <definedName name="SamplePos" localSheetId="14">#REF!</definedName>
    <definedName name="SamplePos" localSheetId="25">#REF!</definedName>
    <definedName name="SamplePos" localSheetId="1">#REF!</definedName>
    <definedName name="SamplePos" localSheetId="0">#REF!</definedName>
    <definedName name="SamplePos" localSheetId="27">#REF!</definedName>
    <definedName name="SamplePos" localSheetId="11">#REF!</definedName>
    <definedName name="SamplePos">#REF!</definedName>
    <definedName name="SelfInfo01" localSheetId="15">#REF!</definedName>
    <definedName name="SelfInfo01" localSheetId="16">#REF!</definedName>
    <definedName name="SelfInfo01" localSheetId="17">#REF!</definedName>
    <definedName name="SelfInfo01" localSheetId="18">#REF!</definedName>
    <definedName name="SelfInfo01" localSheetId="19">#REF!</definedName>
    <definedName name="SelfInfo01" localSheetId="20">#REF!</definedName>
    <definedName name="SelfInfo01" localSheetId="21">#REF!</definedName>
    <definedName name="SelfInfo01" localSheetId="22">#REF!</definedName>
    <definedName name="SelfInfo01" localSheetId="23">#REF!</definedName>
    <definedName name="SelfInfo01" localSheetId="24">#REF!</definedName>
    <definedName name="SelfInfo01" localSheetId="35">#REF!</definedName>
    <definedName name="SelfInfo01" localSheetId="38">#REF!</definedName>
    <definedName name="SelfInfo01" localSheetId="37">#REF!</definedName>
    <definedName name="SelfInfo01" localSheetId="36">#REF!</definedName>
    <definedName name="SelfInfo01" localSheetId="26">#REF!</definedName>
    <definedName name="SelfInfo01" localSheetId="10">#REF!</definedName>
    <definedName name="SelfInfo01" localSheetId="13">#REF!</definedName>
    <definedName name="SelfInfo01" localSheetId="12">#REF!</definedName>
    <definedName name="SelfInfo01" localSheetId="14">#REF!</definedName>
    <definedName name="SelfInfo01" localSheetId="25">#REF!</definedName>
    <definedName name="SelfInfo01" localSheetId="1">#REF!</definedName>
    <definedName name="SelfInfo01" localSheetId="0">#REF!</definedName>
    <definedName name="SelfInfo01" localSheetId="27">#REF!</definedName>
    <definedName name="SelfInfo01" localSheetId="11">#REF!</definedName>
    <definedName name="SelfInfo01">#REF!</definedName>
    <definedName name="SelfInfo02" localSheetId="15">#REF!</definedName>
    <definedName name="SelfInfo02" localSheetId="16">#REF!</definedName>
    <definedName name="SelfInfo02" localSheetId="17">#REF!</definedName>
    <definedName name="SelfInfo02" localSheetId="18">#REF!</definedName>
    <definedName name="SelfInfo02" localSheetId="19">#REF!</definedName>
    <definedName name="SelfInfo02" localSheetId="20">#REF!</definedName>
    <definedName name="SelfInfo02" localSheetId="21">#REF!</definedName>
    <definedName name="SelfInfo02" localSheetId="22">#REF!</definedName>
    <definedName name="SelfInfo02" localSheetId="23">#REF!</definedName>
    <definedName name="SelfInfo02" localSheetId="24">#REF!</definedName>
    <definedName name="SelfInfo02" localSheetId="35">#REF!</definedName>
    <definedName name="SelfInfo02" localSheetId="38">#REF!</definedName>
    <definedName name="SelfInfo02" localSheetId="37">#REF!</definedName>
    <definedName name="SelfInfo02" localSheetId="36">#REF!</definedName>
    <definedName name="SelfInfo02" localSheetId="26">#REF!</definedName>
    <definedName name="SelfInfo02" localSheetId="10">#REF!</definedName>
    <definedName name="SelfInfo02" localSheetId="13">#REF!</definedName>
    <definedName name="SelfInfo02" localSheetId="12">#REF!</definedName>
    <definedName name="SelfInfo02" localSheetId="14">#REF!</definedName>
    <definedName name="SelfInfo02" localSheetId="25">#REF!</definedName>
    <definedName name="SelfInfo02" localSheetId="1">#REF!</definedName>
    <definedName name="SelfInfo02" localSheetId="0">#REF!</definedName>
    <definedName name="SelfInfo02" localSheetId="27">#REF!</definedName>
    <definedName name="SelfInfo02" localSheetId="11">#REF!</definedName>
    <definedName name="SelfInfo02">#REF!</definedName>
    <definedName name="SelfInfo03" localSheetId="15">#REF!</definedName>
    <definedName name="SelfInfo03" localSheetId="16">#REF!</definedName>
    <definedName name="SelfInfo03" localSheetId="17">#REF!</definedName>
    <definedName name="SelfInfo03" localSheetId="18">#REF!</definedName>
    <definedName name="SelfInfo03" localSheetId="19">#REF!</definedName>
    <definedName name="SelfInfo03" localSheetId="20">#REF!</definedName>
    <definedName name="SelfInfo03" localSheetId="21">#REF!</definedName>
    <definedName name="SelfInfo03" localSheetId="22">#REF!</definedName>
    <definedName name="SelfInfo03" localSheetId="23">#REF!</definedName>
    <definedName name="SelfInfo03" localSheetId="24">#REF!</definedName>
    <definedName name="SelfInfo03" localSheetId="35">#REF!</definedName>
    <definedName name="SelfInfo03" localSheetId="38">#REF!</definedName>
    <definedName name="SelfInfo03" localSheetId="37">#REF!</definedName>
    <definedName name="SelfInfo03" localSheetId="36">#REF!</definedName>
    <definedName name="SelfInfo03" localSheetId="26">#REF!</definedName>
    <definedName name="SelfInfo03" localSheetId="10">#REF!</definedName>
    <definedName name="SelfInfo03" localSheetId="13">#REF!</definedName>
    <definedName name="SelfInfo03" localSheetId="12">#REF!</definedName>
    <definedName name="SelfInfo03" localSheetId="14">#REF!</definedName>
    <definedName name="SelfInfo03" localSheetId="25">#REF!</definedName>
    <definedName name="SelfInfo03" localSheetId="1">#REF!</definedName>
    <definedName name="SelfInfo03" localSheetId="0">#REF!</definedName>
    <definedName name="SelfInfo03" localSheetId="27">#REF!</definedName>
    <definedName name="SelfInfo03" localSheetId="11">#REF!</definedName>
    <definedName name="SelfInfo03">#REF!</definedName>
    <definedName name="SelfInfo04" localSheetId="15">#REF!</definedName>
    <definedName name="SelfInfo04" localSheetId="16">#REF!</definedName>
    <definedName name="SelfInfo04" localSheetId="17">#REF!</definedName>
    <definedName name="SelfInfo04" localSheetId="18">#REF!</definedName>
    <definedName name="SelfInfo04" localSheetId="19">#REF!</definedName>
    <definedName name="SelfInfo04" localSheetId="20">#REF!</definedName>
    <definedName name="SelfInfo04" localSheetId="21">#REF!</definedName>
    <definedName name="SelfInfo04" localSheetId="22">#REF!</definedName>
    <definedName name="SelfInfo04" localSheetId="23">#REF!</definedName>
    <definedName name="SelfInfo04" localSheetId="24">#REF!</definedName>
    <definedName name="SelfInfo04" localSheetId="35">#REF!</definedName>
    <definedName name="SelfInfo04" localSheetId="38">#REF!</definedName>
    <definedName name="SelfInfo04" localSheetId="37">#REF!</definedName>
    <definedName name="SelfInfo04" localSheetId="36">#REF!</definedName>
    <definedName name="SelfInfo04" localSheetId="26">#REF!</definedName>
    <definedName name="SelfInfo04" localSheetId="10">#REF!</definedName>
    <definedName name="SelfInfo04" localSheetId="13">#REF!</definedName>
    <definedName name="SelfInfo04" localSheetId="12">#REF!</definedName>
    <definedName name="SelfInfo04" localSheetId="14">#REF!</definedName>
    <definedName name="SelfInfo04" localSheetId="25">#REF!</definedName>
    <definedName name="SelfInfo04" localSheetId="1">#REF!</definedName>
    <definedName name="SelfInfo04" localSheetId="0">#REF!</definedName>
    <definedName name="SelfInfo04" localSheetId="27">#REF!</definedName>
    <definedName name="SelfInfo04" localSheetId="11">#REF!</definedName>
    <definedName name="SelfInfo04">#REF!</definedName>
    <definedName name="SelfInfo05" localSheetId="15">#REF!</definedName>
    <definedName name="SelfInfo05" localSheetId="16">#REF!</definedName>
    <definedName name="SelfInfo05" localSheetId="17">#REF!</definedName>
    <definedName name="SelfInfo05" localSheetId="18">#REF!</definedName>
    <definedName name="SelfInfo05" localSheetId="19">#REF!</definedName>
    <definedName name="SelfInfo05" localSheetId="20">#REF!</definedName>
    <definedName name="SelfInfo05" localSheetId="21">#REF!</definedName>
    <definedName name="SelfInfo05" localSheetId="22">#REF!</definedName>
    <definedName name="SelfInfo05" localSheetId="23">#REF!</definedName>
    <definedName name="SelfInfo05" localSheetId="24">#REF!</definedName>
    <definedName name="SelfInfo05" localSheetId="35">#REF!</definedName>
    <definedName name="SelfInfo05" localSheetId="38">#REF!</definedName>
    <definedName name="SelfInfo05" localSheetId="37">#REF!</definedName>
    <definedName name="SelfInfo05" localSheetId="36">#REF!</definedName>
    <definedName name="SelfInfo05" localSheetId="26">#REF!</definedName>
    <definedName name="SelfInfo05" localSheetId="10">#REF!</definedName>
    <definedName name="SelfInfo05" localSheetId="13">#REF!</definedName>
    <definedName name="SelfInfo05" localSheetId="12">#REF!</definedName>
    <definedName name="SelfInfo05" localSheetId="14">#REF!</definedName>
    <definedName name="SelfInfo05" localSheetId="25">#REF!</definedName>
    <definedName name="SelfInfo05" localSheetId="1">#REF!</definedName>
    <definedName name="SelfInfo05" localSheetId="0">#REF!</definedName>
    <definedName name="SelfInfo05" localSheetId="27">#REF!</definedName>
    <definedName name="SelfInfo05" localSheetId="11">#REF!</definedName>
    <definedName name="SelfInfo05">#REF!</definedName>
    <definedName name="SelfInfo06" localSheetId="15">#REF!</definedName>
    <definedName name="SelfInfo06" localSheetId="16">#REF!</definedName>
    <definedName name="SelfInfo06" localSheetId="17">#REF!</definedName>
    <definedName name="SelfInfo06" localSheetId="18">#REF!</definedName>
    <definedName name="SelfInfo06" localSheetId="19">#REF!</definedName>
    <definedName name="SelfInfo06" localSheetId="20">#REF!</definedName>
    <definedName name="SelfInfo06" localSheetId="21">#REF!</definedName>
    <definedName name="SelfInfo06" localSheetId="22">#REF!</definedName>
    <definedName name="SelfInfo06" localSheetId="23">#REF!</definedName>
    <definedName name="SelfInfo06" localSheetId="24">#REF!</definedName>
    <definedName name="SelfInfo06" localSheetId="35">#REF!</definedName>
    <definedName name="SelfInfo06" localSheetId="38">#REF!</definedName>
    <definedName name="SelfInfo06" localSheetId="37">#REF!</definedName>
    <definedName name="SelfInfo06" localSheetId="36">#REF!</definedName>
    <definedName name="SelfInfo06" localSheetId="26">#REF!</definedName>
    <definedName name="SelfInfo06" localSheetId="10">#REF!</definedName>
    <definedName name="SelfInfo06" localSheetId="13">#REF!</definedName>
    <definedName name="SelfInfo06" localSheetId="12">#REF!</definedName>
    <definedName name="SelfInfo06" localSheetId="14">#REF!</definedName>
    <definedName name="SelfInfo06" localSheetId="25">#REF!</definedName>
    <definedName name="SelfInfo06" localSheetId="1">#REF!</definedName>
    <definedName name="SelfInfo06" localSheetId="0">#REF!</definedName>
    <definedName name="SelfInfo06" localSheetId="27">#REF!</definedName>
    <definedName name="SelfInfo06" localSheetId="11">#REF!</definedName>
    <definedName name="SelfInfo06">#REF!</definedName>
    <definedName name="SelfInfo07" localSheetId="15">#REF!</definedName>
    <definedName name="SelfInfo07" localSheetId="16">#REF!</definedName>
    <definedName name="SelfInfo07" localSheetId="17">#REF!</definedName>
    <definedName name="SelfInfo07" localSheetId="18">#REF!</definedName>
    <definedName name="SelfInfo07" localSheetId="19">#REF!</definedName>
    <definedName name="SelfInfo07" localSheetId="20">#REF!</definedName>
    <definedName name="SelfInfo07" localSheetId="21">#REF!</definedName>
    <definedName name="SelfInfo07" localSheetId="22">#REF!</definedName>
    <definedName name="SelfInfo07" localSheetId="23">#REF!</definedName>
    <definedName name="SelfInfo07" localSheetId="24">#REF!</definedName>
    <definedName name="SelfInfo07" localSheetId="35">#REF!</definedName>
    <definedName name="SelfInfo07" localSheetId="38">#REF!</definedName>
    <definedName name="SelfInfo07" localSheetId="37">#REF!</definedName>
    <definedName name="SelfInfo07" localSheetId="36">#REF!</definedName>
    <definedName name="SelfInfo07" localSheetId="26">#REF!</definedName>
    <definedName name="SelfInfo07" localSheetId="10">#REF!</definedName>
    <definedName name="SelfInfo07" localSheetId="13">#REF!</definedName>
    <definedName name="SelfInfo07" localSheetId="12">#REF!</definedName>
    <definedName name="SelfInfo07" localSheetId="14">#REF!</definedName>
    <definedName name="SelfInfo07" localSheetId="25">#REF!</definedName>
    <definedName name="SelfInfo07" localSheetId="1">#REF!</definedName>
    <definedName name="SelfInfo07" localSheetId="0">#REF!</definedName>
    <definedName name="SelfInfo07" localSheetId="27">#REF!</definedName>
    <definedName name="SelfInfo07" localSheetId="11">#REF!</definedName>
    <definedName name="SelfInfo07">#REF!</definedName>
    <definedName name="SelfInfo08" localSheetId="15">#REF!</definedName>
    <definedName name="SelfInfo08" localSheetId="16">#REF!</definedName>
    <definedName name="SelfInfo08" localSheetId="17">#REF!</definedName>
    <definedName name="SelfInfo08" localSheetId="18">#REF!</definedName>
    <definedName name="SelfInfo08" localSheetId="19">#REF!</definedName>
    <definedName name="SelfInfo08" localSheetId="20">#REF!</definedName>
    <definedName name="SelfInfo08" localSheetId="21">#REF!</definedName>
    <definedName name="SelfInfo08" localSheetId="22">#REF!</definedName>
    <definedName name="SelfInfo08" localSheetId="23">#REF!</definedName>
    <definedName name="SelfInfo08" localSheetId="24">#REF!</definedName>
    <definedName name="SelfInfo08" localSheetId="35">#REF!</definedName>
    <definedName name="SelfInfo08" localSheetId="38">#REF!</definedName>
    <definedName name="SelfInfo08" localSheetId="37">#REF!</definedName>
    <definedName name="SelfInfo08" localSheetId="36">#REF!</definedName>
    <definedName name="SelfInfo08" localSheetId="26">#REF!</definedName>
    <definedName name="SelfInfo08" localSheetId="10">#REF!</definedName>
    <definedName name="SelfInfo08" localSheetId="13">#REF!</definedName>
    <definedName name="SelfInfo08" localSheetId="12">#REF!</definedName>
    <definedName name="SelfInfo08" localSheetId="14">#REF!</definedName>
    <definedName name="SelfInfo08" localSheetId="25">#REF!</definedName>
    <definedName name="SelfInfo08" localSheetId="1">#REF!</definedName>
    <definedName name="SelfInfo08" localSheetId="0">#REF!</definedName>
    <definedName name="SelfInfo08" localSheetId="27">#REF!</definedName>
    <definedName name="SelfInfo08" localSheetId="11">#REF!</definedName>
    <definedName name="SelfInfo08">#REF!</definedName>
    <definedName name="SET_2">[23]SET!$B$1:$C$215</definedName>
    <definedName name="set44w" localSheetId="16">#REF!</definedName>
    <definedName name="set44w" localSheetId="17">#REF!</definedName>
    <definedName name="set44w" localSheetId="18">#REF!</definedName>
    <definedName name="set44w" localSheetId="19">#REF!</definedName>
    <definedName name="set44w" localSheetId="20">#REF!</definedName>
    <definedName name="set44w" localSheetId="21">#REF!</definedName>
    <definedName name="set44w" localSheetId="22">#REF!</definedName>
    <definedName name="set44w" localSheetId="23">#REF!</definedName>
    <definedName name="set44w" localSheetId="24">#REF!</definedName>
    <definedName name="set44w" localSheetId="0">#REF!</definedName>
    <definedName name="set44w">#REF!</definedName>
    <definedName name="SHIN" localSheetId="0" hidden="1">{#N/A,#N/A,FALSE,"P.C.B"}</definedName>
    <definedName name="SHIN" hidden="1">{#N/A,#N/A,FALSE,"P.C.B"}</definedName>
    <definedName name="SLIM" localSheetId="16">#REF!</definedName>
    <definedName name="SLIM" localSheetId="17">#REF!</definedName>
    <definedName name="SLIM" localSheetId="18">#REF!</definedName>
    <definedName name="SLIM" localSheetId="19">#REF!</definedName>
    <definedName name="SLIM" localSheetId="20">#REF!</definedName>
    <definedName name="SLIM" localSheetId="21">#REF!</definedName>
    <definedName name="SLIM" localSheetId="22">#REF!</definedName>
    <definedName name="SLIM" localSheetId="23">#REF!</definedName>
    <definedName name="SLIM" localSheetId="24">#REF!</definedName>
    <definedName name="SLIM" localSheetId="0">#REF!</definedName>
    <definedName name="SLIM">#REF!</definedName>
    <definedName name="SOON" localSheetId="0" hidden="1">{#N/A,#N/A,FALSE,"P.C.B"}</definedName>
    <definedName name="SOON" hidden="1">{#N/A,#N/A,FALSE,"P.C.B"}</definedName>
    <definedName name="SSS" localSheetId="0">{"'Sheet1'!$A$1:$H$36"}</definedName>
    <definedName name="SSS">{"'Sheet1'!$A$1:$H$36"}</definedName>
    <definedName name="staffno">[17]TEMP!$A$1:$B$43</definedName>
    <definedName name="SUB" localSheetId="0">{"'Sheet1'!$A$1:$H$36"}</definedName>
    <definedName name="SUB">{"'Sheet1'!$A$1:$H$36"}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 localSheetId="23">#REF!</definedName>
    <definedName name="sum" localSheetId="24">#REF!</definedName>
    <definedName name="sum" localSheetId="35">#REF!</definedName>
    <definedName name="sum" localSheetId="38">#REF!</definedName>
    <definedName name="sum" localSheetId="37">#REF!</definedName>
    <definedName name="sum" localSheetId="36">#REF!</definedName>
    <definedName name="sum" localSheetId="26">#REF!</definedName>
    <definedName name="sum" localSheetId="10">#REF!</definedName>
    <definedName name="sum" localSheetId="13">#REF!</definedName>
    <definedName name="sum" localSheetId="12">#REF!</definedName>
    <definedName name="sum" localSheetId="14">#REF!</definedName>
    <definedName name="sum" localSheetId="25">#REF!</definedName>
    <definedName name="sum" localSheetId="1">#REF!</definedName>
    <definedName name="sum" localSheetId="0">#REF!</definedName>
    <definedName name="sum" localSheetId="27">#REF!</definedName>
    <definedName name="sum" localSheetId="11">#REF!</definedName>
    <definedName name="sum">#REF!</definedName>
    <definedName name="SVC제품별매출" localSheetId="0" hidden="1">{#N/A,#N/A,FALSE,"P.C.B"}</definedName>
    <definedName name="SVC제품별매출" hidden="1">{#N/A,#N/A,FALSE,"P.C.B"}</definedName>
    <definedName name="t" localSheetId="0" hidden="1">{#N/A,#N/A,FALSE,"BS";#N/A,#N/A,FALSE,"PL";#N/A,#N/A,FALSE,"처분";#N/A,#N/A,FALSE,"현금";#N/A,#N/A,FALSE,"매출";#N/A,#N/A,FALSE,"원가";#N/A,#N/A,FALSE,"경영"}</definedName>
    <definedName name="t" hidden="1">{#N/A,#N/A,FALSE,"BS";#N/A,#N/A,FALSE,"PL";#N/A,#N/A,FALSE,"처분";#N/A,#N/A,FALSE,"현금";#N/A,#N/A,FALSE,"매출";#N/A,#N/A,FALSE,"원가";#N/A,#N/A,FALSE,"경영"}</definedName>
    <definedName name="T5_500" localSheetId="16">[11]N당기5차!#REF!</definedName>
    <definedName name="T5_500" localSheetId="17">[11]N당기5차!#REF!</definedName>
    <definedName name="T5_500" localSheetId="18">[11]N당기5차!#REF!</definedName>
    <definedName name="T5_500" localSheetId="19">[11]N당기5차!#REF!</definedName>
    <definedName name="T5_500" localSheetId="20">[11]N당기5차!#REF!</definedName>
    <definedName name="T5_500" localSheetId="21">[11]N당기5차!#REF!</definedName>
    <definedName name="T5_500" localSheetId="22">[11]N당기5차!#REF!</definedName>
    <definedName name="T5_500" localSheetId="23">[11]N당기5차!#REF!</definedName>
    <definedName name="T5_500" localSheetId="24">[11]N당기5차!#REF!</definedName>
    <definedName name="T5_500">[11]N당기5차!#REF!</definedName>
    <definedName name="TextRefCopyRangeCount">1</definedName>
    <definedName name="TOTAL" localSheetId="16">#REF!</definedName>
    <definedName name="TOTAL" localSheetId="17">#REF!</definedName>
    <definedName name="TOTAL" localSheetId="18">#REF!</definedName>
    <definedName name="TOTAL" localSheetId="19">#REF!</definedName>
    <definedName name="TOTAL" localSheetId="20">#REF!</definedName>
    <definedName name="TOTAL" localSheetId="21">#REF!</definedName>
    <definedName name="TOTAL" localSheetId="22">#REF!</definedName>
    <definedName name="TOTAL" localSheetId="23">#REF!</definedName>
    <definedName name="TOTAL" localSheetId="24">#REF!</definedName>
    <definedName name="TOTAL" localSheetId="0">#REF!</definedName>
    <definedName name="TOTAL">#REF!</definedName>
    <definedName name="TOTAL1" localSheetId="16">#REF!</definedName>
    <definedName name="TOTAL1" localSheetId="17">#REF!</definedName>
    <definedName name="TOTAL1" localSheetId="18">#REF!</definedName>
    <definedName name="TOTAL1" localSheetId="19">#REF!</definedName>
    <definedName name="TOTAL1" localSheetId="20">#REF!</definedName>
    <definedName name="TOTAL1" localSheetId="21">#REF!</definedName>
    <definedName name="TOTAL1" localSheetId="22">#REF!</definedName>
    <definedName name="TOTAL1" localSheetId="23">#REF!</definedName>
    <definedName name="TOTAL1" localSheetId="24">#REF!</definedName>
    <definedName name="TOTAL1" localSheetId="0">#REF!</definedName>
    <definedName name="TOTAL1">#REF!</definedName>
    <definedName name="TOTAL2" localSheetId="16">#REF!</definedName>
    <definedName name="TOTAL2" localSheetId="17">#REF!</definedName>
    <definedName name="TOTAL2" localSheetId="18">#REF!</definedName>
    <definedName name="TOTAL2" localSheetId="19">#REF!</definedName>
    <definedName name="TOTAL2" localSheetId="20">#REF!</definedName>
    <definedName name="TOTAL2" localSheetId="21">#REF!</definedName>
    <definedName name="TOTAL2" localSheetId="22">#REF!</definedName>
    <definedName name="TOTAL2" localSheetId="23">#REF!</definedName>
    <definedName name="TOTAL2" localSheetId="24">#REF!</definedName>
    <definedName name="TOTAL2" localSheetId="0">#REF!</definedName>
    <definedName name="TOTAL2">#REF!</definedName>
    <definedName name="TOTAL3" localSheetId="16">#REF!</definedName>
    <definedName name="TOTAL3" localSheetId="17">#REF!</definedName>
    <definedName name="TOTAL3" localSheetId="18">#REF!</definedName>
    <definedName name="TOTAL3" localSheetId="19">#REF!</definedName>
    <definedName name="TOTAL3" localSheetId="20">#REF!</definedName>
    <definedName name="TOTAL3" localSheetId="21">#REF!</definedName>
    <definedName name="TOTAL3" localSheetId="22">#REF!</definedName>
    <definedName name="TOTAL3" localSheetId="23">#REF!</definedName>
    <definedName name="TOTAL3" localSheetId="24">#REF!</definedName>
    <definedName name="TOTAL3" localSheetId="0">#REF!</definedName>
    <definedName name="TOTAL3">#REF!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TYPE" localSheetId="16">#REF!</definedName>
    <definedName name="TYPE" localSheetId="17">#REF!</definedName>
    <definedName name="TYPE" localSheetId="18">#REF!</definedName>
    <definedName name="TYPE" localSheetId="19">#REF!</definedName>
    <definedName name="TYPE" localSheetId="20">#REF!</definedName>
    <definedName name="TYPE" localSheetId="21">#REF!</definedName>
    <definedName name="TYPE" localSheetId="22">#REF!</definedName>
    <definedName name="TYPE" localSheetId="23">#REF!</definedName>
    <definedName name="TYPE" localSheetId="24">#REF!</definedName>
    <definedName name="TYPE" localSheetId="0">#REF!</definedName>
    <definedName name="TYPE">#REF!</definedName>
    <definedName name="u" localSheetId="0" hidden="1">{#N/A,#N/A,FALSE,"BS";#N/A,#N/A,FALSE,"PL";#N/A,#N/A,FALSE,"처분";#N/A,#N/A,FALSE,"현금";#N/A,#N/A,FALSE,"매출";#N/A,#N/A,FALSE,"원가";#N/A,#N/A,FALSE,"경영"}</definedName>
    <definedName name="u" hidden="1">{#N/A,#N/A,FALSE,"BS";#N/A,#N/A,FALSE,"PL";#N/A,#N/A,FALSE,"처분";#N/A,#N/A,FALSE,"현금";#N/A,#N/A,FALSE,"매출";#N/A,#N/A,FALSE,"원가";#N/A,#N/A,FALSE,"경영"}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32768</definedName>
    <definedName name="UNI_RET_EVENT">4096</definedName>
    <definedName name="UNI_RET_OFFSPEC">512</definedName>
    <definedName name="UNI_RET_ONSPEC">256</definedName>
    <definedName name="UNI_RET_PROP">131072</definedName>
    <definedName name="UNI_RET_PROPDESC">262144</definedName>
    <definedName name="UNI_RET_SMPLPNT">65536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SD" localSheetId="16">'[16]2.기타(최종)'!#REF!</definedName>
    <definedName name="USD" localSheetId="17">'[16]2.기타(최종)'!#REF!</definedName>
    <definedName name="USD" localSheetId="18">'[16]2.기타(최종)'!#REF!</definedName>
    <definedName name="USD" localSheetId="19">'[16]2.기타(최종)'!#REF!</definedName>
    <definedName name="USD" localSheetId="20">'[16]2.기타(최종)'!#REF!</definedName>
    <definedName name="USD" localSheetId="21">'[16]2.기타(최종)'!#REF!</definedName>
    <definedName name="USD" localSheetId="22">'[16]2.기타(최종)'!#REF!</definedName>
    <definedName name="USD" localSheetId="23">'[16]2.기타(최종)'!#REF!</definedName>
    <definedName name="USD" localSheetId="24">'[16]2.기타(최종)'!#REF!</definedName>
    <definedName name="USD">'[16]2.기타(최종)'!#REF!</definedName>
    <definedName name="valuevx">42.314159</definedName>
    <definedName name="VV" localSheetId="16">#REF!</definedName>
    <definedName name="VV" localSheetId="17">#REF!</definedName>
    <definedName name="VV" localSheetId="18">#REF!</definedName>
    <definedName name="VV" localSheetId="19">#REF!</definedName>
    <definedName name="VV" localSheetId="20">#REF!</definedName>
    <definedName name="VV" localSheetId="21">#REF!</definedName>
    <definedName name="VV" localSheetId="22">#REF!</definedName>
    <definedName name="VV" localSheetId="23">#REF!</definedName>
    <definedName name="VV" localSheetId="24">#REF!</definedName>
    <definedName name="VV" localSheetId="0">#REF!</definedName>
    <definedName name="VV">#REF!</definedName>
    <definedName name="W" localSheetId="0" hidden="1">{#N/A,#N/A,FALSE,"P.C.B"}</definedName>
    <definedName name="W" hidden="1">{#N/A,#N/A,FALSE,"P.C.B"}</definedName>
    <definedName name="wew" hidden="1">[24]현금흐름표!$F$45</definedName>
    <definedName name="Width">3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PCB원가계산." localSheetId="0" hidden="1">{#N/A,#N/A,FALSE,"P.C.B"}</definedName>
    <definedName name="wrn.PCB원가계산." hidden="1">{#N/A,#N/A,FALSE,"P.C.B"}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수주현황." localSheetId="0" hidden="1">{#N/A,#N/A,FALSE,"수주현황";#N/A,#N/A,FALSE,"수주현황";#N/A,#N/A,FALSE,"수주현황"}</definedName>
    <definedName name="wrn.수주현황." hidden="1">{#N/A,#N/A,FALSE,"수주현황";#N/A,#N/A,FALSE,"수주현황";#N/A,#N/A,FALSE,"수주현황"}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X" localSheetId="16">#REF!</definedName>
    <definedName name="X" localSheetId="17">#REF!</definedName>
    <definedName name="X" localSheetId="18">#REF!</definedName>
    <definedName name="X" localSheetId="19">#REF!</definedName>
    <definedName name="X" localSheetId="20">#REF!</definedName>
    <definedName name="X" localSheetId="21">#REF!</definedName>
    <definedName name="X" localSheetId="22">#REF!</definedName>
    <definedName name="X" localSheetId="23">#REF!</definedName>
    <definedName name="X" localSheetId="24">#REF!</definedName>
    <definedName name="X">#REF!</definedName>
    <definedName name="X5_500" localSheetId="16">[11]N당기5차!#REF!</definedName>
    <definedName name="X5_500" localSheetId="17">[11]N당기5차!#REF!</definedName>
    <definedName name="X5_500" localSheetId="18">[11]N당기5차!#REF!</definedName>
    <definedName name="X5_500" localSheetId="19">[11]N당기5차!#REF!</definedName>
    <definedName name="X5_500" localSheetId="20">[11]N당기5차!#REF!</definedName>
    <definedName name="X5_500" localSheetId="21">[11]N당기5차!#REF!</definedName>
    <definedName name="X5_500" localSheetId="22">[11]N당기5차!#REF!</definedName>
    <definedName name="X5_500" localSheetId="23">[11]N당기5차!#REF!</definedName>
    <definedName name="X5_500" localSheetId="24">[11]N당기5차!#REF!</definedName>
    <definedName name="X5_500">[11]N당기5차!#REF!</definedName>
    <definedName name="XX" localSheetId="16">#REF!</definedName>
    <definedName name="XX" localSheetId="17">#REF!</definedName>
    <definedName name="XX" localSheetId="18">#REF!</definedName>
    <definedName name="XX" localSheetId="19">#REF!</definedName>
    <definedName name="XX" localSheetId="20">#REF!</definedName>
    <definedName name="XX" localSheetId="21">#REF!</definedName>
    <definedName name="XX" localSheetId="22">#REF!</definedName>
    <definedName name="XX" localSheetId="23">#REF!</definedName>
    <definedName name="XX" localSheetId="24">#REF!</definedName>
    <definedName name="XX" localSheetId="0">#REF!</definedName>
    <definedName name="XX">#REF!</definedName>
    <definedName name="y" localSheetId="0" hidden="1">{#N/A,#N/A,FALSE,"BS";#N/A,#N/A,FALSE,"PL";#N/A,#N/A,FALSE,"처분";#N/A,#N/A,FALSE,"현금";#N/A,#N/A,FALSE,"매출";#N/A,#N/A,FALSE,"원가";#N/A,#N/A,FALSE,"경영"}</definedName>
    <definedName name="y" hidden="1">{#N/A,#N/A,FALSE,"BS";#N/A,#N/A,FALSE,"PL";#N/A,#N/A,FALSE,"처분";#N/A,#N/A,FALSE,"현금";#N/A,#N/A,FALSE,"매출";#N/A,#N/A,FALSE,"원가";#N/A,#N/A,FALSE,"경영"}</definedName>
    <definedName name="YOON" localSheetId="0" hidden="1">{#N/A,#N/A,FALSE,"P.C.B"}</definedName>
    <definedName name="YOON" hidden="1">{#N/A,#N/A,FALSE,"P.C.B"}</definedName>
    <definedName name="Z" localSheetId="0" hidden="1">{#N/A,#N/A,FALSE,"P.C.B"}</definedName>
    <definedName name="Z" hidden="1">{#N/A,#N/A,FALSE,"P.C.B"}</definedName>
    <definedName name="σ" localSheetId="16">#REF!</definedName>
    <definedName name="σ" localSheetId="17">#REF!</definedName>
    <definedName name="σ" localSheetId="18">#REF!</definedName>
    <definedName name="σ" localSheetId="19">#REF!</definedName>
    <definedName name="σ" localSheetId="20">#REF!</definedName>
    <definedName name="σ" localSheetId="21">#REF!</definedName>
    <definedName name="σ" localSheetId="22">#REF!</definedName>
    <definedName name="σ" localSheetId="23">#REF!</definedName>
    <definedName name="σ" localSheetId="24">#REF!</definedName>
    <definedName name="σ">#REF!</definedName>
    <definedName name="σ5_500" localSheetId="16">[11]N당기5차!#REF!</definedName>
    <definedName name="σ5_500" localSheetId="17">[11]N당기5차!#REF!</definedName>
    <definedName name="σ5_500" localSheetId="18">[11]N당기5차!#REF!</definedName>
    <definedName name="σ5_500" localSheetId="19">[11]N당기5차!#REF!</definedName>
    <definedName name="σ5_500" localSheetId="20">[11]N당기5차!#REF!</definedName>
    <definedName name="σ5_500" localSheetId="21">[11]N당기5차!#REF!</definedName>
    <definedName name="σ5_500" localSheetId="22">[11]N당기5차!#REF!</definedName>
    <definedName name="σ5_500" localSheetId="23">[11]N당기5차!#REF!</definedName>
    <definedName name="σ5_500" localSheetId="24">[11]N당기5차!#REF!</definedName>
    <definedName name="σ5_500">[11]N당기5차!#REF!</definedName>
    <definedName name="ㄱㄱ" localSheetId="0" hidden="1">{#N/A,#N/A,FALSE,"P.C.B"}</definedName>
    <definedName name="ㄱㄱ" hidden="1">{#N/A,#N/A,FALSE,"P.C.B"}</definedName>
    <definedName name="ㄱㄱㄱ" localSheetId="16">#REF!</definedName>
    <definedName name="ㄱㄱㄱ" localSheetId="17">#REF!</definedName>
    <definedName name="ㄱㄱㄱ" localSheetId="18">#REF!</definedName>
    <definedName name="ㄱㄱㄱ" localSheetId="19">#REF!</definedName>
    <definedName name="ㄱㄱㄱ" localSheetId="20">#REF!</definedName>
    <definedName name="ㄱㄱㄱ" localSheetId="21">#REF!</definedName>
    <definedName name="ㄱㄱㄱ" localSheetId="22">#REF!</definedName>
    <definedName name="ㄱㄱㄱ" localSheetId="23">#REF!</definedName>
    <definedName name="ㄱㄱㄱ" localSheetId="24">#REF!</definedName>
    <definedName name="ㄱㄱㄱ" localSheetId="0">#REF!</definedName>
    <definedName name="ㄱㄱㄱ">#REF!</definedName>
    <definedName name="가지급금" localSheetId="0" hidden="1">{#N/A,#N/A,FALSE,"Aging Summary";#N/A,#N/A,FALSE,"Ratio Analysis";#N/A,#N/A,FALSE,"Test 120 Day Accts";#N/A,#N/A,FALSE,"Tickmarks"}</definedName>
    <definedName name="가지급금" hidden="1">{#N/A,#N/A,FALSE,"Aging Summary";#N/A,#N/A,FALSE,"Ratio Analysis";#N/A,#N/A,FALSE,"Test 120 Day Accts";#N/A,#N/A,FALSE,"Tickmarks"}</definedName>
    <definedName name="각사직급" localSheetId="16">#REF!</definedName>
    <definedName name="각사직급" localSheetId="17">#REF!</definedName>
    <definedName name="각사직급" localSheetId="18">#REF!</definedName>
    <definedName name="각사직급" localSheetId="19">#REF!</definedName>
    <definedName name="각사직급" localSheetId="20">#REF!</definedName>
    <definedName name="각사직급" localSheetId="21">#REF!</definedName>
    <definedName name="각사직급" localSheetId="22">#REF!</definedName>
    <definedName name="각사직급" localSheetId="23">#REF!</definedName>
    <definedName name="각사직급" localSheetId="24">#REF!</definedName>
    <definedName name="각사직급" localSheetId="0">#REF!</definedName>
    <definedName name="각사직급">#REF!</definedName>
    <definedName name="값" localSheetId="0" hidden="1">{#N/A,#N/A,FALSE,"P.C.B"}</definedName>
    <definedName name="값" hidden="1">{#N/A,#N/A,FALSE,"P.C.B"}</definedName>
    <definedName name="강" localSheetId="0" hidden="1">{#N/A,#N/A,FALSE,"P.C.B"}</definedName>
    <definedName name="강" hidden="1">{#N/A,#N/A,FALSE,"P.C.B"}</definedName>
    <definedName name="개정세율" localSheetId="15">#REF!</definedName>
    <definedName name="개정세율" localSheetId="16">#REF!</definedName>
    <definedName name="개정세율" localSheetId="17">#REF!</definedName>
    <definedName name="개정세율" localSheetId="18">#REF!</definedName>
    <definedName name="개정세율" localSheetId="19">#REF!</definedName>
    <definedName name="개정세율" localSheetId="20">#REF!</definedName>
    <definedName name="개정세율" localSheetId="21">#REF!</definedName>
    <definedName name="개정세율" localSheetId="22">#REF!</definedName>
    <definedName name="개정세율" localSheetId="23">#REF!</definedName>
    <definedName name="개정세율" localSheetId="24">#REF!</definedName>
    <definedName name="개정세율" localSheetId="35">#REF!</definedName>
    <definedName name="개정세율" localSheetId="38">#REF!</definedName>
    <definedName name="개정세율" localSheetId="37">#REF!</definedName>
    <definedName name="개정세율" localSheetId="36">#REF!</definedName>
    <definedName name="개정세율" localSheetId="26">#REF!</definedName>
    <definedName name="개정세율" localSheetId="10">#REF!</definedName>
    <definedName name="개정세율" localSheetId="13">#REF!</definedName>
    <definedName name="개정세율" localSheetId="12">#REF!</definedName>
    <definedName name="개정세율" localSheetId="14">#REF!</definedName>
    <definedName name="개정세율" localSheetId="25">#REF!</definedName>
    <definedName name="개정세율" localSheetId="1">#REF!</definedName>
    <definedName name="개정세율" localSheetId="0">#REF!</definedName>
    <definedName name="개정세율" localSheetId="27">#REF!</definedName>
    <definedName name="개정세율" localSheetId="11">#REF!</definedName>
    <definedName name="개정세율">#REF!</definedName>
    <definedName name="개정세율2002" localSheetId="15">#REF!</definedName>
    <definedName name="개정세율2002" localSheetId="16">#REF!</definedName>
    <definedName name="개정세율2002" localSheetId="17">#REF!</definedName>
    <definedName name="개정세율2002" localSheetId="18">#REF!</definedName>
    <definedName name="개정세율2002" localSheetId="19">#REF!</definedName>
    <definedName name="개정세율2002" localSheetId="20">#REF!</definedName>
    <definedName name="개정세율2002" localSheetId="21">#REF!</definedName>
    <definedName name="개정세율2002" localSheetId="22">#REF!</definedName>
    <definedName name="개정세율2002" localSheetId="23">#REF!</definedName>
    <definedName name="개정세율2002" localSheetId="24">#REF!</definedName>
    <definedName name="개정세율2002" localSheetId="35">#REF!</definedName>
    <definedName name="개정세율2002" localSheetId="38">#REF!</definedName>
    <definedName name="개정세율2002" localSheetId="37">#REF!</definedName>
    <definedName name="개정세율2002" localSheetId="36">#REF!</definedName>
    <definedName name="개정세율2002" localSheetId="26">#REF!</definedName>
    <definedName name="개정세율2002" localSheetId="10">#REF!</definedName>
    <definedName name="개정세율2002" localSheetId="13">#REF!</definedName>
    <definedName name="개정세율2002" localSheetId="12">#REF!</definedName>
    <definedName name="개정세율2002" localSheetId="14">#REF!</definedName>
    <definedName name="개정세율2002" localSheetId="25">#REF!</definedName>
    <definedName name="개정세율2002" localSheetId="1">#REF!</definedName>
    <definedName name="개정세율2002" localSheetId="0">#REF!</definedName>
    <definedName name="개정세율2002" localSheetId="27">#REF!</definedName>
    <definedName name="개정세율2002" localSheetId="11">#REF!</definedName>
    <definedName name="개정세율2002">#REF!</definedName>
    <definedName name="개정세율2003" localSheetId="15">#REF!</definedName>
    <definedName name="개정세율2003" localSheetId="16">#REF!</definedName>
    <definedName name="개정세율2003" localSheetId="17">#REF!</definedName>
    <definedName name="개정세율2003" localSheetId="18">#REF!</definedName>
    <definedName name="개정세율2003" localSheetId="19">#REF!</definedName>
    <definedName name="개정세율2003" localSheetId="20">#REF!</definedName>
    <definedName name="개정세율2003" localSheetId="21">#REF!</definedName>
    <definedName name="개정세율2003" localSheetId="22">#REF!</definedName>
    <definedName name="개정세율2003" localSheetId="23">#REF!</definedName>
    <definedName name="개정세율2003" localSheetId="24">#REF!</definedName>
    <definedName name="개정세율2003" localSheetId="35">#REF!</definedName>
    <definedName name="개정세율2003" localSheetId="38">#REF!</definedName>
    <definedName name="개정세율2003" localSheetId="37">#REF!</definedName>
    <definedName name="개정세율2003" localSheetId="36">#REF!</definedName>
    <definedName name="개정세율2003" localSheetId="26">#REF!</definedName>
    <definedName name="개정세율2003" localSheetId="10">#REF!</definedName>
    <definedName name="개정세율2003" localSheetId="13">#REF!</definedName>
    <definedName name="개정세율2003" localSheetId="12">#REF!</definedName>
    <definedName name="개정세율2003" localSheetId="14">#REF!</definedName>
    <definedName name="개정세율2003" localSheetId="25">#REF!</definedName>
    <definedName name="개정세율2003" localSheetId="1">#REF!</definedName>
    <definedName name="개정세율2003" localSheetId="0">#REF!</definedName>
    <definedName name="개정세율2003" localSheetId="27">#REF!</definedName>
    <definedName name="개정세율2003" localSheetId="11">#REF!</definedName>
    <definedName name="개정세율2003">#REF!</definedName>
    <definedName name="개정세율2004" localSheetId="15">#REF!</definedName>
    <definedName name="개정세율2004" localSheetId="16">#REF!</definedName>
    <definedName name="개정세율2004" localSheetId="17">#REF!</definedName>
    <definedName name="개정세율2004" localSheetId="18">#REF!</definedName>
    <definedName name="개정세율2004" localSheetId="19">#REF!</definedName>
    <definedName name="개정세율2004" localSheetId="20">#REF!</definedName>
    <definedName name="개정세율2004" localSheetId="21">#REF!</definedName>
    <definedName name="개정세율2004" localSheetId="22">#REF!</definedName>
    <definedName name="개정세율2004" localSheetId="23">#REF!</definedName>
    <definedName name="개정세율2004" localSheetId="24">#REF!</definedName>
    <definedName name="개정세율2004" localSheetId="35">#REF!</definedName>
    <definedName name="개정세율2004" localSheetId="38">#REF!</definedName>
    <definedName name="개정세율2004" localSheetId="37">#REF!</definedName>
    <definedName name="개정세율2004" localSheetId="36">#REF!</definedName>
    <definedName name="개정세율2004" localSheetId="26">#REF!</definedName>
    <definedName name="개정세율2004" localSheetId="10">#REF!</definedName>
    <definedName name="개정세율2004" localSheetId="13">#REF!</definedName>
    <definedName name="개정세율2004" localSheetId="12">#REF!</definedName>
    <definedName name="개정세율2004" localSheetId="14">#REF!</definedName>
    <definedName name="개정세율2004" localSheetId="25">#REF!</definedName>
    <definedName name="개정세율2004" localSheetId="1">#REF!</definedName>
    <definedName name="개정세율2004" localSheetId="0">#REF!</definedName>
    <definedName name="개정세율2004" localSheetId="27">#REF!</definedName>
    <definedName name="개정세율2004" localSheetId="11">#REF!</definedName>
    <definedName name="개정세율2004">#REF!</definedName>
    <definedName name="개정세율2005" localSheetId="15">#REF!</definedName>
    <definedName name="개정세율2005" localSheetId="16">#REF!</definedName>
    <definedName name="개정세율2005" localSheetId="17">#REF!</definedName>
    <definedName name="개정세율2005" localSheetId="18">#REF!</definedName>
    <definedName name="개정세율2005" localSheetId="19">#REF!</definedName>
    <definedName name="개정세율2005" localSheetId="20">#REF!</definedName>
    <definedName name="개정세율2005" localSheetId="21">#REF!</definedName>
    <definedName name="개정세율2005" localSheetId="22">#REF!</definedName>
    <definedName name="개정세율2005" localSheetId="23">#REF!</definedName>
    <definedName name="개정세율2005" localSheetId="24">#REF!</definedName>
    <definedName name="개정세율2005" localSheetId="35">#REF!</definedName>
    <definedName name="개정세율2005" localSheetId="38">#REF!</definedName>
    <definedName name="개정세율2005" localSheetId="37">#REF!</definedName>
    <definedName name="개정세율2005" localSheetId="36">#REF!</definedName>
    <definedName name="개정세율2005" localSheetId="26">#REF!</definedName>
    <definedName name="개정세율2005" localSheetId="10">#REF!</definedName>
    <definedName name="개정세율2005" localSheetId="13">#REF!</definedName>
    <definedName name="개정세율2005" localSheetId="12">#REF!</definedName>
    <definedName name="개정세율2005" localSheetId="14">#REF!</definedName>
    <definedName name="개정세율2005" localSheetId="25">#REF!</definedName>
    <definedName name="개정세율2005" localSheetId="1">#REF!</definedName>
    <definedName name="개정세율2005" localSheetId="0">#REF!</definedName>
    <definedName name="개정세율2005" localSheetId="27">#REF!</definedName>
    <definedName name="개정세율2005" localSheetId="11">#REF!</definedName>
    <definedName name="개정세율2005">#REF!</definedName>
    <definedName name="개정세율2006" localSheetId="15">#REF!</definedName>
    <definedName name="개정세율2006" localSheetId="16">#REF!</definedName>
    <definedName name="개정세율2006" localSheetId="17">#REF!</definedName>
    <definedName name="개정세율2006" localSheetId="18">#REF!</definedName>
    <definedName name="개정세율2006" localSheetId="19">#REF!</definedName>
    <definedName name="개정세율2006" localSheetId="20">#REF!</definedName>
    <definedName name="개정세율2006" localSheetId="21">#REF!</definedName>
    <definedName name="개정세율2006" localSheetId="22">#REF!</definedName>
    <definedName name="개정세율2006" localSheetId="23">#REF!</definedName>
    <definedName name="개정세율2006" localSheetId="24">#REF!</definedName>
    <definedName name="개정세율2006" localSheetId="35">#REF!</definedName>
    <definedName name="개정세율2006" localSheetId="38">#REF!</definedName>
    <definedName name="개정세율2006" localSheetId="37">#REF!</definedName>
    <definedName name="개정세율2006" localSheetId="36">#REF!</definedName>
    <definedName name="개정세율2006" localSheetId="26">#REF!</definedName>
    <definedName name="개정세율2006" localSheetId="10">#REF!</definedName>
    <definedName name="개정세율2006" localSheetId="13">#REF!</definedName>
    <definedName name="개정세율2006" localSheetId="12">#REF!</definedName>
    <definedName name="개정세율2006" localSheetId="14">#REF!</definedName>
    <definedName name="개정세율2006" localSheetId="25">#REF!</definedName>
    <definedName name="개정세율2006" localSheetId="1">#REF!</definedName>
    <definedName name="개정세율2006" localSheetId="0">#REF!</definedName>
    <definedName name="개정세율2006" localSheetId="27">#REF!</definedName>
    <definedName name="개정세율2006" localSheetId="11">#REF!</definedName>
    <definedName name="개정세율2006">#REF!</definedName>
    <definedName name="개정세율2007" localSheetId="15">#REF!</definedName>
    <definedName name="개정세율2007" localSheetId="16">#REF!</definedName>
    <definedName name="개정세율2007" localSheetId="17">#REF!</definedName>
    <definedName name="개정세율2007" localSheetId="18">#REF!</definedName>
    <definedName name="개정세율2007" localSheetId="19">#REF!</definedName>
    <definedName name="개정세율2007" localSheetId="20">#REF!</definedName>
    <definedName name="개정세율2007" localSheetId="21">#REF!</definedName>
    <definedName name="개정세율2007" localSheetId="22">#REF!</definedName>
    <definedName name="개정세율2007" localSheetId="23">#REF!</definedName>
    <definedName name="개정세율2007" localSheetId="24">#REF!</definedName>
    <definedName name="개정세율2007" localSheetId="35">#REF!</definedName>
    <definedName name="개정세율2007" localSheetId="38">#REF!</definedName>
    <definedName name="개정세율2007" localSheetId="37">#REF!</definedName>
    <definedName name="개정세율2007" localSheetId="36">#REF!</definedName>
    <definedName name="개정세율2007" localSheetId="26">#REF!</definedName>
    <definedName name="개정세율2007" localSheetId="10">#REF!</definedName>
    <definedName name="개정세율2007" localSheetId="13">#REF!</definedName>
    <definedName name="개정세율2007" localSheetId="12">#REF!</definedName>
    <definedName name="개정세율2007" localSheetId="14">#REF!</definedName>
    <definedName name="개정세율2007" localSheetId="25">#REF!</definedName>
    <definedName name="개정세율2007" localSheetId="1">#REF!</definedName>
    <definedName name="개정세율2007" localSheetId="0">#REF!</definedName>
    <definedName name="개정세율2007" localSheetId="27">#REF!</definedName>
    <definedName name="개정세율2007" localSheetId="11">#REF!</definedName>
    <definedName name="개정세율2007">#REF!</definedName>
    <definedName name="거래선차" localSheetId="16">#REF!</definedName>
    <definedName name="거래선차" localSheetId="17">#REF!</definedName>
    <definedName name="거래선차" localSheetId="18">#REF!</definedName>
    <definedName name="거래선차" localSheetId="19">#REF!</definedName>
    <definedName name="거래선차" localSheetId="20">#REF!</definedName>
    <definedName name="거래선차" localSheetId="21">#REF!</definedName>
    <definedName name="거래선차" localSheetId="22">#REF!</definedName>
    <definedName name="거래선차" localSheetId="23">#REF!</definedName>
    <definedName name="거래선차" localSheetId="24">#REF!</definedName>
    <definedName name="거래선차" localSheetId="0">#REF!</definedName>
    <definedName name="거래선차">#REF!</definedName>
    <definedName name="건강보험료" localSheetId="15">#REF!</definedName>
    <definedName name="건강보험료" localSheetId="16">#REF!</definedName>
    <definedName name="건강보험료" localSheetId="17">#REF!</definedName>
    <definedName name="건강보험료" localSheetId="18">#REF!</definedName>
    <definedName name="건강보험료" localSheetId="19">#REF!</definedName>
    <definedName name="건강보험료" localSheetId="20">#REF!</definedName>
    <definedName name="건강보험료" localSheetId="21">#REF!</definedName>
    <definedName name="건강보험료" localSheetId="22">#REF!</definedName>
    <definedName name="건강보험료" localSheetId="23">#REF!</definedName>
    <definedName name="건강보험료" localSheetId="24">#REF!</definedName>
    <definedName name="건강보험료" localSheetId="35">#REF!</definedName>
    <definedName name="건강보험료" localSheetId="38">#REF!</definedName>
    <definedName name="건강보험료" localSheetId="37">#REF!</definedName>
    <definedName name="건강보험료" localSheetId="36">#REF!</definedName>
    <definedName name="건강보험료" localSheetId="26">#REF!</definedName>
    <definedName name="건강보험료" localSheetId="10">#REF!</definedName>
    <definedName name="건강보험료" localSheetId="13">#REF!</definedName>
    <definedName name="건강보험료" localSheetId="12">#REF!</definedName>
    <definedName name="건강보험료" localSheetId="14">#REF!</definedName>
    <definedName name="건강보험료" localSheetId="25">#REF!</definedName>
    <definedName name="건강보험료" localSheetId="1">#REF!</definedName>
    <definedName name="건강보험료" localSheetId="0">#REF!</definedName>
    <definedName name="건강보험료" localSheetId="27">#REF!</definedName>
    <definedName name="건강보험료" localSheetId="11">#REF!</definedName>
    <definedName name="건강보험료">#REF!</definedName>
    <definedName name="결산일수">[10]기초정보!$C$8</definedName>
    <definedName name="결영" localSheetId="0" hidden="1">{#N/A,#N/A,FALSE,"P.C.B"}</definedName>
    <definedName name="결영" hidden="1">{#N/A,#N/A,FALSE,"P.C.B"}</definedName>
    <definedName name="결재난">"Rectangle 1,AutoShape 2,AutoShape 4,AutoShape 5"</definedName>
    <definedName name="결정세액03" localSheetId="15">#REF!</definedName>
    <definedName name="결정세액03" localSheetId="16">#REF!</definedName>
    <definedName name="결정세액03" localSheetId="17">#REF!</definedName>
    <definedName name="결정세액03" localSheetId="18">#REF!</definedName>
    <definedName name="결정세액03" localSheetId="19">#REF!</definedName>
    <definedName name="결정세액03" localSheetId="20">#REF!</definedName>
    <definedName name="결정세액03" localSheetId="21">#REF!</definedName>
    <definedName name="결정세액03" localSheetId="22">#REF!</definedName>
    <definedName name="결정세액03" localSheetId="23">#REF!</definedName>
    <definedName name="결정세액03" localSheetId="24">#REF!</definedName>
    <definedName name="결정세액03" localSheetId="35">#REF!</definedName>
    <definedName name="결정세액03" localSheetId="38">#REF!</definedName>
    <definedName name="결정세액03" localSheetId="37">#REF!</definedName>
    <definedName name="결정세액03" localSheetId="36">#REF!</definedName>
    <definedName name="결정세액03" localSheetId="26">#REF!</definedName>
    <definedName name="결정세액03" localSheetId="10">#REF!</definedName>
    <definedName name="결정세액03" localSheetId="13">#REF!</definedName>
    <definedName name="결정세액03" localSheetId="12">#REF!</definedName>
    <definedName name="결정세액03" localSheetId="14">#REF!</definedName>
    <definedName name="결정세액03" localSheetId="25">#REF!</definedName>
    <definedName name="결정세액03" localSheetId="1">#REF!</definedName>
    <definedName name="결정세액03" localSheetId="0">#REF!</definedName>
    <definedName name="결정세액03" localSheetId="27">#REF!</definedName>
    <definedName name="결정세액03" localSheetId="11">#REF!</definedName>
    <definedName name="결정세액03">#REF!</definedName>
    <definedName name="결정세액04" localSheetId="15">#REF!</definedName>
    <definedName name="결정세액04" localSheetId="16">#REF!</definedName>
    <definedName name="결정세액04" localSheetId="17">#REF!</definedName>
    <definedName name="결정세액04" localSheetId="18">#REF!</definedName>
    <definedName name="결정세액04" localSheetId="19">#REF!</definedName>
    <definedName name="결정세액04" localSheetId="20">#REF!</definedName>
    <definedName name="결정세액04" localSheetId="21">#REF!</definedName>
    <definedName name="결정세액04" localSheetId="22">#REF!</definedName>
    <definedName name="결정세액04" localSheetId="23">#REF!</definedName>
    <definedName name="결정세액04" localSheetId="24">#REF!</definedName>
    <definedName name="결정세액04" localSheetId="35">#REF!</definedName>
    <definedName name="결정세액04" localSheetId="38">#REF!</definedName>
    <definedName name="결정세액04" localSheetId="37">#REF!</definedName>
    <definedName name="결정세액04" localSheetId="36">#REF!</definedName>
    <definedName name="결정세액04" localSheetId="26">#REF!</definedName>
    <definedName name="결정세액04" localSheetId="10">#REF!</definedName>
    <definedName name="결정세액04" localSheetId="13">#REF!</definedName>
    <definedName name="결정세액04" localSheetId="12">#REF!</definedName>
    <definedName name="결정세액04" localSheetId="14">#REF!</definedName>
    <definedName name="결정세액04" localSheetId="25">#REF!</definedName>
    <definedName name="결정세액04" localSheetId="1">#REF!</definedName>
    <definedName name="결정세액04" localSheetId="0">#REF!</definedName>
    <definedName name="결정세액04" localSheetId="27">#REF!</definedName>
    <definedName name="결정세액04" localSheetId="11">#REF!</definedName>
    <definedName name="결정세액04">#REF!</definedName>
    <definedName name="결제" localSheetId="15">#REF!</definedName>
    <definedName name="결제" localSheetId="16">#REF!</definedName>
    <definedName name="결제" localSheetId="17">#REF!</definedName>
    <definedName name="결제" localSheetId="18">#REF!</definedName>
    <definedName name="결제" localSheetId="19">#REF!</definedName>
    <definedName name="결제" localSheetId="20">#REF!</definedName>
    <definedName name="결제" localSheetId="21">#REF!</definedName>
    <definedName name="결제" localSheetId="22">#REF!</definedName>
    <definedName name="결제" localSheetId="23">#REF!</definedName>
    <definedName name="결제" localSheetId="24">#REF!</definedName>
    <definedName name="결제" localSheetId="35">#REF!</definedName>
    <definedName name="결제" localSheetId="38">#REF!</definedName>
    <definedName name="결제" localSheetId="37">#REF!</definedName>
    <definedName name="결제" localSheetId="36">#REF!</definedName>
    <definedName name="결제" localSheetId="26">#REF!</definedName>
    <definedName name="결제" localSheetId="10">#REF!</definedName>
    <definedName name="결제" localSheetId="13">#REF!</definedName>
    <definedName name="결제" localSheetId="12">#REF!</definedName>
    <definedName name="결제" localSheetId="14">#REF!</definedName>
    <definedName name="결제" localSheetId="25">#REF!</definedName>
    <definedName name="결제" localSheetId="1">#REF!</definedName>
    <definedName name="결제" localSheetId="0">#REF!</definedName>
    <definedName name="결제" localSheetId="27">#REF!</definedName>
    <definedName name="결제" localSheetId="11">#REF!</definedName>
    <definedName name="결제">#REF!</definedName>
    <definedName name="경리" localSheetId="0" hidden="1">{#N/A,#N/A,FALSE,"P.C.B"}</definedName>
    <definedName name="경리" hidden="1">{#N/A,#N/A,FALSE,"P.C.B"}</definedName>
    <definedName name="경영" localSheetId="0" hidden="1">{#N/A,#N/A,FALSE,"P.C.B"}</definedName>
    <definedName name="경영" hidden="1">{#N/A,#N/A,FALSE,"P.C.B"}</definedName>
    <definedName name="경영SET" localSheetId="16">#REF!</definedName>
    <definedName name="경영SET" localSheetId="17">#REF!</definedName>
    <definedName name="경영SET" localSheetId="18">#REF!</definedName>
    <definedName name="경영SET" localSheetId="19">#REF!</definedName>
    <definedName name="경영SET" localSheetId="20">#REF!</definedName>
    <definedName name="경영SET" localSheetId="21">#REF!</definedName>
    <definedName name="경영SET" localSheetId="22">#REF!</definedName>
    <definedName name="경영SET" localSheetId="23">#REF!</definedName>
    <definedName name="경영SET" localSheetId="24">#REF!</definedName>
    <definedName name="경영SET" localSheetId="0">#REF!</definedName>
    <definedName name="경영SET">#REF!</definedName>
    <definedName name="경영현황" localSheetId="0" hidden="1">{#N/A,#N/A,FALSE,"P.C.B"}</definedName>
    <definedName name="경영현황" hidden="1">{#N/A,#N/A,FALSE,"P.C.B"}</definedName>
    <definedName name="고객정보" localSheetId="15">#REF!</definedName>
    <definedName name="고객정보" localSheetId="16">#REF!</definedName>
    <definedName name="고객정보" localSheetId="17">#REF!</definedName>
    <definedName name="고객정보" localSheetId="18">#REF!</definedName>
    <definedName name="고객정보" localSheetId="19">#REF!</definedName>
    <definedName name="고객정보" localSheetId="20">#REF!</definedName>
    <definedName name="고객정보" localSheetId="21">#REF!</definedName>
    <definedName name="고객정보" localSheetId="22">#REF!</definedName>
    <definedName name="고객정보" localSheetId="23">#REF!</definedName>
    <definedName name="고객정보" localSheetId="24">#REF!</definedName>
    <definedName name="고객정보" localSheetId="35">#REF!</definedName>
    <definedName name="고객정보" localSheetId="38">#REF!</definedName>
    <definedName name="고객정보" localSheetId="37">#REF!</definedName>
    <definedName name="고객정보" localSheetId="36">#REF!</definedName>
    <definedName name="고객정보" localSheetId="26">#REF!</definedName>
    <definedName name="고객정보" localSheetId="10">#REF!</definedName>
    <definedName name="고객정보" localSheetId="13">#REF!</definedName>
    <definedName name="고객정보" localSheetId="12">#REF!</definedName>
    <definedName name="고객정보" localSheetId="14">#REF!</definedName>
    <definedName name="고객정보" localSheetId="25">#REF!</definedName>
    <definedName name="고객정보" localSheetId="1">#REF!</definedName>
    <definedName name="고객정보" localSheetId="0">#REF!</definedName>
    <definedName name="고객정보" localSheetId="27">#REF!</definedName>
    <definedName name="고객정보" localSheetId="11">#REF!</definedName>
    <definedName name="고객정보">#REF!</definedName>
    <definedName name="공사명">OFFSET([25]공사기본내용입력!$A$6,0,0,COUNTA([25]공사기본내용입력!$A$6:$A$100),1)</definedName>
    <definedName name="공사손익" localSheetId="16" hidden="1">#REF!</definedName>
    <definedName name="공사손익" localSheetId="17" hidden="1">#REF!</definedName>
    <definedName name="공사손익" localSheetId="18" hidden="1">#REF!</definedName>
    <definedName name="공사손익" localSheetId="19" hidden="1">#REF!</definedName>
    <definedName name="공사손익" localSheetId="20" hidden="1">#REF!</definedName>
    <definedName name="공사손익" localSheetId="21" hidden="1">#REF!</definedName>
    <definedName name="공사손익" localSheetId="22" hidden="1">#REF!</definedName>
    <definedName name="공사손익" localSheetId="23" hidden="1">#REF!</definedName>
    <definedName name="공사손익" localSheetId="24" hidden="1">#REF!</definedName>
    <definedName name="공사손익" localSheetId="0" hidden="1">#REF!</definedName>
    <definedName name="공사손익" hidden="1">#REF!</definedName>
    <definedName name="관리" localSheetId="0" hidden="1">{#N/A,#N/A,FALSE,"P.C.B"}</definedName>
    <definedName name="관리" hidden="1">{#N/A,#N/A,FALSE,"P.C.B"}</definedName>
    <definedName name="관리1" localSheetId="0" hidden="1">{#N/A,#N/A,FALSE,"P.C.B"}</definedName>
    <definedName name="관리1" hidden="1">{#N/A,#N/A,FALSE,"P.C.B"}</definedName>
    <definedName name="관리2" localSheetId="0" hidden="1">{#N/A,#N/A,FALSE,"P.C.B"}</definedName>
    <definedName name="관리2" hidden="1">{#N/A,#N/A,FALSE,"P.C.B"}</definedName>
    <definedName name="관리과" localSheetId="0" hidden="1">{#N/A,#N/A,FALSE,"P.C.B"}</definedName>
    <definedName name="관리과" hidden="1">{#N/A,#N/A,FALSE,"P.C.B"}</definedName>
    <definedName name="관리대수">OFFSET([26]GRAPH!$C$6,1,([26]GRAPH!$A$1-1)*3,12,1)</definedName>
    <definedName name="관리리리리" localSheetId="0" hidden="1">{#N/A,#N/A,FALSE,"P.C.B"}</definedName>
    <definedName name="관리리리리" hidden="1">{#N/A,#N/A,FALSE,"P.C.B"}</definedName>
    <definedName name="관리번호" localSheetId="16">#REF!</definedName>
    <definedName name="관리번호" localSheetId="17">#REF!</definedName>
    <definedName name="관리번호" localSheetId="18">#REF!</definedName>
    <definedName name="관리번호" localSheetId="19">#REF!</definedName>
    <definedName name="관리번호" localSheetId="20">#REF!</definedName>
    <definedName name="관리번호" localSheetId="21">#REF!</definedName>
    <definedName name="관리번호" localSheetId="22">#REF!</definedName>
    <definedName name="관리번호" localSheetId="23">#REF!</definedName>
    <definedName name="관리번호" localSheetId="24">#REF!</definedName>
    <definedName name="관리번호" localSheetId="0">#REF!</definedName>
    <definedName name="관리번호">#REF!</definedName>
    <definedName name="관리지표" localSheetId="0" hidden="1">{#N/A,#N/A,FALSE,"P.C.B"}</definedName>
    <definedName name="관리지표" hidden="1">{#N/A,#N/A,FALSE,"P.C.B"}</definedName>
    <definedName name="교체" localSheetId="15">#REF!</definedName>
    <definedName name="교체" localSheetId="16">#REF!</definedName>
    <definedName name="교체" localSheetId="17">#REF!</definedName>
    <definedName name="교체" localSheetId="18">#REF!</definedName>
    <definedName name="교체" localSheetId="19">#REF!</definedName>
    <definedName name="교체" localSheetId="20">#REF!</definedName>
    <definedName name="교체" localSheetId="21">#REF!</definedName>
    <definedName name="교체" localSheetId="22">#REF!</definedName>
    <definedName name="교체" localSheetId="23">#REF!</definedName>
    <definedName name="교체" localSheetId="24">#REF!</definedName>
    <definedName name="교체" localSheetId="35">#REF!</definedName>
    <definedName name="교체" localSheetId="38">#REF!</definedName>
    <definedName name="교체" localSheetId="37">#REF!</definedName>
    <definedName name="교체" localSheetId="36">#REF!</definedName>
    <definedName name="교체" localSheetId="26">#REF!</definedName>
    <definedName name="교체" localSheetId="10">#REF!</definedName>
    <definedName name="교체" localSheetId="13">#REF!</definedName>
    <definedName name="교체" localSheetId="12">#REF!</definedName>
    <definedName name="교체" localSheetId="14">#REF!</definedName>
    <definedName name="교체" localSheetId="25">#REF!</definedName>
    <definedName name="교체" localSheetId="1">#REF!</definedName>
    <definedName name="교체" localSheetId="0">#REF!</definedName>
    <definedName name="교체" localSheetId="27">#REF!</definedName>
    <definedName name="교체" localSheetId="11">#REF!</definedName>
    <definedName name="교체">#REF!</definedName>
    <definedName name="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구분">"◁◁"&amp;INDEX([27]WARRENTY!$C$2:$G$2,1,[27]WARRENTY!$A$1)&amp;"▷▷"</definedName>
    <definedName name="구조조정후" localSheetId="0" hidden="1">{"'AS,SEC'!$A$4:$J$25"}</definedName>
    <definedName name="구조조정후" hidden="1">{"'AS,SEC'!$A$4:$J$25"}</definedName>
    <definedName name="국민연금" localSheetId="15">#REF!</definedName>
    <definedName name="국민연금" localSheetId="16">#REF!</definedName>
    <definedName name="국민연금" localSheetId="17">#REF!</definedName>
    <definedName name="국민연금" localSheetId="18">#REF!</definedName>
    <definedName name="국민연금" localSheetId="19">#REF!</definedName>
    <definedName name="국민연금" localSheetId="20">#REF!</definedName>
    <definedName name="국민연금" localSheetId="21">#REF!</definedName>
    <definedName name="국민연금" localSheetId="22">#REF!</definedName>
    <definedName name="국민연금" localSheetId="23">#REF!</definedName>
    <definedName name="국민연금" localSheetId="24">#REF!</definedName>
    <definedName name="국민연금" localSheetId="35">#REF!</definedName>
    <definedName name="국민연금" localSheetId="38">#REF!</definedName>
    <definedName name="국민연금" localSheetId="37">#REF!</definedName>
    <definedName name="국민연금" localSheetId="36">#REF!</definedName>
    <definedName name="국민연금" localSheetId="26">#REF!</definedName>
    <definedName name="국민연금" localSheetId="10">#REF!</definedName>
    <definedName name="국민연금" localSheetId="13">#REF!</definedName>
    <definedName name="국민연금" localSheetId="12">#REF!</definedName>
    <definedName name="국민연금" localSheetId="14">#REF!</definedName>
    <definedName name="국민연금" localSheetId="25">#REF!</definedName>
    <definedName name="국민연금" localSheetId="1">#REF!</definedName>
    <definedName name="국민연금" localSheetId="0">#REF!</definedName>
    <definedName name="국민연금" localSheetId="27">#REF!</definedName>
    <definedName name="국민연금" localSheetId="11">#REF!</definedName>
    <definedName name="국민연금">#REF!</definedName>
    <definedName name="그로스업03" localSheetId="15">#REF!</definedName>
    <definedName name="그로스업03" localSheetId="16">#REF!</definedName>
    <definedName name="그로스업03" localSheetId="17">#REF!</definedName>
    <definedName name="그로스업03" localSheetId="18">#REF!</definedName>
    <definedName name="그로스업03" localSheetId="19">#REF!</definedName>
    <definedName name="그로스업03" localSheetId="20">#REF!</definedName>
    <definedName name="그로스업03" localSheetId="21">#REF!</definedName>
    <definedName name="그로스업03" localSheetId="22">#REF!</definedName>
    <definedName name="그로스업03" localSheetId="23">#REF!</definedName>
    <definedName name="그로스업03" localSheetId="24">#REF!</definedName>
    <definedName name="그로스업03" localSheetId="35">#REF!</definedName>
    <definedName name="그로스업03" localSheetId="38">#REF!</definedName>
    <definedName name="그로스업03" localSheetId="37">#REF!</definedName>
    <definedName name="그로스업03" localSheetId="36">#REF!</definedName>
    <definedName name="그로스업03" localSheetId="26">#REF!</definedName>
    <definedName name="그로스업03" localSheetId="10">#REF!</definedName>
    <definedName name="그로스업03" localSheetId="13">#REF!</definedName>
    <definedName name="그로스업03" localSheetId="12">#REF!</definedName>
    <definedName name="그로스업03" localSheetId="14">#REF!</definedName>
    <definedName name="그로스업03" localSheetId="25">#REF!</definedName>
    <definedName name="그로스업03" localSheetId="1">#REF!</definedName>
    <definedName name="그로스업03" localSheetId="0">#REF!</definedName>
    <definedName name="그로스업03" localSheetId="27">#REF!</definedName>
    <definedName name="그로스업03" localSheetId="11">#REF!</definedName>
    <definedName name="그로스업03">#REF!</definedName>
    <definedName name="그로스업04" localSheetId="15">#REF!</definedName>
    <definedName name="그로스업04" localSheetId="16">#REF!</definedName>
    <definedName name="그로스업04" localSheetId="17">#REF!</definedName>
    <definedName name="그로스업04" localSheetId="18">#REF!</definedName>
    <definedName name="그로스업04" localSheetId="19">#REF!</definedName>
    <definedName name="그로스업04" localSheetId="20">#REF!</definedName>
    <definedName name="그로스업04" localSheetId="21">#REF!</definedName>
    <definedName name="그로스업04" localSheetId="22">#REF!</definedName>
    <definedName name="그로스업04" localSheetId="23">#REF!</definedName>
    <definedName name="그로스업04" localSheetId="24">#REF!</definedName>
    <definedName name="그로스업04" localSheetId="35">#REF!</definedName>
    <definedName name="그로스업04" localSheetId="38">#REF!</definedName>
    <definedName name="그로스업04" localSheetId="37">#REF!</definedName>
    <definedName name="그로스업04" localSheetId="36">#REF!</definedName>
    <definedName name="그로스업04" localSheetId="26">#REF!</definedName>
    <definedName name="그로스업04" localSheetId="10">#REF!</definedName>
    <definedName name="그로스업04" localSheetId="13">#REF!</definedName>
    <definedName name="그로스업04" localSheetId="12">#REF!</definedName>
    <definedName name="그로스업04" localSheetId="14">#REF!</definedName>
    <definedName name="그로스업04" localSheetId="25">#REF!</definedName>
    <definedName name="그로스업04" localSheetId="1">#REF!</definedName>
    <definedName name="그로스업04" localSheetId="0">#REF!</definedName>
    <definedName name="그로스업04" localSheetId="27">#REF!</definedName>
    <definedName name="그로스업04" localSheetId="11">#REF!</definedName>
    <definedName name="그로스업04">#REF!</definedName>
    <definedName name="그로스업율03" localSheetId="15">#REF!</definedName>
    <definedName name="그로스업율03" localSheetId="16">#REF!</definedName>
    <definedName name="그로스업율03" localSheetId="17">#REF!</definedName>
    <definedName name="그로스업율03" localSheetId="18">#REF!</definedName>
    <definedName name="그로스업율03" localSheetId="19">#REF!</definedName>
    <definedName name="그로스업율03" localSheetId="20">#REF!</definedName>
    <definedName name="그로스업율03" localSheetId="21">#REF!</definedName>
    <definedName name="그로스업율03" localSheetId="22">#REF!</definedName>
    <definedName name="그로스업율03" localSheetId="23">#REF!</definedName>
    <definedName name="그로스업율03" localSheetId="24">#REF!</definedName>
    <definedName name="그로스업율03" localSheetId="35">#REF!</definedName>
    <definedName name="그로스업율03" localSheetId="38">#REF!</definedName>
    <definedName name="그로스업율03" localSheetId="37">#REF!</definedName>
    <definedName name="그로스업율03" localSheetId="36">#REF!</definedName>
    <definedName name="그로스업율03" localSheetId="26">#REF!</definedName>
    <definedName name="그로스업율03" localSheetId="10">#REF!</definedName>
    <definedName name="그로스업율03" localSheetId="13">#REF!</definedName>
    <definedName name="그로스업율03" localSheetId="12">#REF!</definedName>
    <definedName name="그로스업율03" localSheetId="14">#REF!</definedName>
    <definedName name="그로스업율03" localSheetId="25">#REF!</definedName>
    <definedName name="그로스업율03" localSheetId="1">#REF!</definedName>
    <definedName name="그로스업율03" localSheetId="0">#REF!</definedName>
    <definedName name="그로스업율03" localSheetId="27">#REF!</definedName>
    <definedName name="그로스업율03" localSheetId="11">#REF!</definedName>
    <definedName name="그로스업율03">#REF!</definedName>
    <definedName name="그로스업율04" localSheetId="15">#REF!</definedName>
    <definedName name="그로스업율04" localSheetId="16">#REF!</definedName>
    <definedName name="그로스업율04" localSheetId="17">#REF!</definedName>
    <definedName name="그로스업율04" localSheetId="18">#REF!</definedName>
    <definedName name="그로스업율04" localSheetId="19">#REF!</definedName>
    <definedName name="그로스업율04" localSheetId="20">#REF!</definedName>
    <definedName name="그로스업율04" localSheetId="21">#REF!</definedName>
    <definedName name="그로스업율04" localSheetId="22">#REF!</definedName>
    <definedName name="그로스업율04" localSheetId="23">#REF!</definedName>
    <definedName name="그로스업율04" localSheetId="24">#REF!</definedName>
    <definedName name="그로스업율04" localSheetId="35">#REF!</definedName>
    <definedName name="그로스업율04" localSheetId="38">#REF!</definedName>
    <definedName name="그로스업율04" localSheetId="37">#REF!</definedName>
    <definedName name="그로스업율04" localSheetId="36">#REF!</definedName>
    <definedName name="그로스업율04" localSheetId="26">#REF!</definedName>
    <definedName name="그로스업율04" localSheetId="10">#REF!</definedName>
    <definedName name="그로스업율04" localSheetId="13">#REF!</definedName>
    <definedName name="그로스업율04" localSheetId="12">#REF!</definedName>
    <definedName name="그로스업율04" localSheetId="14">#REF!</definedName>
    <definedName name="그로스업율04" localSheetId="25">#REF!</definedName>
    <definedName name="그로스업율04" localSheetId="1">#REF!</definedName>
    <definedName name="그로스업율04" localSheetId="0">#REF!</definedName>
    <definedName name="그로스업율04" localSheetId="27">#REF!</definedName>
    <definedName name="그로스업율04" localSheetId="11">#REF!</definedName>
    <definedName name="그로스업율04">#REF!</definedName>
    <definedName name="그로스업포함배당소득금액03" localSheetId="15">#REF!</definedName>
    <definedName name="그로스업포함배당소득금액03" localSheetId="16">#REF!</definedName>
    <definedName name="그로스업포함배당소득금액03" localSheetId="17">#REF!</definedName>
    <definedName name="그로스업포함배당소득금액03" localSheetId="18">#REF!</definedName>
    <definedName name="그로스업포함배당소득금액03" localSheetId="19">#REF!</definedName>
    <definedName name="그로스업포함배당소득금액03" localSheetId="20">#REF!</definedName>
    <definedName name="그로스업포함배당소득금액03" localSheetId="21">#REF!</definedName>
    <definedName name="그로스업포함배당소득금액03" localSheetId="22">#REF!</definedName>
    <definedName name="그로스업포함배당소득금액03" localSheetId="23">#REF!</definedName>
    <definedName name="그로스업포함배당소득금액03" localSheetId="24">#REF!</definedName>
    <definedName name="그로스업포함배당소득금액03" localSheetId="35">#REF!</definedName>
    <definedName name="그로스업포함배당소득금액03" localSheetId="38">#REF!</definedName>
    <definedName name="그로스업포함배당소득금액03" localSheetId="37">#REF!</definedName>
    <definedName name="그로스업포함배당소득금액03" localSheetId="36">#REF!</definedName>
    <definedName name="그로스업포함배당소득금액03" localSheetId="26">#REF!</definedName>
    <definedName name="그로스업포함배당소득금액03" localSheetId="10">#REF!</definedName>
    <definedName name="그로스업포함배당소득금액03" localSheetId="13">#REF!</definedName>
    <definedName name="그로스업포함배당소득금액03" localSheetId="12">#REF!</definedName>
    <definedName name="그로스업포함배당소득금액03" localSheetId="14">#REF!</definedName>
    <definedName name="그로스업포함배당소득금액03" localSheetId="25">#REF!</definedName>
    <definedName name="그로스업포함배당소득금액03" localSheetId="1">#REF!</definedName>
    <definedName name="그로스업포함배당소득금액03" localSheetId="0">#REF!</definedName>
    <definedName name="그로스업포함배당소득금액03" localSheetId="27">#REF!</definedName>
    <definedName name="그로스업포함배당소득금액03" localSheetId="11">#REF!</definedName>
    <definedName name="그로스업포함배당소득금액03">#REF!</definedName>
    <definedName name="그로스업포함배당소득금액04" localSheetId="15">#REF!</definedName>
    <definedName name="그로스업포함배당소득금액04" localSheetId="16">#REF!</definedName>
    <definedName name="그로스업포함배당소득금액04" localSheetId="17">#REF!</definedName>
    <definedName name="그로스업포함배당소득금액04" localSheetId="18">#REF!</definedName>
    <definedName name="그로스업포함배당소득금액04" localSheetId="19">#REF!</definedName>
    <definedName name="그로스업포함배당소득금액04" localSheetId="20">#REF!</definedName>
    <definedName name="그로스업포함배당소득금액04" localSheetId="21">#REF!</definedName>
    <definedName name="그로스업포함배당소득금액04" localSheetId="22">#REF!</definedName>
    <definedName name="그로스업포함배당소득금액04" localSheetId="23">#REF!</definedName>
    <definedName name="그로스업포함배당소득금액04" localSheetId="24">#REF!</definedName>
    <definedName name="그로스업포함배당소득금액04" localSheetId="35">#REF!</definedName>
    <definedName name="그로스업포함배당소득금액04" localSheetId="38">#REF!</definedName>
    <definedName name="그로스업포함배당소득금액04" localSheetId="37">#REF!</definedName>
    <definedName name="그로스업포함배당소득금액04" localSheetId="36">#REF!</definedName>
    <definedName name="그로스업포함배당소득금액04" localSheetId="26">#REF!</definedName>
    <definedName name="그로스업포함배당소득금액04" localSheetId="10">#REF!</definedName>
    <definedName name="그로스업포함배당소득금액04" localSheetId="13">#REF!</definedName>
    <definedName name="그로스업포함배당소득금액04" localSheetId="12">#REF!</definedName>
    <definedName name="그로스업포함배당소득금액04" localSheetId="14">#REF!</definedName>
    <definedName name="그로스업포함배당소득금액04" localSheetId="25">#REF!</definedName>
    <definedName name="그로스업포함배당소득금액04" localSheetId="1">#REF!</definedName>
    <definedName name="그로스업포함배당소득금액04" localSheetId="0">#REF!</definedName>
    <definedName name="그로스업포함배당소득금액04" localSheetId="27">#REF!</definedName>
    <definedName name="그로스업포함배당소득금액04" localSheetId="11">#REF!</definedName>
    <definedName name="그로스업포함배당소득금액04">#REF!</definedName>
    <definedName name="근소공제2" localSheetId="15">#REF!</definedName>
    <definedName name="근소공제2" localSheetId="16">#REF!</definedName>
    <definedName name="근소공제2" localSheetId="17">#REF!</definedName>
    <definedName name="근소공제2" localSheetId="18">#REF!</definedName>
    <definedName name="근소공제2" localSheetId="19">#REF!</definedName>
    <definedName name="근소공제2" localSheetId="20">#REF!</definedName>
    <definedName name="근소공제2" localSheetId="21">#REF!</definedName>
    <definedName name="근소공제2" localSheetId="22">#REF!</definedName>
    <definedName name="근소공제2" localSheetId="23">#REF!</definedName>
    <definedName name="근소공제2" localSheetId="24">#REF!</definedName>
    <definedName name="근소공제2" localSheetId="35">#REF!</definedName>
    <definedName name="근소공제2" localSheetId="38">#REF!</definedName>
    <definedName name="근소공제2" localSheetId="37">#REF!</definedName>
    <definedName name="근소공제2" localSheetId="36">#REF!</definedName>
    <definedName name="근소공제2" localSheetId="26">#REF!</definedName>
    <definedName name="근소공제2" localSheetId="10">#REF!</definedName>
    <definedName name="근소공제2" localSheetId="13">#REF!</definedName>
    <definedName name="근소공제2" localSheetId="12">#REF!</definedName>
    <definedName name="근소공제2" localSheetId="14">#REF!</definedName>
    <definedName name="근소공제2" localSheetId="25">#REF!</definedName>
    <definedName name="근소공제2" localSheetId="1">#REF!</definedName>
    <definedName name="근소공제2" localSheetId="0">#REF!</definedName>
    <definedName name="근소공제2" localSheetId="27">#REF!</definedName>
    <definedName name="근소공제2" localSheetId="11">#REF!</definedName>
    <definedName name="근소공제2">#REF!</definedName>
    <definedName name="근소공제2001" localSheetId="15">#REF!</definedName>
    <definedName name="근소공제2001" localSheetId="16">#REF!</definedName>
    <definedName name="근소공제2001" localSheetId="17">#REF!</definedName>
    <definedName name="근소공제2001" localSheetId="18">#REF!</definedName>
    <definedName name="근소공제2001" localSheetId="19">#REF!</definedName>
    <definedName name="근소공제2001" localSheetId="20">#REF!</definedName>
    <definedName name="근소공제2001" localSheetId="21">#REF!</definedName>
    <definedName name="근소공제2001" localSheetId="22">#REF!</definedName>
    <definedName name="근소공제2001" localSheetId="23">#REF!</definedName>
    <definedName name="근소공제2001" localSheetId="24">#REF!</definedName>
    <definedName name="근소공제2001" localSheetId="35">#REF!</definedName>
    <definedName name="근소공제2001" localSheetId="38">#REF!</definedName>
    <definedName name="근소공제2001" localSheetId="37">#REF!</definedName>
    <definedName name="근소공제2001" localSheetId="36">#REF!</definedName>
    <definedName name="근소공제2001" localSheetId="26">#REF!</definedName>
    <definedName name="근소공제2001" localSheetId="10">#REF!</definedName>
    <definedName name="근소공제2001" localSheetId="13">#REF!</definedName>
    <definedName name="근소공제2001" localSheetId="12">#REF!</definedName>
    <definedName name="근소공제2001" localSheetId="14">#REF!</definedName>
    <definedName name="근소공제2001" localSheetId="25">#REF!</definedName>
    <definedName name="근소공제2001" localSheetId="1">#REF!</definedName>
    <definedName name="근소공제2001" localSheetId="0">#REF!</definedName>
    <definedName name="근소공제2001" localSheetId="27">#REF!</definedName>
    <definedName name="근소공제2001" localSheetId="11">#REF!</definedName>
    <definedName name="근소공제2001">#REF!</definedName>
    <definedName name="근소공제2002" localSheetId="15">#REF!</definedName>
    <definedName name="근소공제2002" localSheetId="16">#REF!</definedName>
    <definedName name="근소공제2002" localSheetId="17">#REF!</definedName>
    <definedName name="근소공제2002" localSheetId="18">#REF!</definedName>
    <definedName name="근소공제2002" localSheetId="19">#REF!</definedName>
    <definedName name="근소공제2002" localSheetId="20">#REF!</definedName>
    <definedName name="근소공제2002" localSheetId="21">#REF!</definedName>
    <definedName name="근소공제2002" localSheetId="22">#REF!</definedName>
    <definedName name="근소공제2002" localSheetId="23">#REF!</definedName>
    <definedName name="근소공제2002" localSheetId="24">#REF!</definedName>
    <definedName name="근소공제2002" localSheetId="35">#REF!</definedName>
    <definedName name="근소공제2002" localSheetId="38">#REF!</definedName>
    <definedName name="근소공제2002" localSheetId="37">#REF!</definedName>
    <definedName name="근소공제2002" localSheetId="36">#REF!</definedName>
    <definedName name="근소공제2002" localSheetId="26">#REF!</definedName>
    <definedName name="근소공제2002" localSheetId="10">#REF!</definedName>
    <definedName name="근소공제2002" localSheetId="13">#REF!</definedName>
    <definedName name="근소공제2002" localSheetId="12">#REF!</definedName>
    <definedName name="근소공제2002" localSheetId="14">#REF!</definedName>
    <definedName name="근소공제2002" localSheetId="25">#REF!</definedName>
    <definedName name="근소공제2002" localSheetId="1">#REF!</definedName>
    <definedName name="근소공제2002" localSheetId="0">#REF!</definedName>
    <definedName name="근소공제2002" localSheetId="27">#REF!</definedName>
    <definedName name="근소공제2002" localSheetId="11">#REF!</definedName>
    <definedName name="근소공제2002">#REF!</definedName>
    <definedName name="근소공제2003" localSheetId="15">#REF!</definedName>
    <definedName name="근소공제2003" localSheetId="16">#REF!</definedName>
    <definedName name="근소공제2003" localSheetId="17">#REF!</definedName>
    <definedName name="근소공제2003" localSheetId="18">#REF!</definedName>
    <definedName name="근소공제2003" localSheetId="19">#REF!</definedName>
    <definedName name="근소공제2003" localSheetId="20">#REF!</definedName>
    <definedName name="근소공제2003" localSheetId="21">#REF!</definedName>
    <definedName name="근소공제2003" localSheetId="22">#REF!</definedName>
    <definedName name="근소공제2003" localSheetId="23">#REF!</definedName>
    <definedName name="근소공제2003" localSheetId="24">#REF!</definedName>
    <definedName name="근소공제2003" localSheetId="35">#REF!</definedName>
    <definedName name="근소공제2003" localSheetId="38">#REF!</definedName>
    <definedName name="근소공제2003" localSheetId="37">#REF!</definedName>
    <definedName name="근소공제2003" localSheetId="36">#REF!</definedName>
    <definedName name="근소공제2003" localSheetId="26">#REF!</definedName>
    <definedName name="근소공제2003" localSheetId="10">#REF!</definedName>
    <definedName name="근소공제2003" localSheetId="13">#REF!</definedName>
    <definedName name="근소공제2003" localSheetId="12">#REF!</definedName>
    <definedName name="근소공제2003" localSheetId="14">#REF!</definedName>
    <definedName name="근소공제2003" localSheetId="25">#REF!</definedName>
    <definedName name="근소공제2003" localSheetId="1">#REF!</definedName>
    <definedName name="근소공제2003" localSheetId="0">#REF!</definedName>
    <definedName name="근소공제2003" localSheetId="27">#REF!</definedName>
    <definedName name="근소공제2003" localSheetId="11">#REF!</definedName>
    <definedName name="근소공제2003">#REF!</definedName>
    <definedName name="근소공제2004" localSheetId="15">#REF!</definedName>
    <definedName name="근소공제2004" localSheetId="16">#REF!</definedName>
    <definedName name="근소공제2004" localSheetId="17">#REF!</definedName>
    <definedName name="근소공제2004" localSheetId="18">#REF!</definedName>
    <definedName name="근소공제2004" localSheetId="19">#REF!</definedName>
    <definedName name="근소공제2004" localSheetId="20">#REF!</definedName>
    <definedName name="근소공제2004" localSheetId="21">#REF!</definedName>
    <definedName name="근소공제2004" localSheetId="22">#REF!</definedName>
    <definedName name="근소공제2004" localSheetId="23">#REF!</definedName>
    <definedName name="근소공제2004" localSheetId="24">#REF!</definedName>
    <definedName name="근소공제2004" localSheetId="35">#REF!</definedName>
    <definedName name="근소공제2004" localSheetId="38">#REF!</definedName>
    <definedName name="근소공제2004" localSheetId="37">#REF!</definedName>
    <definedName name="근소공제2004" localSheetId="36">#REF!</definedName>
    <definedName name="근소공제2004" localSheetId="26">#REF!</definedName>
    <definedName name="근소공제2004" localSheetId="10">#REF!</definedName>
    <definedName name="근소공제2004" localSheetId="13">#REF!</definedName>
    <definedName name="근소공제2004" localSheetId="12">#REF!</definedName>
    <definedName name="근소공제2004" localSheetId="14">#REF!</definedName>
    <definedName name="근소공제2004" localSheetId="25">#REF!</definedName>
    <definedName name="근소공제2004" localSheetId="1">#REF!</definedName>
    <definedName name="근소공제2004" localSheetId="0">#REF!</definedName>
    <definedName name="근소공제2004" localSheetId="27">#REF!</definedName>
    <definedName name="근소공제2004" localSheetId="11">#REF!</definedName>
    <definedName name="근소공제2004">#REF!</definedName>
    <definedName name="근소공제2005" localSheetId="15">#REF!</definedName>
    <definedName name="근소공제2005" localSheetId="16">#REF!</definedName>
    <definedName name="근소공제2005" localSheetId="17">#REF!</definedName>
    <definedName name="근소공제2005" localSheetId="18">#REF!</definedName>
    <definedName name="근소공제2005" localSheetId="19">#REF!</definedName>
    <definedName name="근소공제2005" localSheetId="20">#REF!</definedName>
    <definedName name="근소공제2005" localSheetId="21">#REF!</definedName>
    <definedName name="근소공제2005" localSheetId="22">#REF!</definedName>
    <definedName name="근소공제2005" localSheetId="23">#REF!</definedName>
    <definedName name="근소공제2005" localSheetId="24">#REF!</definedName>
    <definedName name="근소공제2005" localSheetId="35">#REF!</definedName>
    <definedName name="근소공제2005" localSheetId="38">#REF!</definedName>
    <definedName name="근소공제2005" localSheetId="37">#REF!</definedName>
    <definedName name="근소공제2005" localSheetId="36">#REF!</definedName>
    <definedName name="근소공제2005" localSheetId="26">#REF!</definedName>
    <definedName name="근소공제2005" localSheetId="10">#REF!</definedName>
    <definedName name="근소공제2005" localSheetId="13">#REF!</definedName>
    <definedName name="근소공제2005" localSheetId="12">#REF!</definedName>
    <definedName name="근소공제2005" localSheetId="14">#REF!</definedName>
    <definedName name="근소공제2005" localSheetId="25">#REF!</definedName>
    <definedName name="근소공제2005" localSheetId="1">#REF!</definedName>
    <definedName name="근소공제2005" localSheetId="0">#REF!</definedName>
    <definedName name="근소공제2005" localSheetId="27">#REF!</definedName>
    <definedName name="근소공제2005" localSheetId="11">#REF!</definedName>
    <definedName name="근소공제2005">#REF!</definedName>
    <definedName name="근소공제2006" localSheetId="15">#REF!</definedName>
    <definedName name="근소공제2006" localSheetId="16">#REF!</definedName>
    <definedName name="근소공제2006" localSheetId="17">#REF!</definedName>
    <definedName name="근소공제2006" localSheetId="18">#REF!</definedName>
    <definedName name="근소공제2006" localSheetId="19">#REF!</definedName>
    <definedName name="근소공제2006" localSheetId="20">#REF!</definedName>
    <definedName name="근소공제2006" localSheetId="21">#REF!</definedName>
    <definedName name="근소공제2006" localSheetId="22">#REF!</definedName>
    <definedName name="근소공제2006" localSheetId="23">#REF!</definedName>
    <definedName name="근소공제2006" localSheetId="24">#REF!</definedName>
    <definedName name="근소공제2006" localSheetId="35">#REF!</definedName>
    <definedName name="근소공제2006" localSheetId="38">#REF!</definedName>
    <definedName name="근소공제2006" localSheetId="37">#REF!</definedName>
    <definedName name="근소공제2006" localSheetId="36">#REF!</definedName>
    <definedName name="근소공제2006" localSheetId="26">#REF!</definedName>
    <definedName name="근소공제2006" localSheetId="10">#REF!</definedName>
    <definedName name="근소공제2006" localSheetId="13">#REF!</definedName>
    <definedName name="근소공제2006" localSheetId="12">#REF!</definedName>
    <definedName name="근소공제2006" localSheetId="14">#REF!</definedName>
    <definedName name="근소공제2006" localSheetId="25">#REF!</definedName>
    <definedName name="근소공제2006" localSheetId="1">#REF!</definedName>
    <definedName name="근소공제2006" localSheetId="0">#REF!</definedName>
    <definedName name="근소공제2006" localSheetId="27">#REF!</definedName>
    <definedName name="근소공제2006" localSheetId="11">#REF!</definedName>
    <definedName name="근소공제2006">#REF!</definedName>
    <definedName name="근소공제변경" localSheetId="15">#REF!</definedName>
    <definedName name="근소공제변경" localSheetId="16">#REF!</definedName>
    <definedName name="근소공제변경" localSheetId="17">#REF!</definedName>
    <definedName name="근소공제변경" localSheetId="18">#REF!</definedName>
    <definedName name="근소공제변경" localSheetId="19">#REF!</definedName>
    <definedName name="근소공제변경" localSheetId="20">#REF!</definedName>
    <definedName name="근소공제변경" localSheetId="21">#REF!</definedName>
    <definedName name="근소공제변경" localSheetId="22">#REF!</definedName>
    <definedName name="근소공제변경" localSheetId="23">#REF!</definedName>
    <definedName name="근소공제변경" localSheetId="24">#REF!</definedName>
    <definedName name="근소공제변경" localSheetId="35">#REF!</definedName>
    <definedName name="근소공제변경" localSheetId="38">#REF!</definedName>
    <definedName name="근소공제변경" localSheetId="37">#REF!</definedName>
    <definedName name="근소공제변경" localSheetId="36">#REF!</definedName>
    <definedName name="근소공제변경" localSheetId="26">#REF!</definedName>
    <definedName name="근소공제변경" localSheetId="10">#REF!</definedName>
    <definedName name="근소공제변경" localSheetId="13">#REF!</definedName>
    <definedName name="근소공제변경" localSheetId="12">#REF!</definedName>
    <definedName name="근소공제변경" localSheetId="14">#REF!</definedName>
    <definedName name="근소공제변경" localSheetId="25">#REF!</definedName>
    <definedName name="근소공제변경" localSheetId="1">#REF!</definedName>
    <definedName name="근소공제변경" localSheetId="0">#REF!</definedName>
    <definedName name="근소공제변경" localSheetId="27">#REF!</definedName>
    <definedName name="근소공제변경" localSheetId="11">#REF!</definedName>
    <definedName name="근소공제변경">#REF!</definedName>
    <definedName name="근찬" localSheetId="0">{"'Sheet1'!$A$1:$H$36"}</definedName>
    <definedName name="근찬">{"'Sheet1'!$A$1:$H$36"}</definedName>
    <definedName name="금융소득계03" localSheetId="15">#REF!</definedName>
    <definedName name="금융소득계03" localSheetId="16">#REF!</definedName>
    <definedName name="금융소득계03" localSheetId="17">#REF!</definedName>
    <definedName name="금융소득계03" localSheetId="18">#REF!</definedName>
    <definedName name="금융소득계03" localSheetId="19">#REF!</definedName>
    <definedName name="금융소득계03" localSheetId="20">#REF!</definedName>
    <definedName name="금융소득계03" localSheetId="21">#REF!</definedName>
    <definedName name="금융소득계03" localSheetId="22">#REF!</definedName>
    <definedName name="금융소득계03" localSheetId="23">#REF!</definedName>
    <definedName name="금융소득계03" localSheetId="24">#REF!</definedName>
    <definedName name="금융소득계03" localSheetId="35">#REF!</definedName>
    <definedName name="금융소득계03" localSheetId="38">#REF!</definedName>
    <definedName name="금융소득계03" localSheetId="37">#REF!</definedName>
    <definedName name="금융소득계03" localSheetId="36">#REF!</definedName>
    <definedName name="금융소득계03" localSheetId="26">#REF!</definedName>
    <definedName name="금융소득계03" localSheetId="10">#REF!</definedName>
    <definedName name="금융소득계03" localSheetId="13">#REF!</definedName>
    <definedName name="금융소득계03" localSheetId="12">#REF!</definedName>
    <definedName name="금융소득계03" localSheetId="14">#REF!</definedName>
    <definedName name="금융소득계03" localSheetId="25">#REF!</definedName>
    <definedName name="금융소득계03" localSheetId="1">#REF!</definedName>
    <definedName name="금융소득계03" localSheetId="0">#REF!</definedName>
    <definedName name="금융소득계03" localSheetId="27">#REF!</definedName>
    <definedName name="금융소득계03" localSheetId="11">#REF!</definedName>
    <definedName name="금융소득계03">#REF!</definedName>
    <definedName name="금융소득계04" localSheetId="15">#REF!</definedName>
    <definedName name="금융소득계04" localSheetId="16">#REF!</definedName>
    <definedName name="금융소득계04" localSheetId="17">#REF!</definedName>
    <definedName name="금융소득계04" localSheetId="18">#REF!</definedName>
    <definedName name="금융소득계04" localSheetId="19">#REF!</definedName>
    <definedName name="금융소득계04" localSheetId="20">#REF!</definedName>
    <definedName name="금융소득계04" localSheetId="21">#REF!</definedName>
    <definedName name="금융소득계04" localSheetId="22">#REF!</definedName>
    <definedName name="금융소득계04" localSheetId="23">#REF!</definedName>
    <definedName name="금융소득계04" localSheetId="24">#REF!</definedName>
    <definedName name="금융소득계04" localSheetId="35">#REF!</definedName>
    <definedName name="금융소득계04" localSheetId="38">#REF!</definedName>
    <definedName name="금융소득계04" localSheetId="37">#REF!</definedName>
    <definedName name="금융소득계04" localSheetId="36">#REF!</definedName>
    <definedName name="금융소득계04" localSheetId="26">#REF!</definedName>
    <definedName name="금융소득계04" localSheetId="10">#REF!</definedName>
    <definedName name="금융소득계04" localSheetId="13">#REF!</definedName>
    <definedName name="금융소득계04" localSheetId="12">#REF!</definedName>
    <definedName name="금융소득계04" localSheetId="14">#REF!</definedName>
    <definedName name="금융소득계04" localSheetId="25">#REF!</definedName>
    <definedName name="금융소득계04" localSheetId="1">#REF!</definedName>
    <definedName name="금융소득계04" localSheetId="0">#REF!</definedName>
    <definedName name="금융소득계04" localSheetId="27">#REF!</definedName>
    <definedName name="금융소득계04" localSheetId="11">#REF!</definedName>
    <definedName name="금융소득계04">#REF!</definedName>
    <definedName name="금융소득비교과세산출세액03" localSheetId="15">#REF!</definedName>
    <definedName name="금융소득비교과세산출세액03" localSheetId="16">#REF!</definedName>
    <definedName name="금융소득비교과세산출세액03" localSheetId="17">#REF!</definedName>
    <definedName name="금융소득비교과세산출세액03" localSheetId="18">#REF!</definedName>
    <definedName name="금융소득비교과세산출세액03" localSheetId="19">#REF!</definedName>
    <definedName name="금융소득비교과세산출세액03" localSheetId="20">#REF!</definedName>
    <definedName name="금융소득비교과세산출세액03" localSheetId="21">#REF!</definedName>
    <definedName name="금융소득비교과세산출세액03" localSheetId="22">#REF!</definedName>
    <definedName name="금융소득비교과세산출세액03" localSheetId="23">#REF!</definedName>
    <definedName name="금융소득비교과세산출세액03" localSheetId="24">#REF!</definedName>
    <definedName name="금융소득비교과세산출세액03" localSheetId="35">#REF!</definedName>
    <definedName name="금융소득비교과세산출세액03" localSheetId="38">#REF!</definedName>
    <definedName name="금융소득비교과세산출세액03" localSheetId="37">#REF!</definedName>
    <definedName name="금융소득비교과세산출세액03" localSheetId="36">#REF!</definedName>
    <definedName name="금융소득비교과세산출세액03" localSheetId="26">#REF!</definedName>
    <definedName name="금융소득비교과세산출세액03" localSheetId="10">#REF!</definedName>
    <definedName name="금융소득비교과세산출세액03" localSheetId="13">#REF!</definedName>
    <definedName name="금융소득비교과세산출세액03" localSheetId="12">#REF!</definedName>
    <definedName name="금융소득비교과세산출세액03" localSheetId="14">#REF!</definedName>
    <definedName name="금융소득비교과세산출세액03" localSheetId="25">#REF!</definedName>
    <definedName name="금융소득비교과세산출세액03" localSheetId="1">#REF!</definedName>
    <definedName name="금융소득비교과세산출세액03" localSheetId="0">#REF!</definedName>
    <definedName name="금융소득비교과세산출세액03" localSheetId="27">#REF!</definedName>
    <definedName name="금융소득비교과세산출세액03" localSheetId="11">#REF!</definedName>
    <definedName name="금융소득비교과세산출세액03">#REF!</definedName>
    <definedName name="금융소득비교과세산출세액04" localSheetId="15">#REF!</definedName>
    <definedName name="금융소득비교과세산출세액04" localSheetId="16">#REF!</definedName>
    <definedName name="금융소득비교과세산출세액04" localSheetId="17">#REF!</definedName>
    <definedName name="금융소득비교과세산출세액04" localSheetId="18">#REF!</definedName>
    <definedName name="금융소득비교과세산출세액04" localSheetId="19">#REF!</definedName>
    <definedName name="금융소득비교과세산출세액04" localSheetId="20">#REF!</definedName>
    <definedName name="금융소득비교과세산출세액04" localSheetId="21">#REF!</definedName>
    <definedName name="금융소득비교과세산출세액04" localSheetId="22">#REF!</definedName>
    <definedName name="금융소득비교과세산출세액04" localSheetId="23">#REF!</definedName>
    <definedName name="금융소득비교과세산출세액04" localSheetId="24">#REF!</definedName>
    <definedName name="금융소득비교과세산출세액04" localSheetId="35">#REF!</definedName>
    <definedName name="금융소득비교과세산출세액04" localSheetId="38">#REF!</definedName>
    <definedName name="금융소득비교과세산출세액04" localSheetId="37">#REF!</definedName>
    <definedName name="금융소득비교과세산출세액04" localSheetId="36">#REF!</definedName>
    <definedName name="금융소득비교과세산출세액04" localSheetId="26">#REF!</definedName>
    <definedName name="금융소득비교과세산출세액04" localSheetId="10">#REF!</definedName>
    <definedName name="금융소득비교과세산출세액04" localSheetId="13">#REF!</definedName>
    <definedName name="금융소득비교과세산출세액04" localSheetId="12">#REF!</definedName>
    <definedName name="금융소득비교과세산출세액04" localSheetId="14">#REF!</definedName>
    <definedName name="금융소득비교과세산출세액04" localSheetId="25">#REF!</definedName>
    <definedName name="금융소득비교과세산출세액04" localSheetId="1">#REF!</definedName>
    <definedName name="금융소득비교과세산출세액04" localSheetId="0">#REF!</definedName>
    <definedName name="금융소득비교과세산출세액04" localSheetId="27">#REF!</definedName>
    <definedName name="금융소득비교과세산출세액04" localSheetId="11">#REF!</definedName>
    <definedName name="금융소득비교과세산출세액04">#REF!</definedName>
    <definedName name="금융소득원천징수세율03" localSheetId="15">#REF!</definedName>
    <definedName name="금융소득원천징수세율03" localSheetId="16">#REF!</definedName>
    <definedName name="금융소득원천징수세율03" localSheetId="17">#REF!</definedName>
    <definedName name="금융소득원천징수세율03" localSheetId="18">#REF!</definedName>
    <definedName name="금융소득원천징수세율03" localSheetId="19">#REF!</definedName>
    <definedName name="금융소득원천징수세율03" localSheetId="20">#REF!</definedName>
    <definedName name="금융소득원천징수세율03" localSheetId="21">#REF!</definedName>
    <definedName name="금융소득원천징수세율03" localSheetId="22">#REF!</definedName>
    <definedName name="금융소득원천징수세율03" localSheetId="23">#REF!</definedName>
    <definedName name="금융소득원천징수세율03" localSheetId="24">#REF!</definedName>
    <definedName name="금융소득원천징수세율03" localSheetId="35">#REF!</definedName>
    <definedName name="금융소득원천징수세율03" localSheetId="38">#REF!</definedName>
    <definedName name="금융소득원천징수세율03" localSheetId="37">#REF!</definedName>
    <definedName name="금융소득원천징수세율03" localSheetId="36">#REF!</definedName>
    <definedName name="금융소득원천징수세율03" localSheetId="26">#REF!</definedName>
    <definedName name="금융소득원천징수세율03" localSheetId="10">#REF!</definedName>
    <definedName name="금융소득원천징수세율03" localSheetId="13">#REF!</definedName>
    <definedName name="금융소득원천징수세율03" localSheetId="12">#REF!</definedName>
    <definedName name="금융소득원천징수세율03" localSheetId="14">#REF!</definedName>
    <definedName name="금융소득원천징수세율03" localSheetId="25">#REF!</definedName>
    <definedName name="금융소득원천징수세율03" localSheetId="1">#REF!</definedName>
    <definedName name="금융소득원천징수세율03" localSheetId="0">#REF!</definedName>
    <definedName name="금융소득원천징수세율03" localSheetId="27">#REF!</definedName>
    <definedName name="금융소득원천징수세율03" localSheetId="11">#REF!</definedName>
    <definedName name="금융소득원천징수세율03">#REF!</definedName>
    <definedName name="금융소득원천징수세율04" localSheetId="15">#REF!</definedName>
    <definedName name="금융소득원천징수세율04" localSheetId="16">#REF!</definedName>
    <definedName name="금융소득원천징수세율04" localSheetId="17">#REF!</definedName>
    <definedName name="금융소득원천징수세율04" localSheetId="18">#REF!</definedName>
    <definedName name="금융소득원천징수세율04" localSheetId="19">#REF!</definedName>
    <definedName name="금융소득원천징수세율04" localSheetId="20">#REF!</definedName>
    <definedName name="금융소득원천징수세율04" localSheetId="21">#REF!</definedName>
    <definedName name="금융소득원천징수세율04" localSheetId="22">#REF!</definedName>
    <definedName name="금융소득원천징수세율04" localSheetId="23">#REF!</definedName>
    <definedName name="금융소득원천징수세율04" localSheetId="24">#REF!</definedName>
    <definedName name="금융소득원천징수세율04" localSheetId="35">#REF!</definedName>
    <definedName name="금융소득원천징수세율04" localSheetId="38">#REF!</definedName>
    <definedName name="금융소득원천징수세율04" localSheetId="37">#REF!</definedName>
    <definedName name="금융소득원천징수세율04" localSheetId="36">#REF!</definedName>
    <definedName name="금융소득원천징수세율04" localSheetId="26">#REF!</definedName>
    <definedName name="금융소득원천징수세율04" localSheetId="10">#REF!</definedName>
    <definedName name="금융소득원천징수세율04" localSheetId="13">#REF!</definedName>
    <definedName name="금융소득원천징수세율04" localSheetId="12">#REF!</definedName>
    <definedName name="금융소득원천징수세율04" localSheetId="14">#REF!</definedName>
    <definedName name="금융소득원천징수세율04" localSheetId="25">#REF!</definedName>
    <definedName name="금융소득원천징수세율04" localSheetId="1">#REF!</definedName>
    <definedName name="금융소득원천징수세율04" localSheetId="0">#REF!</definedName>
    <definedName name="금융소득원천징수세율04" localSheetId="27">#REF!</definedName>
    <definedName name="금융소득원천징수세율04" localSheetId="11">#REF!</definedName>
    <definedName name="금융소득원천징수세율04">#REF!</definedName>
    <definedName name="금융소득종합과세기준03" localSheetId="15">#REF!</definedName>
    <definedName name="금융소득종합과세기준03" localSheetId="16">#REF!</definedName>
    <definedName name="금융소득종합과세기준03" localSheetId="17">#REF!</definedName>
    <definedName name="금융소득종합과세기준03" localSheetId="18">#REF!</definedName>
    <definedName name="금융소득종합과세기준03" localSheetId="19">#REF!</definedName>
    <definedName name="금융소득종합과세기준03" localSheetId="20">#REF!</definedName>
    <definedName name="금융소득종합과세기준03" localSheetId="21">#REF!</definedName>
    <definedName name="금융소득종합과세기준03" localSheetId="22">#REF!</definedName>
    <definedName name="금융소득종합과세기준03" localSheetId="23">#REF!</definedName>
    <definedName name="금융소득종합과세기준03" localSheetId="24">#REF!</definedName>
    <definedName name="금융소득종합과세기준03" localSheetId="35">#REF!</definedName>
    <definedName name="금융소득종합과세기준03" localSheetId="38">#REF!</definedName>
    <definedName name="금융소득종합과세기준03" localSheetId="37">#REF!</definedName>
    <definedName name="금융소득종합과세기준03" localSheetId="36">#REF!</definedName>
    <definedName name="금융소득종합과세기준03" localSheetId="26">#REF!</definedName>
    <definedName name="금융소득종합과세기준03" localSheetId="10">#REF!</definedName>
    <definedName name="금융소득종합과세기준03" localSheetId="13">#REF!</definedName>
    <definedName name="금융소득종합과세기준03" localSheetId="12">#REF!</definedName>
    <definedName name="금융소득종합과세기준03" localSheetId="14">#REF!</definedName>
    <definedName name="금융소득종합과세기준03" localSheetId="25">#REF!</definedName>
    <definedName name="금융소득종합과세기준03" localSheetId="1">#REF!</definedName>
    <definedName name="금융소득종합과세기준03" localSheetId="0">#REF!</definedName>
    <definedName name="금융소득종합과세기준03" localSheetId="27">#REF!</definedName>
    <definedName name="금융소득종합과세기준03" localSheetId="11">#REF!</definedName>
    <definedName name="금융소득종합과세기준03">#REF!</definedName>
    <definedName name="금융소득종합과세기준04" localSheetId="15">#REF!</definedName>
    <definedName name="금융소득종합과세기준04" localSheetId="16">#REF!</definedName>
    <definedName name="금융소득종합과세기준04" localSheetId="17">#REF!</definedName>
    <definedName name="금융소득종합과세기준04" localSheetId="18">#REF!</definedName>
    <definedName name="금융소득종합과세기준04" localSheetId="19">#REF!</definedName>
    <definedName name="금융소득종합과세기준04" localSheetId="20">#REF!</definedName>
    <definedName name="금융소득종합과세기준04" localSheetId="21">#REF!</definedName>
    <definedName name="금융소득종합과세기준04" localSheetId="22">#REF!</definedName>
    <definedName name="금융소득종합과세기준04" localSheetId="23">#REF!</definedName>
    <definedName name="금융소득종합과세기준04" localSheetId="24">#REF!</definedName>
    <definedName name="금융소득종합과세기준04" localSheetId="35">#REF!</definedName>
    <definedName name="금융소득종합과세기준04" localSheetId="38">#REF!</definedName>
    <definedName name="금융소득종합과세기준04" localSheetId="37">#REF!</definedName>
    <definedName name="금융소득종합과세기준04" localSheetId="36">#REF!</definedName>
    <definedName name="금융소득종합과세기준04" localSheetId="26">#REF!</definedName>
    <definedName name="금융소득종합과세기준04" localSheetId="10">#REF!</definedName>
    <definedName name="금융소득종합과세기준04" localSheetId="13">#REF!</definedName>
    <definedName name="금융소득종합과세기준04" localSheetId="12">#REF!</definedName>
    <definedName name="금융소득종합과세기준04" localSheetId="14">#REF!</definedName>
    <definedName name="금융소득종합과세기준04" localSheetId="25">#REF!</definedName>
    <definedName name="금융소득종합과세기준04" localSheetId="1">#REF!</definedName>
    <definedName name="금융소득종합과세기준04" localSheetId="0">#REF!</definedName>
    <definedName name="금융소득종합과세기준04" localSheetId="27">#REF!</definedName>
    <definedName name="금융소득종합과세기준04" localSheetId="11">#REF!</definedName>
    <definedName name="금융소득종합과세기준04">#REF!</definedName>
    <definedName name="급여기준" localSheetId="15">#REF!</definedName>
    <definedName name="급여기준" localSheetId="16">#REF!</definedName>
    <definedName name="급여기준" localSheetId="17">#REF!</definedName>
    <definedName name="급여기준" localSheetId="18">#REF!</definedName>
    <definedName name="급여기준" localSheetId="19">#REF!</definedName>
    <definedName name="급여기준" localSheetId="20">#REF!</definedName>
    <definedName name="급여기준" localSheetId="21">#REF!</definedName>
    <definedName name="급여기준" localSheetId="22">#REF!</definedName>
    <definedName name="급여기준" localSheetId="23">#REF!</definedName>
    <definedName name="급여기준" localSheetId="24">#REF!</definedName>
    <definedName name="급여기준" localSheetId="35">#REF!</definedName>
    <definedName name="급여기준" localSheetId="38">#REF!</definedName>
    <definedName name="급여기준" localSheetId="37">#REF!</definedName>
    <definedName name="급여기준" localSheetId="36">#REF!</definedName>
    <definedName name="급여기준" localSheetId="26">#REF!</definedName>
    <definedName name="급여기준" localSheetId="10">#REF!</definedName>
    <definedName name="급여기준" localSheetId="13">#REF!</definedName>
    <definedName name="급여기준" localSheetId="12">#REF!</definedName>
    <definedName name="급여기준" localSheetId="14">#REF!</definedName>
    <definedName name="급여기준" localSheetId="25">#REF!</definedName>
    <definedName name="급여기준" localSheetId="1">#REF!</definedName>
    <definedName name="급여기준" localSheetId="0">#REF!</definedName>
    <definedName name="급여기준" localSheetId="27">#REF!</definedName>
    <definedName name="급여기준" localSheetId="11">#REF!</definedName>
    <definedName name="급여기준">#REF!</definedName>
    <definedName name="급여대장">[28]입력폼!$B$10:$W$301</definedName>
    <definedName name="급여명세서">[29]일용직급여명세서!$A$2:$AK$21</definedName>
    <definedName name="기간1">[10]기초정보!$D$5</definedName>
    <definedName name="기본근무시간" localSheetId="16">OFFSET(표준근무시간, 2,3,1,1)</definedName>
    <definedName name="기본근무시간" localSheetId="17">OFFSET(표준근무시간, 2,3,1,1)</definedName>
    <definedName name="기본근무시간" localSheetId="18">OFFSET(표준근무시간, 2,3,1,1)</definedName>
    <definedName name="기본근무시간" localSheetId="19">OFFSET(표준근무시간, 2,3,1,1)</definedName>
    <definedName name="기본근무시간" localSheetId="20">OFFSET(표준근무시간, 2,3,1,1)</definedName>
    <definedName name="기본근무시간" localSheetId="21">OFFSET(표준근무시간, 2,3,1,1)</definedName>
    <definedName name="기본근무시간" localSheetId="22">OFFSET(표준근무시간, 2,3,1,1)</definedName>
    <definedName name="기본근무시간" localSheetId="23">OFFSET(표준근무시간, 2,3,1,1)</definedName>
    <definedName name="기본근무시간" localSheetId="24">OFFSET(표준근무시간, 2,3,1,1)</definedName>
    <definedName name="기본근무시간" localSheetId="0">OFFSET(표준근무시간, 2,3,1,1)</definedName>
    <definedName name="기본근무시간">OFFSET(표준근무시간, 2,3,1,1)</definedName>
    <definedName name="기본세율">[30]사업소득자세수추계!$A$58:$B$61</definedName>
    <definedName name="기준" localSheetId="16">#REF!</definedName>
    <definedName name="기준" localSheetId="17">#REF!</definedName>
    <definedName name="기준" localSheetId="18">#REF!</definedName>
    <definedName name="기준" localSheetId="19">#REF!</definedName>
    <definedName name="기준" localSheetId="20">#REF!</definedName>
    <definedName name="기준" localSheetId="21">#REF!</definedName>
    <definedName name="기준" localSheetId="22">#REF!</definedName>
    <definedName name="기준" localSheetId="23">#REF!</definedName>
    <definedName name="기준" localSheetId="24">#REF!</definedName>
    <definedName name="기준">#REF!</definedName>
    <definedName name="기준일" localSheetId="16">#REF!</definedName>
    <definedName name="기준일" localSheetId="17">#REF!</definedName>
    <definedName name="기준일" localSheetId="18">#REF!</definedName>
    <definedName name="기준일" localSheetId="19">#REF!</definedName>
    <definedName name="기준일" localSheetId="20">#REF!</definedName>
    <definedName name="기준일" localSheetId="21">#REF!</definedName>
    <definedName name="기준일" localSheetId="22">#REF!</definedName>
    <definedName name="기준일" localSheetId="23">#REF!</definedName>
    <definedName name="기준일" localSheetId="24">#REF!</definedName>
    <definedName name="기준일" localSheetId="0">#REF!</definedName>
    <definedName name="기준일">#REF!</definedName>
    <definedName name="기초일">[10]기초정보!$C$5</definedName>
    <definedName name="ㄳㄱ소쇼ㅓ" localSheetId="16" hidden="1">#REF!</definedName>
    <definedName name="ㄳㄱ소쇼ㅓ" localSheetId="17" hidden="1">#REF!</definedName>
    <definedName name="ㄳㄱ소쇼ㅓ" localSheetId="18" hidden="1">#REF!</definedName>
    <definedName name="ㄳㄱ소쇼ㅓ" localSheetId="19" hidden="1">#REF!</definedName>
    <definedName name="ㄳㄱ소쇼ㅓ" localSheetId="20" hidden="1">#REF!</definedName>
    <definedName name="ㄳㄱ소쇼ㅓ" localSheetId="21" hidden="1">#REF!</definedName>
    <definedName name="ㄳㄱ소쇼ㅓ" localSheetId="22" hidden="1">#REF!</definedName>
    <definedName name="ㄳㄱ소쇼ㅓ" localSheetId="23" hidden="1">#REF!</definedName>
    <definedName name="ㄳㄱ소쇼ㅓ" localSheetId="24" hidden="1">#REF!</definedName>
    <definedName name="ㄳㄱ소쇼ㅓ" localSheetId="0" hidden="1">#REF!</definedName>
    <definedName name="ㄳㄱ소쇼ㅓ" hidden="1">#REF!</definedName>
    <definedName name="ㄴㄴㄴ" localSheetId="0" hidden="1">{#N/A,#N/A,FALSE,"P.C.B"}</definedName>
    <definedName name="ㄴㄴㄴ" hidden="1">{#N/A,#N/A,FALSE,"P.C.B"}</definedName>
    <definedName name="ㄴㅁㅇ" localSheetId="15">[6]Sheet1!#REF!</definedName>
    <definedName name="ㄴㅁㅇ" localSheetId="16">[6]Sheet1!#REF!</definedName>
    <definedName name="ㄴㅁㅇ" localSheetId="17">[6]Sheet1!#REF!</definedName>
    <definedName name="ㄴㅁㅇ" localSheetId="18">[6]Sheet1!#REF!</definedName>
    <definedName name="ㄴㅁㅇ" localSheetId="19">[6]Sheet1!#REF!</definedName>
    <definedName name="ㄴㅁㅇ" localSheetId="20">[6]Sheet1!#REF!</definedName>
    <definedName name="ㄴㅁㅇ" localSheetId="21">[6]Sheet1!#REF!</definedName>
    <definedName name="ㄴㅁㅇ" localSheetId="22">[6]Sheet1!#REF!</definedName>
    <definedName name="ㄴㅁㅇ" localSheetId="23">[6]Sheet1!#REF!</definedName>
    <definedName name="ㄴㅁㅇ" localSheetId="24">[6]Sheet1!#REF!</definedName>
    <definedName name="ㄴㅁㅇ" localSheetId="35">[6]Sheet1!#REF!</definedName>
    <definedName name="ㄴㅁㅇ" localSheetId="38">[6]Sheet1!#REF!</definedName>
    <definedName name="ㄴㅁㅇ" localSheetId="37">[6]Sheet1!#REF!</definedName>
    <definedName name="ㄴㅁㅇ" localSheetId="36">[6]Sheet1!#REF!</definedName>
    <definedName name="ㄴㅁㅇ" localSheetId="26">[6]Sheet1!#REF!</definedName>
    <definedName name="ㄴㅁㅇ" localSheetId="10">[6]Sheet1!#REF!</definedName>
    <definedName name="ㄴㅁㅇ" localSheetId="13">[6]Sheet1!#REF!</definedName>
    <definedName name="ㄴㅁㅇ" localSheetId="12">[6]Sheet1!#REF!</definedName>
    <definedName name="ㄴㅁㅇ" localSheetId="14">[6]Sheet1!#REF!</definedName>
    <definedName name="ㄴㅁㅇ" localSheetId="25">[6]Sheet1!#REF!</definedName>
    <definedName name="ㄴㅁㅇ" localSheetId="1">[6]Sheet1!#REF!</definedName>
    <definedName name="ㄴㅁㅇ" localSheetId="0">[6]Sheet1!#REF!</definedName>
    <definedName name="ㄴㅁㅇ" localSheetId="27">[6]Sheet1!#REF!</definedName>
    <definedName name="ㄴㅁㅇ" localSheetId="11">[6]Sheet1!#REF!</definedName>
    <definedName name="ㄴㅁㅇ">[6]Sheet1!#REF!</definedName>
    <definedName name="나" localSheetId="16">#REF!</definedName>
    <definedName name="나" localSheetId="17">#REF!</definedName>
    <definedName name="나" localSheetId="18">#REF!</definedName>
    <definedName name="나" localSheetId="19">#REF!</definedName>
    <definedName name="나" localSheetId="20">#REF!</definedName>
    <definedName name="나" localSheetId="21">#REF!</definedName>
    <definedName name="나" localSheetId="22">#REF!</definedName>
    <definedName name="나" localSheetId="23">#REF!</definedName>
    <definedName name="나" localSheetId="24">#REF!</definedName>
    <definedName name="나" localSheetId="0">#REF!</definedName>
    <definedName name="나">#REF!</definedName>
    <definedName name="나리" localSheetId="0" hidden="1">{#N/A,#N/A,FALSE,"P.C.B"}</definedName>
    <definedName name="나리" hidden="1">{#N/A,#N/A,FALSE,"P.C.B"}</definedName>
    <definedName name="내역_" localSheetId="16">#REF!</definedName>
    <definedName name="내역_" localSheetId="17">#REF!</definedName>
    <definedName name="내역_" localSheetId="18">#REF!</definedName>
    <definedName name="내역_" localSheetId="19">#REF!</definedName>
    <definedName name="내역_" localSheetId="20">#REF!</definedName>
    <definedName name="내역_" localSheetId="21">#REF!</definedName>
    <definedName name="내역_" localSheetId="22">#REF!</definedName>
    <definedName name="내역_" localSheetId="23">#REF!</definedName>
    <definedName name="내역_" localSheetId="24">#REF!</definedName>
    <definedName name="내역_" localSheetId="0">#REF!</definedName>
    <definedName name="내역_">#REF!</definedName>
    <definedName name="냉공수지" localSheetId="16" hidden="1">#REF!</definedName>
    <definedName name="냉공수지" localSheetId="17" hidden="1">#REF!</definedName>
    <definedName name="냉공수지" localSheetId="18" hidden="1">#REF!</definedName>
    <definedName name="냉공수지" localSheetId="19" hidden="1">#REF!</definedName>
    <definedName name="냉공수지" localSheetId="20" hidden="1">#REF!</definedName>
    <definedName name="냉공수지" localSheetId="21" hidden="1">#REF!</definedName>
    <definedName name="냉공수지" localSheetId="22" hidden="1">#REF!</definedName>
    <definedName name="냉공수지" localSheetId="23" hidden="1">#REF!</definedName>
    <definedName name="냉공수지" localSheetId="24" hidden="1">#REF!</definedName>
    <definedName name="냉공수지" localSheetId="0" hidden="1">#REF!</definedName>
    <definedName name="냉공수지" hidden="1">#REF!</definedName>
    <definedName name="누진세율적용대상금융소득03" localSheetId="15">#REF!</definedName>
    <definedName name="누진세율적용대상금융소득03" localSheetId="16">#REF!</definedName>
    <definedName name="누진세율적용대상금융소득03" localSheetId="17">#REF!</definedName>
    <definedName name="누진세율적용대상금융소득03" localSheetId="18">#REF!</definedName>
    <definedName name="누진세율적용대상금융소득03" localSheetId="19">#REF!</definedName>
    <definedName name="누진세율적용대상금융소득03" localSheetId="20">#REF!</definedName>
    <definedName name="누진세율적용대상금융소득03" localSheetId="21">#REF!</definedName>
    <definedName name="누진세율적용대상금융소득03" localSheetId="22">#REF!</definedName>
    <definedName name="누진세율적용대상금융소득03" localSheetId="23">#REF!</definedName>
    <definedName name="누진세율적용대상금융소득03" localSheetId="24">#REF!</definedName>
    <definedName name="누진세율적용대상금융소득03" localSheetId="35">#REF!</definedName>
    <definedName name="누진세율적용대상금융소득03" localSheetId="38">#REF!</definedName>
    <definedName name="누진세율적용대상금융소득03" localSheetId="37">#REF!</definedName>
    <definedName name="누진세율적용대상금융소득03" localSheetId="36">#REF!</definedName>
    <definedName name="누진세율적용대상금융소득03" localSheetId="26">#REF!</definedName>
    <definedName name="누진세율적용대상금융소득03" localSheetId="10">#REF!</definedName>
    <definedName name="누진세율적용대상금융소득03" localSheetId="13">#REF!</definedName>
    <definedName name="누진세율적용대상금융소득03" localSheetId="12">#REF!</definedName>
    <definedName name="누진세율적용대상금융소득03" localSheetId="14">#REF!</definedName>
    <definedName name="누진세율적용대상금융소득03" localSheetId="25">#REF!</definedName>
    <definedName name="누진세율적용대상금융소득03" localSheetId="1">#REF!</definedName>
    <definedName name="누진세율적용대상금융소득03" localSheetId="0">#REF!</definedName>
    <definedName name="누진세율적용대상금융소득03" localSheetId="27">#REF!</definedName>
    <definedName name="누진세율적용대상금융소득03" localSheetId="11">#REF!</definedName>
    <definedName name="누진세율적용대상금융소득03">#REF!</definedName>
    <definedName name="누진세율적용대상금융소득04" localSheetId="15">#REF!</definedName>
    <definedName name="누진세율적용대상금융소득04" localSheetId="16">#REF!</definedName>
    <definedName name="누진세율적용대상금융소득04" localSheetId="17">#REF!</definedName>
    <definedName name="누진세율적용대상금융소득04" localSheetId="18">#REF!</definedName>
    <definedName name="누진세율적용대상금융소득04" localSheetId="19">#REF!</definedName>
    <definedName name="누진세율적용대상금융소득04" localSheetId="20">#REF!</definedName>
    <definedName name="누진세율적용대상금융소득04" localSheetId="21">#REF!</definedName>
    <definedName name="누진세율적용대상금융소득04" localSheetId="22">#REF!</definedName>
    <definedName name="누진세율적용대상금융소득04" localSheetId="23">#REF!</definedName>
    <definedName name="누진세율적용대상금융소득04" localSheetId="24">#REF!</definedName>
    <definedName name="누진세율적용대상금융소득04" localSheetId="35">#REF!</definedName>
    <definedName name="누진세율적용대상금융소득04" localSheetId="38">#REF!</definedName>
    <definedName name="누진세율적용대상금융소득04" localSheetId="37">#REF!</definedName>
    <definedName name="누진세율적용대상금융소득04" localSheetId="36">#REF!</definedName>
    <definedName name="누진세율적용대상금융소득04" localSheetId="26">#REF!</definedName>
    <definedName name="누진세율적용대상금융소득04" localSheetId="10">#REF!</definedName>
    <definedName name="누진세율적용대상금융소득04" localSheetId="13">#REF!</definedName>
    <definedName name="누진세율적용대상금융소득04" localSheetId="12">#REF!</definedName>
    <definedName name="누진세율적용대상금융소득04" localSheetId="14">#REF!</definedName>
    <definedName name="누진세율적용대상금융소득04" localSheetId="25">#REF!</definedName>
    <definedName name="누진세율적용대상금융소득04" localSheetId="1">#REF!</definedName>
    <definedName name="누진세율적용대상금융소득04" localSheetId="0">#REF!</definedName>
    <definedName name="누진세율적용대상금융소득04" localSheetId="27">#REF!</definedName>
    <definedName name="누진세율적용대상금융소득04" localSheetId="11">#REF!</definedName>
    <definedName name="누진세율적용대상금융소득04">#REF!</definedName>
    <definedName name="누진세율적용시산출세액03" localSheetId="15">#REF!</definedName>
    <definedName name="누진세율적용시산출세액03" localSheetId="16">#REF!</definedName>
    <definedName name="누진세율적용시산출세액03" localSheetId="17">#REF!</definedName>
    <definedName name="누진세율적용시산출세액03" localSheetId="18">#REF!</definedName>
    <definedName name="누진세율적용시산출세액03" localSheetId="19">#REF!</definedName>
    <definedName name="누진세율적용시산출세액03" localSheetId="20">#REF!</definedName>
    <definedName name="누진세율적용시산출세액03" localSheetId="21">#REF!</definedName>
    <definedName name="누진세율적용시산출세액03" localSheetId="22">#REF!</definedName>
    <definedName name="누진세율적용시산출세액03" localSheetId="23">#REF!</definedName>
    <definedName name="누진세율적용시산출세액03" localSheetId="24">#REF!</definedName>
    <definedName name="누진세율적용시산출세액03" localSheetId="35">#REF!</definedName>
    <definedName name="누진세율적용시산출세액03" localSheetId="38">#REF!</definedName>
    <definedName name="누진세율적용시산출세액03" localSheetId="37">#REF!</definedName>
    <definedName name="누진세율적용시산출세액03" localSheetId="36">#REF!</definedName>
    <definedName name="누진세율적용시산출세액03" localSheetId="26">#REF!</definedName>
    <definedName name="누진세율적용시산출세액03" localSheetId="10">#REF!</definedName>
    <definedName name="누진세율적용시산출세액03" localSheetId="13">#REF!</definedName>
    <definedName name="누진세율적용시산출세액03" localSheetId="12">#REF!</definedName>
    <definedName name="누진세율적용시산출세액03" localSheetId="14">#REF!</definedName>
    <definedName name="누진세율적용시산출세액03" localSheetId="25">#REF!</definedName>
    <definedName name="누진세율적용시산출세액03" localSheetId="1">#REF!</definedName>
    <definedName name="누진세율적용시산출세액03" localSheetId="0">#REF!</definedName>
    <definedName name="누진세율적용시산출세액03" localSheetId="27">#REF!</definedName>
    <definedName name="누진세율적용시산출세액03" localSheetId="11">#REF!</definedName>
    <definedName name="누진세율적용시산출세액03">#REF!</definedName>
    <definedName name="누진세율적용시산출세액04" localSheetId="15">#REF!</definedName>
    <definedName name="누진세율적용시산출세액04" localSheetId="16">#REF!</definedName>
    <definedName name="누진세율적용시산출세액04" localSheetId="17">#REF!</definedName>
    <definedName name="누진세율적용시산출세액04" localSheetId="18">#REF!</definedName>
    <definedName name="누진세율적용시산출세액04" localSheetId="19">#REF!</definedName>
    <definedName name="누진세율적용시산출세액04" localSheetId="20">#REF!</definedName>
    <definedName name="누진세율적용시산출세액04" localSheetId="21">#REF!</definedName>
    <definedName name="누진세율적용시산출세액04" localSheetId="22">#REF!</definedName>
    <definedName name="누진세율적용시산출세액04" localSheetId="23">#REF!</definedName>
    <definedName name="누진세율적용시산출세액04" localSheetId="24">#REF!</definedName>
    <definedName name="누진세율적용시산출세액04" localSheetId="35">#REF!</definedName>
    <definedName name="누진세율적용시산출세액04" localSheetId="38">#REF!</definedName>
    <definedName name="누진세율적용시산출세액04" localSheetId="37">#REF!</definedName>
    <definedName name="누진세율적용시산출세액04" localSheetId="36">#REF!</definedName>
    <definedName name="누진세율적용시산출세액04" localSheetId="26">#REF!</definedName>
    <definedName name="누진세율적용시산출세액04" localSheetId="10">#REF!</definedName>
    <definedName name="누진세율적용시산출세액04" localSheetId="13">#REF!</definedName>
    <definedName name="누진세율적용시산출세액04" localSheetId="12">#REF!</definedName>
    <definedName name="누진세율적용시산출세액04" localSheetId="14">#REF!</definedName>
    <definedName name="누진세율적용시산출세액04" localSheetId="25">#REF!</definedName>
    <definedName name="누진세율적용시산출세액04" localSheetId="1">#REF!</definedName>
    <definedName name="누진세율적용시산출세액04" localSheetId="0">#REF!</definedName>
    <definedName name="누진세율적용시산출세액04" localSheetId="27">#REF!</definedName>
    <definedName name="누진세율적용시산출세액04" localSheetId="11">#REF!</definedName>
    <definedName name="누진세율적용시산출세액04">#REF!</definedName>
    <definedName name="닣" localSheetId="16" hidden="1">[31]FRDS9805!#REF!</definedName>
    <definedName name="닣" localSheetId="17" hidden="1">[31]FRDS9805!#REF!</definedName>
    <definedName name="닣" localSheetId="18" hidden="1">[31]FRDS9805!#REF!</definedName>
    <definedName name="닣" localSheetId="19" hidden="1">[31]FRDS9805!#REF!</definedName>
    <definedName name="닣" localSheetId="20" hidden="1">[31]FRDS9805!#REF!</definedName>
    <definedName name="닣" localSheetId="21" hidden="1">[31]FRDS9805!#REF!</definedName>
    <definedName name="닣" localSheetId="22" hidden="1">[31]FRDS9805!#REF!</definedName>
    <definedName name="닣" localSheetId="23" hidden="1">[31]FRDS9805!#REF!</definedName>
    <definedName name="닣" localSheetId="24" hidden="1">[31]FRDS9805!#REF!</definedName>
    <definedName name="닣" hidden="1">[31]FRDS9805!#REF!</definedName>
    <definedName name="ㄷ" localSheetId="0">{"'Sheet1'!$A$1:$H$36"}</definedName>
    <definedName name="ㄷ">{"'Sheet1'!$A$1:$H$36"}</definedName>
    <definedName name="ㄷㄳㄷㄱ" localSheetId="15">[6]Sheet1!#REF!</definedName>
    <definedName name="ㄷㄳㄷㄱ" localSheetId="16">[6]Sheet1!#REF!</definedName>
    <definedName name="ㄷㄳㄷㄱ" localSheetId="17">[6]Sheet1!#REF!</definedName>
    <definedName name="ㄷㄳㄷㄱ" localSheetId="18">[6]Sheet1!#REF!</definedName>
    <definedName name="ㄷㄳㄷㄱ" localSheetId="19">[6]Sheet1!#REF!</definedName>
    <definedName name="ㄷㄳㄷㄱ" localSheetId="20">[6]Sheet1!#REF!</definedName>
    <definedName name="ㄷㄳㄷㄱ" localSheetId="21">[6]Sheet1!#REF!</definedName>
    <definedName name="ㄷㄳㄷㄱ" localSheetId="22">[6]Sheet1!#REF!</definedName>
    <definedName name="ㄷㄳㄷㄱ" localSheetId="23">[6]Sheet1!#REF!</definedName>
    <definedName name="ㄷㄳㄷㄱ" localSheetId="24">[6]Sheet1!#REF!</definedName>
    <definedName name="ㄷㄳㄷㄱ" localSheetId="35">[6]Sheet1!#REF!</definedName>
    <definedName name="ㄷㄳㄷㄱ" localSheetId="38">[6]Sheet1!#REF!</definedName>
    <definedName name="ㄷㄳㄷㄱ" localSheetId="37">[6]Sheet1!#REF!</definedName>
    <definedName name="ㄷㄳㄷㄱ" localSheetId="36">[6]Sheet1!#REF!</definedName>
    <definedName name="ㄷㄳㄷㄱ" localSheetId="26">[6]Sheet1!#REF!</definedName>
    <definedName name="ㄷㄳㄷㄱ" localSheetId="10">[6]Sheet1!#REF!</definedName>
    <definedName name="ㄷㄳㄷㄱ" localSheetId="13">[6]Sheet1!#REF!</definedName>
    <definedName name="ㄷㄳㄷㄱ" localSheetId="12">[6]Sheet1!#REF!</definedName>
    <definedName name="ㄷㄳㄷㄱ" localSheetId="14">[6]Sheet1!#REF!</definedName>
    <definedName name="ㄷㄳㄷㄱ" localSheetId="25">[6]Sheet1!#REF!</definedName>
    <definedName name="ㄷㄳㄷㄱ" localSheetId="1">[6]Sheet1!#REF!</definedName>
    <definedName name="ㄷㄳㄷㄱ" localSheetId="0">[6]Sheet1!#REF!</definedName>
    <definedName name="ㄷㄳㄷㄱ" localSheetId="27">[6]Sheet1!#REF!</definedName>
    <definedName name="ㄷㄳㄷㄱ" localSheetId="11">[6]Sheet1!#REF!</definedName>
    <definedName name="ㄷㄳㄷㄱ">[6]Sheet1!#REF!</definedName>
    <definedName name="ㄷㄷ" localSheetId="0" hidden="1">{#N/A,#N/A,FALSE,"P.C.B"}</definedName>
    <definedName name="ㄷㄷ" hidden="1">{#N/A,#N/A,FALSE,"P.C.B"}</definedName>
    <definedName name="ㄷㄷㄷㄷ" localSheetId="0">{"'Sheet1'!$A$1:$H$36"}</definedName>
    <definedName name="ㄷㄷㄷㄷ">{"'Sheet1'!$A$1:$H$36"}</definedName>
    <definedName name="ㄷㄷㄷㄷㄷ" localSheetId="0">{"'Sheet1'!$A$1:$H$36"}</definedName>
    <definedName name="ㄷㄷㄷㄷㄷ">{"'Sheet1'!$A$1:$H$36"}</definedName>
    <definedName name="다른종합소득03" localSheetId="15">#REF!</definedName>
    <definedName name="다른종합소득03" localSheetId="16">#REF!</definedName>
    <definedName name="다른종합소득03" localSheetId="17">#REF!</definedName>
    <definedName name="다른종합소득03" localSheetId="18">#REF!</definedName>
    <definedName name="다른종합소득03" localSheetId="19">#REF!</definedName>
    <definedName name="다른종합소득03" localSheetId="20">#REF!</definedName>
    <definedName name="다른종합소득03" localSheetId="21">#REF!</definedName>
    <definedName name="다른종합소득03" localSheetId="22">#REF!</definedName>
    <definedName name="다른종합소득03" localSheetId="23">#REF!</definedName>
    <definedName name="다른종합소득03" localSheetId="24">#REF!</definedName>
    <definedName name="다른종합소득03" localSheetId="35">#REF!</definedName>
    <definedName name="다른종합소득03" localSheetId="38">#REF!</definedName>
    <definedName name="다른종합소득03" localSheetId="37">#REF!</definedName>
    <definedName name="다른종합소득03" localSheetId="36">#REF!</definedName>
    <definedName name="다른종합소득03" localSheetId="26">#REF!</definedName>
    <definedName name="다른종합소득03" localSheetId="10">#REF!</definedName>
    <definedName name="다른종합소득03" localSheetId="13">#REF!</definedName>
    <definedName name="다른종합소득03" localSheetId="12">#REF!</definedName>
    <definedName name="다른종합소득03" localSheetId="14">#REF!</definedName>
    <definedName name="다른종합소득03" localSheetId="25">#REF!</definedName>
    <definedName name="다른종합소득03" localSheetId="1">#REF!</definedName>
    <definedName name="다른종합소득03" localSheetId="0">#REF!</definedName>
    <definedName name="다른종합소득03" localSheetId="27">#REF!</definedName>
    <definedName name="다른종합소득03" localSheetId="11">#REF!</definedName>
    <definedName name="다른종합소득03">#REF!</definedName>
    <definedName name="다른종합소득04" localSheetId="15">#REF!</definedName>
    <definedName name="다른종합소득04" localSheetId="16">#REF!</definedName>
    <definedName name="다른종합소득04" localSheetId="17">#REF!</definedName>
    <definedName name="다른종합소득04" localSheetId="18">#REF!</definedName>
    <definedName name="다른종합소득04" localSheetId="19">#REF!</definedName>
    <definedName name="다른종합소득04" localSheetId="20">#REF!</definedName>
    <definedName name="다른종합소득04" localSheetId="21">#REF!</definedName>
    <definedName name="다른종합소득04" localSheetId="22">#REF!</definedName>
    <definedName name="다른종합소득04" localSheetId="23">#REF!</definedName>
    <definedName name="다른종합소득04" localSheetId="24">#REF!</definedName>
    <definedName name="다른종합소득04" localSheetId="35">#REF!</definedName>
    <definedName name="다른종합소득04" localSheetId="38">#REF!</definedName>
    <definedName name="다른종합소득04" localSheetId="37">#REF!</definedName>
    <definedName name="다른종합소득04" localSheetId="36">#REF!</definedName>
    <definedName name="다른종합소득04" localSheetId="26">#REF!</definedName>
    <definedName name="다른종합소득04" localSheetId="10">#REF!</definedName>
    <definedName name="다른종합소득04" localSheetId="13">#REF!</definedName>
    <definedName name="다른종합소득04" localSheetId="12">#REF!</definedName>
    <definedName name="다른종합소득04" localSheetId="14">#REF!</definedName>
    <definedName name="다른종합소득04" localSheetId="25">#REF!</definedName>
    <definedName name="다른종합소득04" localSheetId="1">#REF!</definedName>
    <definedName name="다른종합소득04" localSheetId="0">#REF!</definedName>
    <definedName name="다른종합소득04" localSheetId="27">#REF!</definedName>
    <definedName name="다른종합소득04" localSheetId="11">#REF!</definedName>
    <definedName name="다른종합소득04">#REF!</definedName>
    <definedName name="다른종합소득과세표준" localSheetId="15">#REF!</definedName>
    <definedName name="다른종합소득과세표준" localSheetId="16">#REF!</definedName>
    <definedName name="다른종합소득과세표준" localSheetId="17">#REF!</definedName>
    <definedName name="다른종합소득과세표준" localSheetId="18">#REF!</definedName>
    <definedName name="다른종합소득과세표준" localSheetId="19">#REF!</definedName>
    <definedName name="다른종합소득과세표준" localSheetId="20">#REF!</definedName>
    <definedName name="다른종합소득과세표준" localSheetId="21">#REF!</definedName>
    <definedName name="다른종합소득과세표준" localSheetId="22">#REF!</definedName>
    <definedName name="다른종합소득과세표준" localSheetId="23">#REF!</definedName>
    <definedName name="다른종합소득과세표준" localSheetId="24">#REF!</definedName>
    <definedName name="다른종합소득과세표준" localSheetId="35">#REF!</definedName>
    <definedName name="다른종합소득과세표준" localSheetId="38">#REF!</definedName>
    <definedName name="다른종합소득과세표준" localSheetId="37">#REF!</definedName>
    <definedName name="다른종합소득과세표준" localSheetId="36">#REF!</definedName>
    <definedName name="다른종합소득과세표준" localSheetId="26">#REF!</definedName>
    <definedName name="다른종합소득과세표준" localSheetId="10">#REF!</definedName>
    <definedName name="다른종합소득과세표준" localSheetId="13">#REF!</definedName>
    <definedName name="다른종합소득과세표준" localSheetId="12">#REF!</definedName>
    <definedName name="다른종합소득과세표준" localSheetId="14">#REF!</definedName>
    <definedName name="다른종합소득과세표준" localSheetId="25">#REF!</definedName>
    <definedName name="다른종합소득과세표준" localSheetId="1">#REF!</definedName>
    <definedName name="다른종합소득과세표준" localSheetId="0">#REF!</definedName>
    <definedName name="다른종합소득과세표준" localSheetId="27">#REF!</definedName>
    <definedName name="다른종합소득과세표준" localSheetId="11">#REF!</definedName>
    <definedName name="다른종합소득과세표준">#REF!</definedName>
    <definedName name="단기상" localSheetId="16">#REF!</definedName>
    <definedName name="단기상" localSheetId="17">#REF!</definedName>
    <definedName name="단기상" localSheetId="18">#REF!</definedName>
    <definedName name="단기상" localSheetId="19">#REF!</definedName>
    <definedName name="단기상" localSheetId="20">#REF!</definedName>
    <definedName name="단기상" localSheetId="21">#REF!</definedName>
    <definedName name="단기상" localSheetId="22">#REF!</definedName>
    <definedName name="단기상" localSheetId="23">#REF!</definedName>
    <definedName name="단기상" localSheetId="24">#REF!</definedName>
    <definedName name="단기상" localSheetId="0">#REF!</definedName>
    <definedName name="단기상">#REF!</definedName>
    <definedName name="단기차입금1" localSheetId="16" hidden="1">#REF!</definedName>
    <definedName name="단기차입금1" localSheetId="17" hidden="1">#REF!</definedName>
    <definedName name="단기차입금1" localSheetId="18" hidden="1">#REF!</definedName>
    <definedName name="단기차입금1" localSheetId="19" hidden="1">#REF!</definedName>
    <definedName name="단기차입금1" localSheetId="20" hidden="1">#REF!</definedName>
    <definedName name="단기차입금1" localSheetId="21" hidden="1">#REF!</definedName>
    <definedName name="단기차입금1" localSheetId="22" hidden="1">#REF!</definedName>
    <definedName name="단기차입금1" localSheetId="23" hidden="1">#REF!</definedName>
    <definedName name="단기차입금1" localSheetId="24" hidden="1">#REF!</definedName>
    <definedName name="단기차입금1" localSheetId="0" hidden="1">#REF!</definedName>
    <definedName name="단기차입금1" hidden="1">#REF!</definedName>
    <definedName name="단위">[10]기초정보!$C$11</definedName>
    <definedName name="대당유지비">OFFSET([26]GRAPH!$D$6,1,([26]GRAPH!$A$1-1)*3,12,1)</definedName>
    <definedName name="대책및현황" localSheetId="0" hidden="1">{#N/A,#N/A,FALSE,"P.C.B"}</definedName>
    <definedName name="대책및현황" hidden="1">{#N/A,#N/A,FALSE,"P.C.B"}</definedName>
    <definedName name="도" localSheetId="0" hidden="1">{"'AS,SEC'!$A$4:$J$25"}</definedName>
    <definedName name="도" hidden="1">{"'AS,SEC'!$A$4:$J$25"}</definedName>
    <definedName name="도전손익" localSheetId="0" hidden="1">{#N/A,#N/A,FALSE,"P.C.B"}</definedName>
    <definedName name="도전손익" hidden="1">{#N/A,#N/A,FALSE,"P.C.B"}</definedName>
    <definedName name="도전손익집계" localSheetId="0" hidden="1">{#N/A,#N/A,FALSE,"P.C.B"}</definedName>
    <definedName name="도전손익집계" hidden="1">{#N/A,#N/A,FALSE,"P.C.B"}</definedName>
    <definedName name="ㄹ" localSheetId="15">#REF!</definedName>
    <definedName name="ㄹ" localSheetId="16">#REF!</definedName>
    <definedName name="ㄹ" localSheetId="17">#REF!</definedName>
    <definedName name="ㄹ" localSheetId="18">#REF!</definedName>
    <definedName name="ㄹ" localSheetId="19">#REF!</definedName>
    <definedName name="ㄹ" localSheetId="20">#REF!</definedName>
    <definedName name="ㄹ" localSheetId="21">#REF!</definedName>
    <definedName name="ㄹ" localSheetId="22">#REF!</definedName>
    <definedName name="ㄹ" localSheetId="23">#REF!</definedName>
    <definedName name="ㄹ" localSheetId="24">#REF!</definedName>
    <definedName name="ㄹ" localSheetId="35">#REF!</definedName>
    <definedName name="ㄹ" localSheetId="38">#REF!</definedName>
    <definedName name="ㄹ" localSheetId="37">#REF!</definedName>
    <definedName name="ㄹ" localSheetId="36">#REF!</definedName>
    <definedName name="ㄹ" localSheetId="26">#REF!</definedName>
    <definedName name="ㄹ" localSheetId="10">#REF!</definedName>
    <definedName name="ㄹ" localSheetId="13">#REF!</definedName>
    <definedName name="ㄹ" localSheetId="12">#REF!</definedName>
    <definedName name="ㄹ" localSheetId="14">#REF!</definedName>
    <definedName name="ㄹ" localSheetId="25">#REF!</definedName>
    <definedName name="ㄹ" localSheetId="1">#REF!</definedName>
    <definedName name="ㄹ" localSheetId="0">#REF!</definedName>
    <definedName name="ㄹ" localSheetId="27">#REF!</definedName>
    <definedName name="ㄹ" localSheetId="11">#REF!</definedName>
    <definedName name="ㄹ">#REF!</definedName>
    <definedName name="ㄹㄴㅁ" localSheetId="15">#REF!</definedName>
    <definedName name="ㄹㄴㅁ" localSheetId="16">#REF!</definedName>
    <definedName name="ㄹㄴㅁ" localSheetId="17">#REF!</definedName>
    <definedName name="ㄹㄴㅁ" localSheetId="18">#REF!</definedName>
    <definedName name="ㄹㄴㅁ" localSheetId="19">#REF!</definedName>
    <definedName name="ㄹㄴㅁ" localSheetId="20">#REF!</definedName>
    <definedName name="ㄹㄴㅁ" localSheetId="21">#REF!</definedName>
    <definedName name="ㄹㄴㅁ" localSheetId="22">#REF!</definedName>
    <definedName name="ㄹㄴㅁ" localSheetId="23">#REF!</definedName>
    <definedName name="ㄹㄴㅁ" localSheetId="24">#REF!</definedName>
    <definedName name="ㄹㄴㅁ" localSheetId="35">#REF!</definedName>
    <definedName name="ㄹㄴㅁ" localSheetId="38">#REF!</definedName>
    <definedName name="ㄹㄴㅁ" localSheetId="37">#REF!</definedName>
    <definedName name="ㄹㄴㅁ" localSheetId="36">#REF!</definedName>
    <definedName name="ㄹㄴㅁ" localSheetId="26">#REF!</definedName>
    <definedName name="ㄹㄴㅁ" localSheetId="10">#REF!</definedName>
    <definedName name="ㄹㄴㅁ" localSheetId="13">#REF!</definedName>
    <definedName name="ㄹㄴㅁ" localSheetId="12">#REF!</definedName>
    <definedName name="ㄹㄴㅁ" localSheetId="14">#REF!</definedName>
    <definedName name="ㄹㄴㅁ" localSheetId="25">#REF!</definedName>
    <definedName name="ㄹㄴㅁ" localSheetId="1">#REF!</definedName>
    <definedName name="ㄹㄴㅁ" localSheetId="0">#REF!</definedName>
    <definedName name="ㄹㄴㅁ" localSheetId="27">#REF!</definedName>
    <definedName name="ㄹㄴㅁ" localSheetId="11">#REF!</definedName>
    <definedName name="ㄹㄴㅁ">#REF!</definedName>
    <definedName name="ㄹㄹ" localSheetId="16">#REF!</definedName>
    <definedName name="ㄹㄹ" localSheetId="17">#REF!</definedName>
    <definedName name="ㄹㄹ" localSheetId="18">#REF!</definedName>
    <definedName name="ㄹㄹ" localSheetId="19">#REF!</definedName>
    <definedName name="ㄹㄹ" localSheetId="20">#REF!</definedName>
    <definedName name="ㄹㄹ" localSheetId="21">#REF!</definedName>
    <definedName name="ㄹㄹ" localSheetId="22">#REF!</definedName>
    <definedName name="ㄹㄹ" localSheetId="23">#REF!</definedName>
    <definedName name="ㄹㄹ" localSheetId="24">#REF!</definedName>
    <definedName name="ㄹㄹ" localSheetId="0">#REF!</definedName>
    <definedName name="ㄹㄹ">#REF!</definedName>
    <definedName name="ㄹㄹㄹㄹ" localSheetId="16">#REF!</definedName>
    <definedName name="ㄹㄹㄹㄹ" localSheetId="17">#REF!</definedName>
    <definedName name="ㄹㄹㄹㄹ" localSheetId="18">#REF!</definedName>
    <definedName name="ㄹㄹㄹㄹ" localSheetId="19">#REF!</definedName>
    <definedName name="ㄹㄹㄹㄹ" localSheetId="20">#REF!</definedName>
    <definedName name="ㄹㄹㄹㄹ" localSheetId="21">#REF!</definedName>
    <definedName name="ㄹㄹㄹㄹ" localSheetId="22">#REF!</definedName>
    <definedName name="ㄹㄹㄹㄹ" localSheetId="23">#REF!</definedName>
    <definedName name="ㄹㄹㄹㄹ" localSheetId="24">#REF!</definedName>
    <definedName name="ㄹㄹㄹㄹ" localSheetId="0">#REF!</definedName>
    <definedName name="ㄹㄹㄹㄹ">#REF!</definedName>
    <definedName name="ㄹㄹㄹㄹㄹ" localSheetId="0" hidden="1">{#N/A,#N/A,FALSE,"P.C.B"}</definedName>
    <definedName name="ㄹㄹㄹㄹㄹ" hidden="1">{#N/A,#N/A,FALSE,"P.C.B"}</definedName>
    <definedName name="ㄹㄹㄹㄹㄹㄹ" localSheetId="0" hidden="1">{#N/A,#N/A,FALSE,"P.C.B"}</definedName>
    <definedName name="ㄹㄹㄹㄹㄹㄹ" hidden="1">{#N/A,#N/A,FALSE,"P.C.B"}</definedName>
    <definedName name="ㄹㄹㄹㄹㄹㄹㄹㄹㄹ" localSheetId="0" hidden="1">{#N/A,#N/A,FALSE,"P.C.B"}</definedName>
    <definedName name="ㄹㄹㄹㄹㄹㄹㄹㄹㄹ" hidden="1">{#N/A,#N/A,FALSE,"P.C.B"}</definedName>
    <definedName name="러" localSheetId="0" hidden="1">{#N/A,#N/A,FALSE,"P.C.B"}</definedName>
    <definedName name="러" hidden="1">{#N/A,#N/A,FALSE,"P.C.B"}</definedName>
    <definedName name="러러" localSheetId="0" hidden="1">{#N/A,#N/A,FALSE,"P.C.B"}</definedName>
    <definedName name="러러" hidden="1">{#N/A,#N/A,FALSE,"P.C.B"}</definedName>
    <definedName name="러럴" localSheetId="0" hidden="1">{#N/A,#N/A,FALSE,"P.C.B"}</definedName>
    <definedName name="러럴" hidden="1">{#N/A,#N/A,FALSE,"P.C.B"}</definedName>
    <definedName name="러럴처" localSheetId="0" hidden="1">{#N/A,#N/A,FALSE,"P.C.B"}</definedName>
    <definedName name="러럴처" hidden="1">{#N/A,#N/A,FALSE,"P.C.B"}</definedName>
    <definedName name="렌즈수급현황_____REF" localSheetId="16">#REF!</definedName>
    <definedName name="렌즈수급현황_____REF" localSheetId="17">#REF!</definedName>
    <definedName name="렌즈수급현황_____REF" localSheetId="18">#REF!</definedName>
    <definedName name="렌즈수급현황_____REF" localSheetId="19">#REF!</definedName>
    <definedName name="렌즈수급현황_____REF" localSheetId="20">#REF!</definedName>
    <definedName name="렌즈수급현황_____REF" localSheetId="21">#REF!</definedName>
    <definedName name="렌즈수급현황_____REF" localSheetId="22">#REF!</definedName>
    <definedName name="렌즈수급현황_____REF" localSheetId="23">#REF!</definedName>
    <definedName name="렌즈수급현황_____REF" localSheetId="24">#REF!</definedName>
    <definedName name="렌즈수급현황_____REF" localSheetId="0">#REF!</definedName>
    <definedName name="렌즈수급현황_____REF">#REF!</definedName>
    <definedName name="리스트" localSheetId="15">#REF!</definedName>
    <definedName name="리스트" localSheetId="16">#REF!</definedName>
    <definedName name="리스트" localSheetId="17">#REF!</definedName>
    <definedName name="리스트" localSheetId="18">#REF!</definedName>
    <definedName name="리스트" localSheetId="19">#REF!</definedName>
    <definedName name="리스트" localSheetId="20">#REF!</definedName>
    <definedName name="리스트" localSheetId="21">#REF!</definedName>
    <definedName name="리스트" localSheetId="22">#REF!</definedName>
    <definedName name="리스트" localSheetId="23">#REF!</definedName>
    <definedName name="리스트" localSheetId="24">#REF!</definedName>
    <definedName name="리스트" localSheetId="35">#REF!</definedName>
    <definedName name="리스트" localSheetId="38">#REF!</definedName>
    <definedName name="리스트" localSheetId="37">#REF!</definedName>
    <definedName name="리스트" localSheetId="36">#REF!</definedName>
    <definedName name="리스트" localSheetId="26">#REF!</definedName>
    <definedName name="리스트" localSheetId="10">#REF!</definedName>
    <definedName name="리스트" localSheetId="13">#REF!</definedName>
    <definedName name="리스트" localSheetId="12">#REF!</definedName>
    <definedName name="리스트" localSheetId="14">#REF!</definedName>
    <definedName name="리스트" localSheetId="25">#REF!</definedName>
    <definedName name="리스트" localSheetId="1">#REF!</definedName>
    <definedName name="리스트" localSheetId="0">#REF!</definedName>
    <definedName name="리스트" localSheetId="27">#REF!</definedName>
    <definedName name="리스트" localSheetId="11">#REF!</definedName>
    <definedName name="리스트">#REF!</definedName>
    <definedName name="ㄽ허쇼ㅓ쇼ㅓㅛ서" localSheetId="16" hidden="1">#REF!</definedName>
    <definedName name="ㄽ허쇼ㅓ쇼ㅓㅛ서" localSheetId="17" hidden="1">#REF!</definedName>
    <definedName name="ㄽ허쇼ㅓ쇼ㅓㅛ서" localSheetId="18" hidden="1">#REF!</definedName>
    <definedName name="ㄽ허쇼ㅓ쇼ㅓㅛ서" localSheetId="19" hidden="1">#REF!</definedName>
    <definedName name="ㄽ허쇼ㅓ쇼ㅓㅛ서" localSheetId="20" hidden="1">#REF!</definedName>
    <definedName name="ㄽ허쇼ㅓ쇼ㅓㅛ서" localSheetId="21" hidden="1">#REF!</definedName>
    <definedName name="ㄽ허쇼ㅓ쇼ㅓㅛ서" localSheetId="22" hidden="1">#REF!</definedName>
    <definedName name="ㄽ허쇼ㅓ쇼ㅓㅛ서" localSheetId="23" hidden="1">#REF!</definedName>
    <definedName name="ㄽ허쇼ㅓ쇼ㅓㅛ서" localSheetId="24" hidden="1">#REF!</definedName>
    <definedName name="ㄽ허쇼ㅓ쇼ㅓㅛ서" localSheetId="0" hidden="1">#REF!</definedName>
    <definedName name="ㄽ허쇼ㅓ쇼ㅓㅛ서" hidden="1">#REF!</definedName>
    <definedName name="ㅁ">0</definedName>
    <definedName name="ㅁㄴㄹㅇㄴ" localSheetId="0">{"'AS,SEC'!$A$4:$J$25"}</definedName>
    <definedName name="ㅁㄴㄹㅇㄴ">{"'AS,SEC'!$A$4:$J$25"}</definedName>
    <definedName name="ㅁㄴㅇ" localSheetId="16">#REF!</definedName>
    <definedName name="ㅁㄴㅇ" localSheetId="17">#REF!</definedName>
    <definedName name="ㅁㄴㅇ" localSheetId="18">#REF!</definedName>
    <definedName name="ㅁㄴㅇ" localSheetId="19">#REF!</definedName>
    <definedName name="ㅁㄴㅇ" localSheetId="20">#REF!</definedName>
    <definedName name="ㅁㄴㅇ" localSheetId="21">#REF!</definedName>
    <definedName name="ㅁㄴㅇ" localSheetId="22">#REF!</definedName>
    <definedName name="ㅁㄴㅇ" localSheetId="23">#REF!</definedName>
    <definedName name="ㅁㄴㅇ" localSheetId="24">#REF!</definedName>
    <definedName name="ㅁㄴㅇ" localSheetId="0">#REF!</definedName>
    <definedName name="ㅁㄴㅇ">#REF!</definedName>
    <definedName name="ㅁㅁ" localSheetId="16">#REF!</definedName>
    <definedName name="ㅁㅁ" localSheetId="17">#REF!</definedName>
    <definedName name="ㅁㅁ" localSheetId="18">#REF!</definedName>
    <definedName name="ㅁㅁ" localSheetId="19">#REF!</definedName>
    <definedName name="ㅁㅁ" localSheetId="20">#REF!</definedName>
    <definedName name="ㅁㅁ" localSheetId="21">#REF!</definedName>
    <definedName name="ㅁㅁ" localSheetId="22">#REF!</definedName>
    <definedName name="ㅁㅁ" localSheetId="23">#REF!</definedName>
    <definedName name="ㅁㅁ" localSheetId="24">#REF!</definedName>
    <definedName name="ㅁㅁ" localSheetId="0">#REF!</definedName>
    <definedName name="ㅁㅁ">#REF!</definedName>
    <definedName name="ㅁㅁㅁ" localSheetId="0" hidden="1">{#N/A,#N/A,FALSE,"Aging Summary";#N/A,#N/A,FALSE,"Ratio Analysis";#N/A,#N/A,FALSE,"Test 120 Day Accts";#N/A,#N/A,FALSE,"Tickmarks"}</definedName>
    <definedName name="ㅁㅁㅁ" hidden="1">{#N/A,#N/A,FALSE,"Aging Summary";#N/A,#N/A,FALSE,"Ratio Analysis";#N/A,#N/A,FALSE,"Test 120 Day Accts";#N/A,#N/A,FALSE,"Tickmarks"}</definedName>
    <definedName name="ㅁㅁㅁㅁ" localSheetId="16">#REF!</definedName>
    <definedName name="ㅁㅁㅁㅁ" localSheetId="17">#REF!</definedName>
    <definedName name="ㅁㅁㅁㅁ" localSheetId="18">#REF!</definedName>
    <definedName name="ㅁㅁㅁㅁ" localSheetId="19">#REF!</definedName>
    <definedName name="ㅁㅁㅁㅁ" localSheetId="20">#REF!</definedName>
    <definedName name="ㅁㅁㅁㅁ" localSheetId="21">#REF!</definedName>
    <definedName name="ㅁㅁㅁㅁ" localSheetId="22">#REF!</definedName>
    <definedName name="ㅁㅁㅁㅁ" localSheetId="23">#REF!</definedName>
    <definedName name="ㅁㅁㅁㅁ" localSheetId="24">#REF!</definedName>
    <definedName name="ㅁㅁㅁㅁ" localSheetId="0">#REF!</definedName>
    <definedName name="ㅁㅁㅁㅁ">#REF!</definedName>
    <definedName name="ㅁㅁㅁㅁㅁ" localSheetId="0" hidden="1">{#N/A,#N/A,FALSE,"P.C.B"}</definedName>
    <definedName name="ㅁㅁㅁㅁㅁ" hidden="1">{#N/A,#N/A,FALSE,"P.C.B"}</definedName>
    <definedName name="ㅁㅇ231" localSheetId="16">[32]거래선!#REF!</definedName>
    <definedName name="ㅁㅇ231" localSheetId="17">[32]거래선!#REF!</definedName>
    <definedName name="ㅁㅇ231" localSheetId="18">[32]거래선!#REF!</definedName>
    <definedName name="ㅁㅇ231" localSheetId="19">[32]거래선!#REF!</definedName>
    <definedName name="ㅁㅇ231" localSheetId="20">[32]거래선!#REF!</definedName>
    <definedName name="ㅁㅇ231" localSheetId="21">[32]거래선!#REF!</definedName>
    <definedName name="ㅁㅇ231" localSheetId="22">[32]거래선!#REF!</definedName>
    <definedName name="ㅁㅇ231" localSheetId="23">[32]거래선!#REF!</definedName>
    <definedName name="ㅁㅇ231" localSheetId="24">[32]거래선!#REF!</definedName>
    <definedName name="ㅁㅇ231" localSheetId="0">[32]거래선!#REF!</definedName>
    <definedName name="ㅁㅇ231">[32]거래선!#REF!</definedName>
    <definedName name="매입처" localSheetId="15">OFFSET(#REF!,0,0,COUNTA(#REF!),1)</definedName>
    <definedName name="매입처" localSheetId="16">OFFSET(#REF!,0,0,COUNTA(#REF!),1)</definedName>
    <definedName name="매입처" localSheetId="17">OFFSET(#REF!,0,0,COUNTA(#REF!),1)</definedName>
    <definedName name="매입처" localSheetId="18">OFFSET(#REF!,0,0,COUNTA(#REF!),1)</definedName>
    <definedName name="매입처" localSheetId="19">OFFSET(#REF!,0,0,COUNTA(#REF!),1)</definedName>
    <definedName name="매입처" localSheetId="20">OFFSET(#REF!,0,0,COUNTA(#REF!),1)</definedName>
    <definedName name="매입처" localSheetId="21">OFFSET(#REF!,0,0,COUNTA(#REF!),1)</definedName>
    <definedName name="매입처" localSheetId="22">OFFSET(#REF!,0,0,COUNTA(#REF!),1)</definedName>
    <definedName name="매입처" localSheetId="23">OFFSET(#REF!,0,0,COUNTA(#REF!),1)</definedName>
    <definedName name="매입처" localSheetId="24">OFFSET(#REF!,0,0,COUNTA(#REF!),1)</definedName>
    <definedName name="매입처" localSheetId="35">OFFSET(#REF!,0,0,COUNTA(#REF!),1)</definedName>
    <definedName name="매입처" localSheetId="38">OFFSET(#REF!,0,0,COUNTA(#REF!),1)</definedName>
    <definedName name="매입처" localSheetId="37">OFFSET(#REF!,0,0,COUNTA(#REF!),1)</definedName>
    <definedName name="매입처" localSheetId="36">OFFSET(#REF!,0,0,COUNTA(#REF!),1)</definedName>
    <definedName name="매입처" localSheetId="26">OFFSET(#REF!,0,0,COUNTA(#REF!),1)</definedName>
    <definedName name="매입처" localSheetId="10">OFFSET(#REF!,0,0,COUNTA(#REF!),1)</definedName>
    <definedName name="매입처" localSheetId="13">OFFSET(#REF!,0,0,COUNTA(#REF!),1)</definedName>
    <definedName name="매입처" localSheetId="12">OFFSET(#REF!,0,0,COUNTA(#REF!),1)</definedName>
    <definedName name="매입처" localSheetId="14">OFFSET(#REF!,0,0,COUNTA(#REF!),1)</definedName>
    <definedName name="매입처" localSheetId="25">OFFSET(#REF!,0,0,COUNTA(#REF!),1)</definedName>
    <definedName name="매입처" localSheetId="1">OFFSET(#REF!,0,0,COUNTA(#REF!),1)</definedName>
    <definedName name="매입처" localSheetId="0">OFFSET(#REF!,0,0,COUNTA(#REF!),1)</definedName>
    <definedName name="매입처" localSheetId="27">OFFSET(#REF!,0,0,COUNTA(#REF!),1)</definedName>
    <definedName name="매입처" localSheetId="11">OFFSET(#REF!,0,0,COUNTA(#REF!),1)</definedName>
    <definedName name="매입처">OFFSET(#REF!,0,0,COUNTA(#REF!),1)</definedName>
    <definedName name="매출Trend1" localSheetId="16">#REF!</definedName>
    <definedName name="매출Trend1" localSheetId="17">#REF!</definedName>
    <definedName name="매출Trend1" localSheetId="18">#REF!</definedName>
    <definedName name="매출Trend1" localSheetId="19">#REF!</definedName>
    <definedName name="매출Trend1" localSheetId="20">#REF!</definedName>
    <definedName name="매출Trend1" localSheetId="21">#REF!</definedName>
    <definedName name="매출Trend1" localSheetId="22">#REF!</definedName>
    <definedName name="매출Trend1" localSheetId="23">#REF!</definedName>
    <definedName name="매출Trend1" localSheetId="24">#REF!</definedName>
    <definedName name="매출Trend1" localSheetId="0">#REF!</definedName>
    <definedName name="매출Trend1">#REF!</definedName>
    <definedName name="매출처" localSheetId="15">OFFSET(#REF!,0,0,COUNTA(#REF!),1)</definedName>
    <definedName name="매출처" localSheetId="16">OFFSET(#REF!,0,0,COUNTA(#REF!),1)</definedName>
    <definedName name="매출처" localSheetId="17">OFFSET(#REF!,0,0,COUNTA(#REF!),1)</definedName>
    <definedName name="매출처" localSheetId="18">OFFSET(#REF!,0,0,COUNTA(#REF!),1)</definedName>
    <definedName name="매출처" localSheetId="19">OFFSET(#REF!,0,0,COUNTA(#REF!),1)</definedName>
    <definedName name="매출처" localSheetId="20">OFFSET(#REF!,0,0,COUNTA(#REF!),1)</definedName>
    <definedName name="매출처" localSheetId="21">OFFSET(#REF!,0,0,COUNTA(#REF!),1)</definedName>
    <definedName name="매출처" localSheetId="22">OFFSET(#REF!,0,0,COUNTA(#REF!),1)</definedName>
    <definedName name="매출처" localSheetId="23">OFFSET(#REF!,0,0,COUNTA(#REF!),1)</definedName>
    <definedName name="매출처" localSheetId="24">OFFSET(#REF!,0,0,COUNTA(#REF!),1)</definedName>
    <definedName name="매출처" localSheetId="35">OFFSET(#REF!,0,0,COUNTA(#REF!),1)</definedName>
    <definedName name="매출처" localSheetId="38">OFFSET(#REF!,0,0,COUNTA(#REF!),1)</definedName>
    <definedName name="매출처" localSheetId="37">OFFSET(#REF!,0,0,COUNTA(#REF!),1)</definedName>
    <definedName name="매출처" localSheetId="36">OFFSET(#REF!,0,0,COUNTA(#REF!),1)</definedName>
    <definedName name="매출처" localSheetId="26">OFFSET(#REF!,0,0,COUNTA(#REF!),1)</definedName>
    <definedName name="매출처" localSheetId="10">OFFSET(#REF!,0,0,COUNTA(#REF!),1)</definedName>
    <definedName name="매출처" localSheetId="13">OFFSET(#REF!,0,0,COUNTA(#REF!),1)</definedName>
    <definedName name="매출처" localSheetId="12">OFFSET(#REF!,0,0,COUNTA(#REF!),1)</definedName>
    <definedName name="매출처" localSheetId="14">OFFSET(#REF!,0,0,COUNTA(#REF!),1)</definedName>
    <definedName name="매출처" localSheetId="25">OFFSET(#REF!,0,0,COUNTA(#REF!),1)</definedName>
    <definedName name="매출처" localSheetId="1">OFFSET(#REF!,0,0,COUNTA(#REF!),1)</definedName>
    <definedName name="매출처" localSheetId="0">OFFSET(#REF!,0,0,COUNTA(#REF!),1)</definedName>
    <definedName name="매출처" localSheetId="27">OFFSET(#REF!,0,0,COUNTA(#REF!),1)</definedName>
    <definedName name="매출처" localSheetId="11">OFFSET(#REF!,0,0,COUNTA(#REF!),1)</definedName>
    <definedName name="매출처">OFFSET(#REF!,0,0,COUNTA(#REF!),1)</definedName>
    <definedName name="머" localSheetId="16">#REF!</definedName>
    <definedName name="머" localSheetId="17">#REF!</definedName>
    <definedName name="머" localSheetId="18">#REF!</definedName>
    <definedName name="머" localSheetId="19">#REF!</definedName>
    <definedName name="머" localSheetId="20">#REF!</definedName>
    <definedName name="머" localSheetId="21">#REF!</definedName>
    <definedName name="머" localSheetId="22">#REF!</definedName>
    <definedName name="머" localSheetId="23">#REF!</definedName>
    <definedName name="머" localSheetId="24">#REF!</definedName>
    <definedName name="머" localSheetId="0">#REF!</definedName>
    <definedName name="머">#REF!</definedName>
    <definedName name="명퇴과표" localSheetId="15">#REF!</definedName>
    <definedName name="명퇴과표" localSheetId="16">#REF!</definedName>
    <definedName name="명퇴과표" localSheetId="17">#REF!</definedName>
    <definedName name="명퇴과표" localSheetId="18">#REF!</definedName>
    <definedName name="명퇴과표" localSheetId="19">#REF!</definedName>
    <definedName name="명퇴과표" localSheetId="20">#REF!</definedName>
    <definedName name="명퇴과표" localSheetId="21">#REF!</definedName>
    <definedName name="명퇴과표" localSheetId="22">#REF!</definedName>
    <definedName name="명퇴과표" localSheetId="23">#REF!</definedName>
    <definedName name="명퇴과표" localSheetId="24">#REF!</definedName>
    <definedName name="명퇴과표" localSheetId="35">#REF!</definedName>
    <definedName name="명퇴과표" localSheetId="38">#REF!</definedName>
    <definedName name="명퇴과표" localSheetId="37">#REF!</definedName>
    <definedName name="명퇴과표" localSheetId="36">#REF!</definedName>
    <definedName name="명퇴과표" localSheetId="26">#REF!</definedName>
    <definedName name="명퇴과표" localSheetId="10">#REF!</definedName>
    <definedName name="명퇴과표" localSheetId="13">#REF!</definedName>
    <definedName name="명퇴과표" localSheetId="12">#REF!</definedName>
    <definedName name="명퇴과표" localSheetId="14">#REF!</definedName>
    <definedName name="명퇴과표" localSheetId="25">#REF!</definedName>
    <definedName name="명퇴과표" localSheetId="1">#REF!</definedName>
    <definedName name="명퇴과표" localSheetId="0">#REF!</definedName>
    <definedName name="명퇴과표" localSheetId="27">#REF!</definedName>
    <definedName name="명퇴과표" localSheetId="11">#REF!</definedName>
    <definedName name="명퇴과표">#REF!</definedName>
    <definedName name="명퇴금" localSheetId="15">#REF!</definedName>
    <definedName name="명퇴금" localSheetId="16">#REF!</definedName>
    <definedName name="명퇴금" localSheetId="17">#REF!</definedName>
    <definedName name="명퇴금" localSheetId="18">#REF!</definedName>
    <definedName name="명퇴금" localSheetId="19">#REF!</definedName>
    <definedName name="명퇴금" localSheetId="20">#REF!</definedName>
    <definedName name="명퇴금" localSheetId="21">#REF!</definedName>
    <definedName name="명퇴금" localSheetId="22">#REF!</definedName>
    <definedName name="명퇴금" localSheetId="23">#REF!</definedName>
    <definedName name="명퇴금" localSheetId="24">#REF!</definedName>
    <definedName name="명퇴금" localSheetId="35">#REF!</definedName>
    <definedName name="명퇴금" localSheetId="38">#REF!</definedName>
    <definedName name="명퇴금" localSheetId="37">#REF!</definedName>
    <definedName name="명퇴금" localSheetId="36">#REF!</definedName>
    <definedName name="명퇴금" localSheetId="26">#REF!</definedName>
    <definedName name="명퇴금" localSheetId="10">#REF!</definedName>
    <definedName name="명퇴금" localSheetId="13">#REF!</definedName>
    <definedName name="명퇴금" localSheetId="12">#REF!</definedName>
    <definedName name="명퇴금" localSheetId="14">#REF!</definedName>
    <definedName name="명퇴금" localSheetId="25">#REF!</definedName>
    <definedName name="명퇴금" localSheetId="1">#REF!</definedName>
    <definedName name="명퇴금" localSheetId="0">#REF!</definedName>
    <definedName name="명퇴금" localSheetId="27">#REF!</definedName>
    <definedName name="명퇴금" localSheetId="11">#REF!</definedName>
    <definedName name="명퇴금">#REF!</definedName>
    <definedName name="명퇴산출세액" localSheetId="15">#REF!</definedName>
    <definedName name="명퇴산출세액" localSheetId="16">#REF!</definedName>
    <definedName name="명퇴산출세액" localSheetId="17">#REF!</definedName>
    <definedName name="명퇴산출세액" localSheetId="18">#REF!</definedName>
    <definedName name="명퇴산출세액" localSheetId="19">#REF!</definedName>
    <definedName name="명퇴산출세액" localSheetId="20">#REF!</definedName>
    <definedName name="명퇴산출세액" localSheetId="21">#REF!</definedName>
    <definedName name="명퇴산출세액" localSheetId="22">#REF!</definedName>
    <definedName name="명퇴산출세액" localSheetId="23">#REF!</definedName>
    <definedName name="명퇴산출세액" localSheetId="24">#REF!</definedName>
    <definedName name="명퇴산출세액" localSheetId="35">#REF!</definedName>
    <definedName name="명퇴산출세액" localSheetId="38">#REF!</definedName>
    <definedName name="명퇴산출세액" localSheetId="37">#REF!</definedName>
    <definedName name="명퇴산출세액" localSheetId="36">#REF!</definedName>
    <definedName name="명퇴산출세액" localSheetId="26">#REF!</definedName>
    <definedName name="명퇴산출세액" localSheetId="10">#REF!</definedName>
    <definedName name="명퇴산출세액" localSheetId="13">#REF!</definedName>
    <definedName name="명퇴산출세액" localSheetId="12">#REF!</definedName>
    <definedName name="명퇴산출세액" localSheetId="14">#REF!</definedName>
    <definedName name="명퇴산출세액" localSheetId="25">#REF!</definedName>
    <definedName name="명퇴산출세액" localSheetId="1">#REF!</definedName>
    <definedName name="명퇴산출세액" localSheetId="0">#REF!</definedName>
    <definedName name="명퇴산출세액" localSheetId="27">#REF!</definedName>
    <definedName name="명퇴산출세액" localSheetId="11">#REF!</definedName>
    <definedName name="명퇴산출세액">#REF!</definedName>
    <definedName name="명퇴연평균과표" localSheetId="15">#REF!</definedName>
    <definedName name="명퇴연평균과표" localSheetId="16">#REF!</definedName>
    <definedName name="명퇴연평균과표" localSheetId="17">#REF!</definedName>
    <definedName name="명퇴연평균과표" localSheetId="18">#REF!</definedName>
    <definedName name="명퇴연평균과표" localSheetId="19">#REF!</definedName>
    <definedName name="명퇴연평균과표" localSheetId="20">#REF!</definedName>
    <definedName name="명퇴연평균과표" localSheetId="21">#REF!</definedName>
    <definedName name="명퇴연평균과표" localSheetId="22">#REF!</definedName>
    <definedName name="명퇴연평균과표" localSheetId="23">#REF!</definedName>
    <definedName name="명퇴연평균과표" localSheetId="24">#REF!</definedName>
    <definedName name="명퇴연평균과표" localSheetId="35">#REF!</definedName>
    <definedName name="명퇴연평균과표" localSheetId="38">#REF!</definedName>
    <definedName name="명퇴연평균과표" localSheetId="37">#REF!</definedName>
    <definedName name="명퇴연평균과표" localSheetId="36">#REF!</definedName>
    <definedName name="명퇴연평균과표" localSheetId="26">#REF!</definedName>
    <definedName name="명퇴연평균과표" localSheetId="10">#REF!</definedName>
    <definedName name="명퇴연평균과표" localSheetId="13">#REF!</definedName>
    <definedName name="명퇴연평균과표" localSheetId="12">#REF!</definedName>
    <definedName name="명퇴연평균과표" localSheetId="14">#REF!</definedName>
    <definedName name="명퇴연평균과표" localSheetId="25">#REF!</definedName>
    <definedName name="명퇴연평균과표" localSheetId="1">#REF!</definedName>
    <definedName name="명퇴연평균과표" localSheetId="0">#REF!</definedName>
    <definedName name="명퇴연평균과표" localSheetId="27">#REF!</definedName>
    <definedName name="명퇴연평균과표" localSheetId="11">#REF!</definedName>
    <definedName name="명퇴연평균과표">#REF!</definedName>
    <definedName name="명퇴퇴직소득공제계" localSheetId="15">#REF!</definedName>
    <definedName name="명퇴퇴직소득공제계" localSheetId="16">#REF!</definedName>
    <definedName name="명퇴퇴직소득공제계" localSheetId="17">#REF!</definedName>
    <definedName name="명퇴퇴직소득공제계" localSheetId="18">#REF!</definedName>
    <definedName name="명퇴퇴직소득공제계" localSheetId="19">#REF!</definedName>
    <definedName name="명퇴퇴직소득공제계" localSheetId="20">#REF!</definedName>
    <definedName name="명퇴퇴직소득공제계" localSheetId="21">#REF!</definedName>
    <definedName name="명퇴퇴직소득공제계" localSheetId="22">#REF!</definedName>
    <definedName name="명퇴퇴직소득공제계" localSheetId="23">#REF!</definedName>
    <definedName name="명퇴퇴직소득공제계" localSheetId="24">#REF!</definedName>
    <definedName name="명퇴퇴직소득공제계" localSheetId="35">#REF!</definedName>
    <definedName name="명퇴퇴직소득공제계" localSheetId="38">#REF!</definedName>
    <definedName name="명퇴퇴직소득공제계" localSheetId="37">#REF!</definedName>
    <definedName name="명퇴퇴직소득공제계" localSheetId="36">#REF!</definedName>
    <definedName name="명퇴퇴직소득공제계" localSheetId="26">#REF!</definedName>
    <definedName name="명퇴퇴직소득공제계" localSheetId="10">#REF!</definedName>
    <definedName name="명퇴퇴직소득공제계" localSheetId="13">#REF!</definedName>
    <definedName name="명퇴퇴직소득공제계" localSheetId="12">#REF!</definedName>
    <definedName name="명퇴퇴직소득공제계" localSheetId="14">#REF!</definedName>
    <definedName name="명퇴퇴직소득공제계" localSheetId="25">#REF!</definedName>
    <definedName name="명퇴퇴직소득공제계" localSheetId="1">#REF!</definedName>
    <definedName name="명퇴퇴직소득공제계" localSheetId="0">#REF!</definedName>
    <definedName name="명퇴퇴직소득공제계" localSheetId="27">#REF!</definedName>
    <definedName name="명퇴퇴직소득공제계" localSheetId="11">#REF!</definedName>
    <definedName name="명퇴퇴직소득공제계">#REF!</definedName>
    <definedName name="명퇴환산세액" localSheetId="15">#REF!</definedName>
    <definedName name="명퇴환산세액" localSheetId="16">#REF!</definedName>
    <definedName name="명퇴환산세액" localSheetId="17">#REF!</definedName>
    <definedName name="명퇴환산세액" localSheetId="18">#REF!</definedName>
    <definedName name="명퇴환산세액" localSheetId="19">#REF!</definedName>
    <definedName name="명퇴환산세액" localSheetId="20">#REF!</definedName>
    <definedName name="명퇴환산세액" localSheetId="21">#REF!</definedName>
    <definedName name="명퇴환산세액" localSheetId="22">#REF!</definedName>
    <definedName name="명퇴환산세액" localSheetId="23">#REF!</definedName>
    <definedName name="명퇴환산세액" localSheetId="24">#REF!</definedName>
    <definedName name="명퇴환산세액" localSheetId="35">#REF!</definedName>
    <definedName name="명퇴환산세액" localSheetId="38">#REF!</definedName>
    <definedName name="명퇴환산세액" localSheetId="37">#REF!</definedName>
    <definedName name="명퇴환산세액" localSheetId="36">#REF!</definedName>
    <definedName name="명퇴환산세액" localSheetId="26">#REF!</definedName>
    <definedName name="명퇴환산세액" localSheetId="10">#REF!</definedName>
    <definedName name="명퇴환산세액" localSheetId="13">#REF!</definedName>
    <definedName name="명퇴환산세액" localSheetId="12">#REF!</definedName>
    <definedName name="명퇴환산세액" localSheetId="14">#REF!</definedName>
    <definedName name="명퇴환산세액" localSheetId="25">#REF!</definedName>
    <definedName name="명퇴환산세액" localSheetId="1">#REF!</definedName>
    <definedName name="명퇴환산세액" localSheetId="0">#REF!</definedName>
    <definedName name="명퇴환산세액" localSheetId="27">#REF!</definedName>
    <definedName name="명퇴환산세액" localSheetId="11">#REF!</definedName>
    <definedName name="명퇴환산세액">#REF!</definedName>
    <definedName name="무선종합" localSheetId="16">#REF!</definedName>
    <definedName name="무선종합" localSheetId="17">#REF!</definedName>
    <definedName name="무선종합" localSheetId="18">#REF!</definedName>
    <definedName name="무선종합" localSheetId="19">#REF!</definedName>
    <definedName name="무선종합" localSheetId="20">#REF!</definedName>
    <definedName name="무선종합" localSheetId="21">#REF!</definedName>
    <definedName name="무선종합" localSheetId="22">#REF!</definedName>
    <definedName name="무선종합" localSheetId="23">#REF!</definedName>
    <definedName name="무선종합" localSheetId="24">#REF!</definedName>
    <definedName name="무선종합" localSheetId="0">#REF!</definedName>
    <definedName name="무선종합">#REF!</definedName>
    <definedName name="ㅂ" localSheetId="0" hidden="1">{#N/A,#N/A,FALSE,"P.C.B"}</definedName>
    <definedName name="ㅂ" hidden="1">{#N/A,#N/A,FALSE,"P.C.B"}</definedName>
    <definedName name="ㅂㅂㅂ" localSheetId="0" hidden="1">{#N/A,#N/A,FALSE,"P.C.B"}</definedName>
    <definedName name="ㅂㅂㅂ" hidden="1">{#N/A,#N/A,FALSE,"P.C.B"}</definedName>
    <definedName name="ㅂㅂㅂㅂ" localSheetId="0" hidden="1">{#N/A,#N/A,FALSE,"P.C.B"}</definedName>
    <definedName name="ㅂㅂㅂㅂ" hidden="1">{#N/A,#N/A,FALSE,"P.C.B"}</definedName>
    <definedName name="ㅂㅂㅂㅂㅂㅂ" localSheetId="0" hidden="1">{#N/A,#N/A,FALSE,"P.C.B"}</definedName>
    <definedName name="ㅂㅂㅂㅂㅂㅂ" hidden="1">{#N/A,#N/A,FALSE,"P.C.B"}</definedName>
    <definedName name="ㅂㅈㅂ123" localSheetId="0">{"'AS,SEC'!$A$4:$J$25"}</definedName>
    <definedName name="ㅂㅈㅂ123">{"'AS,SEC'!$A$4:$J$25"}</definedName>
    <definedName name="박근찬" localSheetId="0">{"'Sheet1'!$A$1:$H$36"}</definedName>
    <definedName name="박근찬">{"'Sheet1'!$A$1:$H$36"}</definedName>
    <definedName name="배당세액공제03" localSheetId="15">#REF!</definedName>
    <definedName name="배당세액공제03" localSheetId="16">#REF!</definedName>
    <definedName name="배당세액공제03" localSheetId="17">#REF!</definedName>
    <definedName name="배당세액공제03" localSheetId="18">#REF!</definedName>
    <definedName name="배당세액공제03" localSheetId="19">#REF!</definedName>
    <definedName name="배당세액공제03" localSheetId="20">#REF!</definedName>
    <definedName name="배당세액공제03" localSheetId="21">#REF!</definedName>
    <definedName name="배당세액공제03" localSheetId="22">#REF!</definedName>
    <definedName name="배당세액공제03" localSheetId="23">#REF!</definedName>
    <definedName name="배당세액공제03" localSheetId="24">#REF!</definedName>
    <definedName name="배당세액공제03" localSheetId="35">#REF!</definedName>
    <definedName name="배당세액공제03" localSheetId="38">#REF!</definedName>
    <definedName name="배당세액공제03" localSheetId="37">#REF!</definedName>
    <definedName name="배당세액공제03" localSheetId="36">#REF!</definedName>
    <definedName name="배당세액공제03" localSheetId="26">#REF!</definedName>
    <definedName name="배당세액공제03" localSheetId="10">#REF!</definedName>
    <definedName name="배당세액공제03" localSheetId="13">#REF!</definedName>
    <definedName name="배당세액공제03" localSheetId="12">#REF!</definedName>
    <definedName name="배당세액공제03" localSheetId="14">#REF!</definedName>
    <definedName name="배당세액공제03" localSheetId="25">#REF!</definedName>
    <definedName name="배당세액공제03" localSheetId="1">#REF!</definedName>
    <definedName name="배당세액공제03" localSheetId="0">#REF!</definedName>
    <definedName name="배당세액공제03" localSheetId="27">#REF!</definedName>
    <definedName name="배당세액공제03" localSheetId="11">#REF!</definedName>
    <definedName name="배당세액공제03">#REF!</definedName>
    <definedName name="배당세액공제04" localSheetId="15">#REF!</definedName>
    <definedName name="배당세액공제04" localSheetId="16">#REF!</definedName>
    <definedName name="배당세액공제04" localSheetId="17">#REF!</definedName>
    <definedName name="배당세액공제04" localSheetId="18">#REF!</definedName>
    <definedName name="배당세액공제04" localSheetId="19">#REF!</definedName>
    <definedName name="배당세액공제04" localSheetId="20">#REF!</definedName>
    <definedName name="배당세액공제04" localSheetId="21">#REF!</definedName>
    <definedName name="배당세액공제04" localSheetId="22">#REF!</definedName>
    <definedName name="배당세액공제04" localSheetId="23">#REF!</definedName>
    <definedName name="배당세액공제04" localSheetId="24">#REF!</definedName>
    <definedName name="배당세액공제04" localSheetId="35">#REF!</definedName>
    <definedName name="배당세액공제04" localSheetId="38">#REF!</definedName>
    <definedName name="배당세액공제04" localSheetId="37">#REF!</definedName>
    <definedName name="배당세액공제04" localSheetId="36">#REF!</definedName>
    <definedName name="배당세액공제04" localSheetId="26">#REF!</definedName>
    <definedName name="배당세액공제04" localSheetId="10">#REF!</definedName>
    <definedName name="배당세액공제04" localSheetId="13">#REF!</definedName>
    <definedName name="배당세액공제04" localSheetId="12">#REF!</definedName>
    <definedName name="배당세액공제04" localSheetId="14">#REF!</definedName>
    <definedName name="배당세액공제04" localSheetId="25">#REF!</definedName>
    <definedName name="배당세액공제04" localSheetId="1">#REF!</definedName>
    <definedName name="배당세액공제04" localSheetId="0">#REF!</definedName>
    <definedName name="배당세액공제04" localSheetId="27">#REF!</definedName>
    <definedName name="배당세액공제04" localSheetId="11">#REF!</definedName>
    <definedName name="배당세액공제04">#REF!</definedName>
    <definedName name="배당소득03" localSheetId="15">#REF!</definedName>
    <definedName name="배당소득03" localSheetId="16">#REF!</definedName>
    <definedName name="배당소득03" localSheetId="17">#REF!</definedName>
    <definedName name="배당소득03" localSheetId="18">#REF!</definedName>
    <definedName name="배당소득03" localSheetId="19">#REF!</definedName>
    <definedName name="배당소득03" localSheetId="20">#REF!</definedName>
    <definedName name="배당소득03" localSheetId="21">#REF!</definedName>
    <definedName name="배당소득03" localSheetId="22">#REF!</definedName>
    <definedName name="배당소득03" localSheetId="23">#REF!</definedName>
    <definedName name="배당소득03" localSheetId="24">#REF!</definedName>
    <definedName name="배당소득03" localSheetId="35">#REF!</definedName>
    <definedName name="배당소득03" localSheetId="38">#REF!</definedName>
    <definedName name="배당소득03" localSheetId="37">#REF!</definedName>
    <definedName name="배당소득03" localSheetId="36">#REF!</definedName>
    <definedName name="배당소득03" localSheetId="26">#REF!</definedName>
    <definedName name="배당소득03" localSheetId="10">#REF!</definedName>
    <definedName name="배당소득03" localSheetId="13">#REF!</definedName>
    <definedName name="배당소득03" localSheetId="12">#REF!</definedName>
    <definedName name="배당소득03" localSheetId="14">#REF!</definedName>
    <definedName name="배당소득03" localSheetId="25">#REF!</definedName>
    <definedName name="배당소득03" localSheetId="1">#REF!</definedName>
    <definedName name="배당소득03" localSheetId="0">#REF!</definedName>
    <definedName name="배당소득03" localSheetId="27">#REF!</definedName>
    <definedName name="배당소득03" localSheetId="11">#REF!</definedName>
    <definedName name="배당소득03">#REF!</definedName>
    <definedName name="배당소득04" localSheetId="15">#REF!</definedName>
    <definedName name="배당소득04" localSheetId="16">#REF!</definedName>
    <definedName name="배당소득04" localSheetId="17">#REF!</definedName>
    <definedName name="배당소득04" localSheetId="18">#REF!</definedName>
    <definedName name="배당소득04" localSheetId="19">#REF!</definedName>
    <definedName name="배당소득04" localSheetId="20">#REF!</definedName>
    <definedName name="배당소득04" localSheetId="21">#REF!</definedName>
    <definedName name="배당소득04" localSheetId="22">#REF!</definedName>
    <definedName name="배당소득04" localSheetId="23">#REF!</definedName>
    <definedName name="배당소득04" localSheetId="24">#REF!</definedName>
    <definedName name="배당소득04" localSheetId="35">#REF!</definedName>
    <definedName name="배당소득04" localSheetId="38">#REF!</definedName>
    <definedName name="배당소득04" localSheetId="37">#REF!</definedName>
    <definedName name="배당소득04" localSheetId="36">#REF!</definedName>
    <definedName name="배당소득04" localSheetId="26">#REF!</definedName>
    <definedName name="배당소득04" localSheetId="10">#REF!</definedName>
    <definedName name="배당소득04" localSheetId="13">#REF!</definedName>
    <definedName name="배당소득04" localSheetId="12">#REF!</definedName>
    <definedName name="배당소득04" localSheetId="14">#REF!</definedName>
    <definedName name="배당소득04" localSheetId="25">#REF!</definedName>
    <definedName name="배당소득04" localSheetId="1">#REF!</definedName>
    <definedName name="배당소득04" localSheetId="0">#REF!</definedName>
    <definedName name="배당소득04" localSheetId="27">#REF!</definedName>
    <definedName name="배당소득04" localSheetId="11">#REF!</definedName>
    <definedName name="배당소득04">#REF!</definedName>
    <definedName name="변111" localSheetId="0" hidden="1">{#N/A,#N/A,FALSE,"P.C.B"}</definedName>
    <definedName name="변111" hidden="1">{#N/A,#N/A,FALSE,"P.C.B"}</definedName>
    <definedName name="변1111" localSheetId="0" hidden="1">{#N/A,#N/A,FALSE,"P.C.B"}</definedName>
    <definedName name="변1111" hidden="1">{#N/A,#N/A,FALSE,"P.C.B"}</definedName>
    <definedName name="변경" localSheetId="0" hidden="1">{#N/A,#N/A,FALSE,"P.C.B"}</definedName>
    <definedName name="변경" hidden="1">{#N/A,#N/A,FALSE,"P.C.B"}</definedName>
    <definedName name="부속" localSheetId="16" hidden="1">[33]수정시산표!#REF!</definedName>
    <definedName name="부속" localSheetId="17" hidden="1">[33]수정시산표!#REF!</definedName>
    <definedName name="부속" localSheetId="18" hidden="1">[33]수정시산표!#REF!</definedName>
    <definedName name="부속" localSheetId="19" hidden="1">[33]수정시산표!#REF!</definedName>
    <definedName name="부속" localSheetId="20" hidden="1">[33]수정시산표!#REF!</definedName>
    <definedName name="부속" localSheetId="21" hidden="1">[33]수정시산표!#REF!</definedName>
    <definedName name="부속" localSheetId="22" hidden="1">[33]수정시산표!#REF!</definedName>
    <definedName name="부속" localSheetId="23" hidden="1">[33]수정시산표!#REF!</definedName>
    <definedName name="부속" localSheetId="24" hidden="1">[33]수정시산표!#REF!</definedName>
    <definedName name="부속" hidden="1">[33]수정시산표!#REF!</definedName>
    <definedName name="분리과세시산출세액03" localSheetId="15">#REF!</definedName>
    <definedName name="분리과세시산출세액03" localSheetId="16">#REF!</definedName>
    <definedName name="분리과세시산출세액03" localSheetId="17">#REF!</definedName>
    <definedName name="분리과세시산출세액03" localSheetId="18">#REF!</definedName>
    <definedName name="분리과세시산출세액03" localSheetId="19">#REF!</definedName>
    <definedName name="분리과세시산출세액03" localSheetId="20">#REF!</definedName>
    <definedName name="분리과세시산출세액03" localSheetId="21">#REF!</definedName>
    <definedName name="분리과세시산출세액03" localSheetId="22">#REF!</definedName>
    <definedName name="분리과세시산출세액03" localSheetId="23">#REF!</definedName>
    <definedName name="분리과세시산출세액03" localSheetId="24">#REF!</definedName>
    <definedName name="분리과세시산출세액03" localSheetId="35">#REF!</definedName>
    <definedName name="분리과세시산출세액03" localSheetId="38">#REF!</definedName>
    <definedName name="분리과세시산출세액03" localSheetId="37">#REF!</definedName>
    <definedName name="분리과세시산출세액03" localSheetId="36">#REF!</definedName>
    <definedName name="분리과세시산출세액03" localSheetId="26">#REF!</definedName>
    <definedName name="분리과세시산출세액03" localSheetId="10">#REF!</definedName>
    <definedName name="분리과세시산출세액03" localSheetId="13">#REF!</definedName>
    <definedName name="분리과세시산출세액03" localSheetId="12">#REF!</definedName>
    <definedName name="분리과세시산출세액03" localSheetId="14">#REF!</definedName>
    <definedName name="분리과세시산출세액03" localSheetId="25">#REF!</definedName>
    <definedName name="분리과세시산출세액03" localSheetId="1">#REF!</definedName>
    <definedName name="분리과세시산출세액03" localSheetId="0">#REF!</definedName>
    <definedName name="분리과세시산출세액03" localSheetId="27">#REF!</definedName>
    <definedName name="분리과세시산출세액03" localSheetId="11">#REF!</definedName>
    <definedName name="분리과세시산출세액03">#REF!</definedName>
    <definedName name="분리과세시산출세액04" localSheetId="15">#REF!</definedName>
    <definedName name="분리과세시산출세액04" localSheetId="16">#REF!</definedName>
    <definedName name="분리과세시산출세액04" localSheetId="17">#REF!</definedName>
    <definedName name="분리과세시산출세액04" localSheetId="18">#REF!</definedName>
    <definedName name="분리과세시산출세액04" localSheetId="19">#REF!</definedName>
    <definedName name="분리과세시산출세액04" localSheetId="20">#REF!</definedName>
    <definedName name="분리과세시산출세액04" localSheetId="21">#REF!</definedName>
    <definedName name="분리과세시산출세액04" localSheetId="22">#REF!</definedName>
    <definedName name="분리과세시산출세액04" localSheetId="23">#REF!</definedName>
    <definedName name="분리과세시산출세액04" localSheetId="24">#REF!</definedName>
    <definedName name="분리과세시산출세액04" localSheetId="35">#REF!</definedName>
    <definedName name="분리과세시산출세액04" localSheetId="38">#REF!</definedName>
    <definedName name="분리과세시산출세액04" localSheetId="37">#REF!</definedName>
    <definedName name="분리과세시산출세액04" localSheetId="36">#REF!</definedName>
    <definedName name="분리과세시산출세액04" localSheetId="26">#REF!</definedName>
    <definedName name="분리과세시산출세액04" localSheetId="10">#REF!</definedName>
    <definedName name="분리과세시산출세액04" localSheetId="13">#REF!</definedName>
    <definedName name="분리과세시산출세액04" localSheetId="12">#REF!</definedName>
    <definedName name="분리과세시산출세액04" localSheetId="14">#REF!</definedName>
    <definedName name="분리과세시산출세액04" localSheetId="25">#REF!</definedName>
    <definedName name="분리과세시산출세액04" localSheetId="1">#REF!</definedName>
    <definedName name="분리과세시산출세액04" localSheetId="0">#REF!</definedName>
    <definedName name="분리과세시산출세액04" localSheetId="27">#REF!</definedName>
    <definedName name="분리과세시산출세액04" localSheetId="11">#REF!</definedName>
    <definedName name="분리과세시산출세액04">#REF!</definedName>
    <definedName name="비교표" localSheetId="0" hidden="1">{#N/A,#N/A,FALSE,"P.C.B"}</definedName>
    <definedName name="비교표" hidden="1">{#N/A,#N/A,FALSE,"P.C.B"}</definedName>
    <definedName name="ㅅㄳㄳㄱ" localSheetId="0">{"'FLASHCARD'!$B$1"}</definedName>
    <definedName name="ㅅㄳㄳㄱ">{"'FLASHCARD'!$B$1"}</definedName>
    <definedName name="사랑해요" localSheetId="16">#REF!</definedName>
    <definedName name="사랑해요" localSheetId="17">#REF!</definedName>
    <definedName name="사랑해요" localSheetId="18">#REF!</definedName>
    <definedName name="사랑해요" localSheetId="19">#REF!</definedName>
    <definedName name="사랑해요" localSheetId="20">#REF!</definedName>
    <definedName name="사랑해요" localSheetId="21">#REF!</definedName>
    <definedName name="사랑해요" localSheetId="22">#REF!</definedName>
    <definedName name="사랑해요" localSheetId="23">#REF!</definedName>
    <definedName name="사랑해요" localSheetId="24">#REF!</definedName>
    <definedName name="사랑해요" localSheetId="0">#REF!</definedName>
    <definedName name="사랑해요">#REF!</definedName>
    <definedName name="사명">[10]기초정보!$D$10</definedName>
    <definedName name="사명2">[10]기초정보!$C$10</definedName>
    <definedName name="사업장명" localSheetId="16">#REF!</definedName>
    <definedName name="사업장명" localSheetId="17">#REF!</definedName>
    <definedName name="사업장명" localSheetId="18">#REF!</definedName>
    <definedName name="사업장명" localSheetId="19">#REF!</definedName>
    <definedName name="사업장명" localSheetId="20">#REF!</definedName>
    <definedName name="사업장명" localSheetId="21">#REF!</definedName>
    <definedName name="사업장명" localSheetId="22">#REF!</definedName>
    <definedName name="사업장명" localSheetId="23">#REF!</definedName>
    <definedName name="사업장명" localSheetId="24">#REF!</definedName>
    <definedName name="사업장명" localSheetId="0">#REF!</definedName>
    <definedName name="사업장명">#REF!</definedName>
    <definedName name="사원이름">[1]급여대장!$C$5:$D$181</definedName>
    <definedName name="사채" localSheetId="16" hidden="1">#REF!</definedName>
    <definedName name="사채" localSheetId="17" hidden="1">#REF!</definedName>
    <definedName name="사채" localSheetId="18" hidden="1">#REF!</definedName>
    <definedName name="사채" localSheetId="19" hidden="1">#REF!</definedName>
    <definedName name="사채" localSheetId="20" hidden="1">#REF!</definedName>
    <definedName name="사채" localSheetId="21" hidden="1">#REF!</definedName>
    <definedName name="사채" localSheetId="22" hidden="1">#REF!</definedName>
    <definedName name="사채" localSheetId="23" hidden="1">#REF!</definedName>
    <definedName name="사채" localSheetId="24" hidden="1">#REF!</definedName>
    <definedName name="사채" localSheetId="0" hidden="1">#REF!</definedName>
    <definedName name="사채" hidden="1">#REF!</definedName>
    <definedName name="산출세액계" localSheetId="15">#REF!</definedName>
    <definedName name="산출세액계" localSheetId="16">#REF!</definedName>
    <definedName name="산출세액계" localSheetId="17">#REF!</definedName>
    <definedName name="산출세액계" localSheetId="18">#REF!</definedName>
    <definedName name="산출세액계" localSheetId="19">#REF!</definedName>
    <definedName name="산출세액계" localSheetId="20">#REF!</definedName>
    <definedName name="산출세액계" localSheetId="21">#REF!</definedName>
    <definedName name="산출세액계" localSheetId="22">#REF!</definedName>
    <definedName name="산출세액계" localSheetId="23">#REF!</definedName>
    <definedName name="산출세액계" localSheetId="24">#REF!</definedName>
    <definedName name="산출세액계" localSheetId="35">#REF!</definedName>
    <definedName name="산출세액계" localSheetId="38">#REF!</definedName>
    <definedName name="산출세액계" localSheetId="37">#REF!</definedName>
    <definedName name="산출세액계" localSheetId="36">#REF!</definedName>
    <definedName name="산출세액계" localSheetId="26">#REF!</definedName>
    <definedName name="산출세액계" localSheetId="10">#REF!</definedName>
    <definedName name="산출세액계" localSheetId="13">#REF!</definedName>
    <definedName name="산출세액계" localSheetId="12">#REF!</definedName>
    <definedName name="산출세액계" localSheetId="14">#REF!</definedName>
    <definedName name="산출세액계" localSheetId="25">#REF!</definedName>
    <definedName name="산출세액계" localSheetId="1">#REF!</definedName>
    <definedName name="산출세액계" localSheetId="0">#REF!</definedName>
    <definedName name="산출세액계" localSheetId="27">#REF!</definedName>
    <definedName name="산출세액계" localSheetId="11">#REF!</definedName>
    <definedName name="산출세액계">#REF!</definedName>
    <definedName name="상국" localSheetId="0">{"'Sheet1'!$A$1:$H$36"}</definedName>
    <definedName name="상국">{"'Sheet1'!$A$1:$H$36"}</definedName>
    <definedName name="새로운" localSheetId="16">#REF!</definedName>
    <definedName name="새로운" localSheetId="17">#REF!</definedName>
    <definedName name="새로운" localSheetId="18">#REF!</definedName>
    <definedName name="새로운" localSheetId="19">#REF!</definedName>
    <definedName name="새로운" localSheetId="20">#REF!</definedName>
    <definedName name="새로운" localSheetId="21">#REF!</definedName>
    <definedName name="새로운" localSheetId="22">#REF!</definedName>
    <definedName name="새로운" localSheetId="23">#REF!</definedName>
    <definedName name="새로운" localSheetId="24">#REF!</definedName>
    <definedName name="새로운" localSheetId="0">#REF!</definedName>
    <definedName name="새로운">#REF!</definedName>
    <definedName name="서" localSheetId="0" hidden="1">{#N/A,#N/A,FALSE,"P.C.B"}</definedName>
    <definedName name="서" hidden="1">{#N/A,#N/A,FALSE,"P.C.B"}</definedName>
    <definedName name="설문">OFFSET([27]WARRENTY!$C$2,1,[27]WARRENTY!$A$1-1,7)</definedName>
    <definedName name="성명목록" localSheetId="16">OFFSET([28]입력폼!#REF!,0,0,COUNTA([28]입력폼!$B$10:$B$33),1)</definedName>
    <definedName name="성명목록" localSheetId="17">OFFSET([28]입력폼!#REF!,0,0,COUNTA([28]입력폼!$B$10:$B$33),1)</definedName>
    <definedName name="성명목록" localSheetId="18">OFFSET([28]입력폼!#REF!,0,0,COUNTA([28]입력폼!$B$10:$B$33),1)</definedName>
    <definedName name="성명목록" localSheetId="19">OFFSET([28]입력폼!#REF!,0,0,COUNTA([28]입력폼!$B$10:$B$33),1)</definedName>
    <definedName name="성명목록" localSheetId="20">OFFSET([28]입력폼!#REF!,0,0,COUNTA([28]입력폼!$B$10:$B$33),1)</definedName>
    <definedName name="성명목록" localSheetId="21">OFFSET([28]입력폼!#REF!,0,0,COUNTA([28]입력폼!$B$10:$B$33),1)</definedName>
    <definedName name="성명목록" localSheetId="22">OFFSET([28]입력폼!#REF!,0,0,COUNTA([28]입력폼!$B$10:$B$33),1)</definedName>
    <definedName name="성명목록" localSheetId="23">OFFSET([28]입력폼!#REF!,0,0,COUNTA([28]입력폼!$B$10:$B$33),1)</definedName>
    <definedName name="성명목록" localSheetId="24">OFFSET([28]입력폼!#REF!,0,0,COUNTA([28]입력폼!$B$10:$B$33),1)</definedName>
    <definedName name="성명목록" localSheetId="0">OFFSET([28]입력폼!#REF!,0,0,COUNTA([28]입력폼!$B$10:$B$33),1)</definedName>
    <definedName name="성명목록">OFFSET([28]입력폼!#REF!,0,0,COUNTA([28]입력폼!$B$10:$B$33),1)</definedName>
    <definedName name="세금계산서">OFFSET([34]GRAPH!$B$6,1,([34]GRAPH!$A$1-1)*3,12,1)</definedName>
    <definedName name="세금기준" localSheetId="15">#REF!</definedName>
    <definedName name="세금기준" localSheetId="16">#REF!</definedName>
    <definedName name="세금기준" localSheetId="17">#REF!</definedName>
    <definedName name="세금기준" localSheetId="18">#REF!</definedName>
    <definedName name="세금기준" localSheetId="19">#REF!</definedName>
    <definedName name="세금기준" localSheetId="20">#REF!</definedName>
    <definedName name="세금기준" localSheetId="21">#REF!</definedName>
    <definedName name="세금기준" localSheetId="22">#REF!</definedName>
    <definedName name="세금기준" localSheetId="23">#REF!</definedName>
    <definedName name="세금기준" localSheetId="24">#REF!</definedName>
    <definedName name="세금기준" localSheetId="35">#REF!</definedName>
    <definedName name="세금기준" localSheetId="38">#REF!</definedName>
    <definedName name="세금기준" localSheetId="37">#REF!</definedName>
    <definedName name="세금기준" localSheetId="36">#REF!</definedName>
    <definedName name="세금기준" localSheetId="26">#REF!</definedName>
    <definedName name="세금기준" localSheetId="10">#REF!</definedName>
    <definedName name="세금기준" localSheetId="13">#REF!</definedName>
    <definedName name="세금기준" localSheetId="12">#REF!</definedName>
    <definedName name="세금기준" localSheetId="14">#REF!</definedName>
    <definedName name="세금기준" localSheetId="25">#REF!</definedName>
    <definedName name="세금기준" localSheetId="1">#REF!</definedName>
    <definedName name="세금기준" localSheetId="0">#REF!</definedName>
    <definedName name="세금기준" localSheetId="27">#REF!</definedName>
    <definedName name="세금기준" localSheetId="11">#REF!</definedName>
    <definedName name="세금기준">#REF!</definedName>
    <definedName name="세부" localSheetId="16">#REF!</definedName>
    <definedName name="세부" localSheetId="17">#REF!</definedName>
    <definedName name="세부" localSheetId="18">#REF!</definedName>
    <definedName name="세부" localSheetId="19">#REF!</definedName>
    <definedName name="세부" localSheetId="20">#REF!</definedName>
    <definedName name="세부" localSheetId="21">#REF!</definedName>
    <definedName name="세부" localSheetId="22">#REF!</definedName>
    <definedName name="세부" localSheetId="23">#REF!</definedName>
    <definedName name="세부" localSheetId="24">#REF!</definedName>
    <definedName name="세부" localSheetId="0">#REF!</definedName>
    <definedName name="세부">#REF!</definedName>
    <definedName name="세율" localSheetId="15">#REF!</definedName>
    <definedName name="세율" localSheetId="16">#REF!</definedName>
    <definedName name="세율" localSheetId="17">#REF!</definedName>
    <definedName name="세율" localSheetId="18">#REF!</definedName>
    <definedName name="세율" localSheetId="19">#REF!</definedName>
    <definedName name="세율" localSheetId="20">#REF!</definedName>
    <definedName name="세율" localSheetId="21">#REF!</definedName>
    <definedName name="세율" localSheetId="22">#REF!</definedName>
    <definedName name="세율" localSheetId="23">#REF!</definedName>
    <definedName name="세율" localSheetId="24">#REF!</definedName>
    <definedName name="세율" localSheetId="35">#REF!</definedName>
    <definedName name="세율" localSheetId="38">#REF!</definedName>
    <definedName name="세율" localSheetId="37">#REF!</definedName>
    <definedName name="세율" localSheetId="36">#REF!</definedName>
    <definedName name="세율" localSheetId="26">#REF!</definedName>
    <definedName name="세율" localSheetId="10">#REF!</definedName>
    <definedName name="세율" localSheetId="13">#REF!</definedName>
    <definedName name="세율" localSheetId="12">#REF!</definedName>
    <definedName name="세율" localSheetId="14">#REF!</definedName>
    <definedName name="세율" localSheetId="25">#REF!</definedName>
    <definedName name="세율" localSheetId="1">#REF!</definedName>
    <definedName name="세율" localSheetId="0">#REF!</definedName>
    <definedName name="세율" localSheetId="27">#REF!</definedName>
    <definedName name="세율" localSheetId="11">#REF!</definedName>
    <definedName name="세율">#REF!</definedName>
    <definedName name="세율98" localSheetId="15">#REF!</definedName>
    <definedName name="세율98" localSheetId="16">#REF!</definedName>
    <definedName name="세율98" localSheetId="17">#REF!</definedName>
    <definedName name="세율98" localSheetId="18">#REF!</definedName>
    <definedName name="세율98" localSheetId="19">#REF!</definedName>
    <definedName name="세율98" localSheetId="20">#REF!</definedName>
    <definedName name="세율98" localSheetId="21">#REF!</definedName>
    <definedName name="세율98" localSheetId="22">#REF!</definedName>
    <definedName name="세율98" localSheetId="23">#REF!</definedName>
    <definedName name="세율98" localSheetId="24">#REF!</definedName>
    <definedName name="세율98" localSheetId="35">#REF!</definedName>
    <definedName name="세율98" localSheetId="38">#REF!</definedName>
    <definedName name="세율98" localSheetId="37">#REF!</definedName>
    <definedName name="세율98" localSheetId="36">#REF!</definedName>
    <definedName name="세율98" localSheetId="26">#REF!</definedName>
    <definedName name="세율98" localSheetId="10">#REF!</definedName>
    <definedName name="세율98" localSheetId="13">#REF!</definedName>
    <definedName name="세율98" localSheetId="12">#REF!</definedName>
    <definedName name="세율98" localSheetId="14">#REF!</definedName>
    <definedName name="세율98" localSheetId="25">#REF!</definedName>
    <definedName name="세율98" localSheetId="1">#REF!</definedName>
    <definedName name="세율98" localSheetId="0">#REF!</definedName>
    <definedName name="세율98" localSheetId="27">#REF!</definedName>
    <definedName name="세율98" localSheetId="11">#REF!</definedName>
    <definedName name="세율98">#REF!</definedName>
    <definedName name="세율변동" localSheetId="15">#REF!</definedName>
    <definedName name="세율변동" localSheetId="16">#REF!</definedName>
    <definedName name="세율변동" localSheetId="17">#REF!</definedName>
    <definedName name="세율변동" localSheetId="18">#REF!</definedName>
    <definedName name="세율변동" localSheetId="19">#REF!</definedName>
    <definedName name="세율변동" localSheetId="20">#REF!</definedName>
    <definedName name="세율변동" localSheetId="21">#REF!</definedName>
    <definedName name="세율변동" localSheetId="22">#REF!</definedName>
    <definedName name="세율변동" localSheetId="23">#REF!</definedName>
    <definedName name="세율변동" localSheetId="24">#REF!</definedName>
    <definedName name="세율변동" localSheetId="35">#REF!</definedName>
    <definedName name="세율변동" localSheetId="38">#REF!</definedName>
    <definedName name="세율변동" localSheetId="37">#REF!</definedName>
    <definedName name="세율변동" localSheetId="36">#REF!</definedName>
    <definedName name="세율변동" localSheetId="26">#REF!</definedName>
    <definedName name="세율변동" localSheetId="10">#REF!</definedName>
    <definedName name="세율변동" localSheetId="13">#REF!</definedName>
    <definedName name="세율변동" localSheetId="12">#REF!</definedName>
    <definedName name="세율변동" localSheetId="14">#REF!</definedName>
    <definedName name="세율변동" localSheetId="25">#REF!</definedName>
    <definedName name="세율변동" localSheetId="1">#REF!</definedName>
    <definedName name="세율변동" localSheetId="0">#REF!</definedName>
    <definedName name="세율변동" localSheetId="27">#REF!</definedName>
    <definedName name="세율변동" localSheetId="11">#REF!</definedName>
    <definedName name="세율변동">#REF!</definedName>
    <definedName name="세율변동2007" localSheetId="15">#REF!</definedName>
    <definedName name="세율변동2007" localSheetId="16">#REF!</definedName>
    <definedName name="세율변동2007" localSheetId="17">#REF!</definedName>
    <definedName name="세율변동2007" localSheetId="18">#REF!</definedName>
    <definedName name="세율변동2007" localSheetId="19">#REF!</definedName>
    <definedName name="세율변동2007" localSheetId="20">#REF!</definedName>
    <definedName name="세율변동2007" localSheetId="21">#REF!</definedName>
    <definedName name="세율변동2007" localSheetId="22">#REF!</definedName>
    <definedName name="세율변동2007" localSheetId="23">#REF!</definedName>
    <definedName name="세율변동2007" localSheetId="24">#REF!</definedName>
    <definedName name="세율변동2007" localSheetId="35">#REF!</definedName>
    <definedName name="세율변동2007" localSheetId="38">#REF!</definedName>
    <definedName name="세율변동2007" localSheetId="37">#REF!</definedName>
    <definedName name="세율변동2007" localSheetId="36">#REF!</definedName>
    <definedName name="세율변동2007" localSheetId="26">#REF!</definedName>
    <definedName name="세율변동2007" localSheetId="10">#REF!</definedName>
    <definedName name="세율변동2007" localSheetId="13">#REF!</definedName>
    <definedName name="세율변동2007" localSheetId="12">#REF!</definedName>
    <definedName name="세율변동2007" localSheetId="14">#REF!</definedName>
    <definedName name="세율변동2007" localSheetId="25">#REF!</definedName>
    <definedName name="세율변동2007" localSheetId="1">#REF!</definedName>
    <definedName name="세율변동2007" localSheetId="0">#REF!</definedName>
    <definedName name="세율변동2007" localSheetId="27">#REF!</definedName>
    <definedName name="세율변동2007" localSheetId="11">#REF!</definedName>
    <definedName name="세율변동2007">#REF!</definedName>
    <definedName name="소득세" localSheetId="15">#REF!</definedName>
    <definedName name="소득세" localSheetId="16">#REF!</definedName>
    <definedName name="소득세" localSheetId="17">#REF!</definedName>
    <definedName name="소득세" localSheetId="18">#REF!</definedName>
    <definedName name="소득세" localSheetId="19">#REF!</definedName>
    <definedName name="소득세" localSheetId="20">#REF!</definedName>
    <definedName name="소득세" localSheetId="21">#REF!</definedName>
    <definedName name="소득세" localSheetId="22">#REF!</definedName>
    <definedName name="소득세" localSheetId="23">#REF!</definedName>
    <definedName name="소득세" localSheetId="24">#REF!</definedName>
    <definedName name="소득세" localSheetId="35">#REF!</definedName>
    <definedName name="소득세" localSheetId="38">#REF!</definedName>
    <definedName name="소득세" localSheetId="37">#REF!</definedName>
    <definedName name="소득세" localSheetId="36">#REF!</definedName>
    <definedName name="소득세" localSheetId="26">#REF!</definedName>
    <definedName name="소득세" localSheetId="10">#REF!</definedName>
    <definedName name="소득세" localSheetId="13">#REF!</definedName>
    <definedName name="소득세" localSheetId="12">#REF!</definedName>
    <definedName name="소득세" localSheetId="14">#REF!</definedName>
    <definedName name="소득세" localSheetId="25">#REF!</definedName>
    <definedName name="소득세" localSheetId="1">#REF!</definedName>
    <definedName name="소득세" localSheetId="0">#REF!</definedName>
    <definedName name="소득세" localSheetId="27">#REF!</definedName>
    <definedName name="소득세" localSheetId="11">#REF!</definedName>
    <definedName name="소득세">#REF!</definedName>
    <definedName name="손익" localSheetId="16">#REF!</definedName>
    <definedName name="손익" localSheetId="17">#REF!</definedName>
    <definedName name="손익" localSheetId="18">#REF!</definedName>
    <definedName name="손익" localSheetId="19">#REF!</definedName>
    <definedName name="손익" localSheetId="20">#REF!</definedName>
    <definedName name="손익" localSheetId="21">#REF!</definedName>
    <definedName name="손익" localSheetId="22">#REF!</definedName>
    <definedName name="손익" localSheetId="23">#REF!</definedName>
    <definedName name="손익" localSheetId="24">#REF!</definedName>
    <definedName name="손익" localSheetId="0">#REF!</definedName>
    <definedName name="손익">#REF!</definedName>
    <definedName name="손익2" localSheetId="0" hidden="1">{#N/A,#N/A,FALSE,"P.C.B"}</definedName>
    <definedName name="손익2" hidden="1">{#N/A,#N/A,FALSE,"P.C.B"}</definedName>
    <definedName name="손익실적" localSheetId="0" hidden="1">{#N/A,#N/A,FALSE,"P.C.B"}</definedName>
    <definedName name="손익실적" hidden="1">{#N/A,#N/A,FALSE,"P.C.B"}</definedName>
    <definedName name="손익편집" localSheetId="0">{"'AS,SEC'!$A$4:$J$25"}</definedName>
    <definedName name="손익편집">{"'AS,SEC'!$A$4:$J$25"}</definedName>
    <definedName name="수요산출2" localSheetId="0" hidden="1">{"'AS,SEC'!$A$4:$J$25"}</definedName>
    <definedName name="수요산출2" hidden="1">{"'AS,SEC'!$A$4:$J$25"}</definedName>
    <definedName name="수정" localSheetId="0">{"'Sheet1'!$A$1:$H$36"}</definedName>
    <definedName name="수정">{"'Sheet1'!$A$1:$H$36"}</definedName>
    <definedName name="수정2" localSheetId="16">#REF!</definedName>
    <definedName name="수정2" localSheetId="17">#REF!</definedName>
    <definedName name="수정2" localSheetId="18">#REF!</definedName>
    <definedName name="수정2" localSheetId="19">#REF!</definedName>
    <definedName name="수정2" localSheetId="20">#REF!</definedName>
    <definedName name="수정2" localSheetId="21">#REF!</definedName>
    <definedName name="수정2" localSheetId="22">#REF!</definedName>
    <definedName name="수정2" localSheetId="23">#REF!</definedName>
    <definedName name="수정2" localSheetId="24">#REF!</definedName>
    <definedName name="수정2" localSheetId="0">#REF!</definedName>
    <definedName name="수정2">#REF!</definedName>
    <definedName name="수정사항집계표" localSheetId="16" hidden="1">[35]상품입고집계!#REF!</definedName>
    <definedName name="수정사항집계표" localSheetId="17" hidden="1">[35]상품입고집계!#REF!</definedName>
    <definedName name="수정사항집계표" localSheetId="18" hidden="1">[35]상품입고집계!#REF!</definedName>
    <definedName name="수정사항집계표" localSheetId="19" hidden="1">[35]상품입고집계!#REF!</definedName>
    <definedName name="수정사항집계표" localSheetId="20" hidden="1">[35]상품입고집계!#REF!</definedName>
    <definedName name="수정사항집계표" localSheetId="21" hidden="1">[35]상품입고집계!#REF!</definedName>
    <definedName name="수정사항집계표" localSheetId="22" hidden="1">[35]상품입고집계!#REF!</definedName>
    <definedName name="수정사항집계표" localSheetId="23" hidden="1">[35]상품입고집계!#REF!</definedName>
    <definedName name="수정사항집계표" localSheetId="24" hidden="1">[35]상품입고집계!#REF!</definedName>
    <definedName name="수정사항집계표" hidden="1">[35]상품입고집계!#REF!</definedName>
    <definedName name="실적" localSheetId="0" hidden="1">{#N/A,#N/A,FALSE,"P.C.B"}</definedName>
    <definedName name="실적" hidden="1">{#N/A,#N/A,FALSE,"P.C.B"}</definedName>
    <definedName name="심" localSheetId="0" hidden="1">{#N/A,#N/A,FALSE,"P.C.B"}</definedName>
    <definedName name="심" hidden="1">{#N/A,#N/A,FALSE,"P.C.B"}</definedName>
    <definedName name="심야">[36]근태!$BQ$5:$BR$24</definedName>
    <definedName name="ㅇㄹㄵㄱㅂㅈ듕ㅀ" localSheetId="16">#REF!</definedName>
    <definedName name="ㅇㄹㄵㄱㅂㅈ듕ㅀ" localSheetId="17">#REF!</definedName>
    <definedName name="ㅇㄹㄵㄱㅂㅈ듕ㅀ" localSheetId="18">#REF!</definedName>
    <definedName name="ㅇㄹㄵㄱㅂㅈ듕ㅀ" localSheetId="19">#REF!</definedName>
    <definedName name="ㅇㄹㄵㄱㅂㅈ듕ㅀ" localSheetId="20">#REF!</definedName>
    <definedName name="ㅇㄹㄵㄱㅂㅈ듕ㅀ" localSheetId="21">#REF!</definedName>
    <definedName name="ㅇㄹㄵㄱㅂㅈ듕ㅀ" localSheetId="22">#REF!</definedName>
    <definedName name="ㅇㄹㄵㄱㅂㅈ듕ㅀ" localSheetId="23">#REF!</definedName>
    <definedName name="ㅇㄹㄵㄱㅂㅈ듕ㅀ" localSheetId="24">#REF!</definedName>
    <definedName name="ㅇㄹㄵㄱㅂㅈ듕ㅀ" localSheetId="0">#REF!</definedName>
    <definedName name="ㅇㄹㄵㄱㅂㅈ듕ㅀ">#REF!</definedName>
    <definedName name="ㅇㄹㄹㅇ" localSheetId="16" hidden="1">#REF!</definedName>
    <definedName name="ㅇㄹㄹㅇ" localSheetId="17" hidden="1">#REF!</definedName>
    <definedName name="ㅇㄹㄹㅇ" localSheetId="18" hidden="1">#REF!</definedName>
    <definedName name="ㅇㄹㄹㅇ" localSheetId="19" hidden="1">#REF!</definedName>
    <definedName name="ㅇㄹㄹㅇ" localSheetId="20" hidden="1">#REF!</definedName>
    <definedName name="ㅇㄹㄹㅇ" localSheetId="21" hidden="1">#REF!</definedName>
    <definedName name="ㅇㄹㄹㅇ" localSheetId="22" hidden="1">#REF!</definedName>
    <definedName name="ㅇㄹㄹㅇ" localSheetId="23" hidden="1">#REF!</definedName>
    <definedName name="ㅇㄹㄹㅇ" localSheetId="24" hidden="1">#REF!</definedName>
    <definedName name="ㅇㄹㄹㅇ" localSheetId="0" hidden="1">#REF!</definedName>
    <definedName name="ㅇㄹㄹㅇ" hidden="1">#REF!</definedName>
    <definedName name="ㅇㅇ" localSheetId="16">#REF!</definedName>
    <definedName name="ㅇㅇ" localSheetId="17">#REF!</definedName>
    <definedName name="ㅇㅇ" localSheetId="18">#REF!</definedName>
    <definedName name="ㅇㅇ" localSheetId="19">#REF!</definedName>
    <definedName name="ㅇㅇ" localSheetId="20">#REF!</definedName>
    <definedName name="ㅇㅇ" localSheetId="21">#REF!</definedName>
    <definedName name="ㅇㅇ" localSheetId="22">#REF!</definedName>
    <definedName name="ㅇㅇ" localSheetId="23">#REF!</definedName>
    <definedName name="ㅇㅇ" localSheetId="24">#REF!</definedName>
    <definedName name="ㅇㅇ" localSheetId="0">#REF!</definedName>
    <definedName name="ㅇㅇ">#REF!</definedName>
    <definedName name="ㅇㅇㅇ" localSheetId="0">{"'Sheet1'!$A$1:$H$36"}</definedName>
    <definedName name="ㅇㅇㅇ">{"'Sheet1'!$A$1:$H$36"}</definedName>
    <definedName name="ㅇㅇㅇㅇㅇ" localSheetId="0" hidden="1">{#N/A,#N/A,FALSE,"P.C.B"}</definedName>
    <definedName name="ㅇㅇㅇㅇㅇ" hidden="1">{#N/A,#N/A,FALSE,"P.C.B"}</definedName>
    <definedName name="아" localSheetId="16">#REF!</definedName>
    <definedName name="아" localSheetId="17">#REF!</definedName>
    <definedName name="아" localSheetId="18">#REF!</definedName>
    <definedName name="아" localSheetId="19">#REF!</definedName>
    <definedName name="아" localSheetId="20">#REF!</definedName>
    <definedName name="아" localSheetId="21">#REF!</definedName>
    <definedName name="아" localSheetId="22">#REF!</definedName>
    <definedName name="아" localSheetId="23">#REF!</definedName>
    <definedName name="아" localSheetId="24">#REF!</definedName>
    <definedName name="아" localSheetId="0">#REF!</definedName>
    <definedName name="아">#REF!</definedName>
    <definedName name="아까" localSheetId="16">#REF!</definedName>
    <definedName name="아까" localSheetId="17">#REF!</definedName>
    <definedName name="아까" localSheetId="18">#REF!</definedName>
    <definedName name="아까" localSheetId="19">#REF!</definedName>
    <definedName name="아까" localSheetId="20">#REF!</definedName>
    <definedName name="아까" localSheetId="21">#REF!</definedName>
    <definedName name="아까" localSheetId="22">#REF!</definedName>
    <definedName name="아까" localSheetId="23">#REF!</definedName>
    <definedName name="아까" localSheetId="24">#REF!</definedName>
    <definedName name="아까" localSheetId="0">#REF!</definedName>
    <definedName name="아까">#REF!</definedName>
    <definedName name="아아앙" localSheetId="0" hidden="1">{#N/A,#N/A,FALSE,"P.C.B"}</definedName>
    <definedName name="아아앙" hidden="1">{#N/A,#N/A,FALSE,"P.C.B"}</definedName>
    <definedName name="안" hidden="1">[37]공통!$F$45</definedName>
    <definedName name="안테나05년수요" localSheetId="16">[38]거래선!#REF!</definedName>
    <definedName name="안테나05년수요" localSheetId="17">[38]거래선!#REF!</definedName>
    <definedName name="안테나05년수요" localSheetId="18">[38]거래선!#REF!</definedName>
    <definedName name="안테나05년수요" localSheetId="19">[38]거래선!#REF!</definedName>
    <definedName name="안테나05년수요" localSheetId="20">[38]거래선!#REF!</definedName>
    <definedName name="안테나05년수요" localSheetId="21">[38]거래선!#REF!</definedName>
    <definedName name="안테나05년수요" localSheetId="22">[38]거래선!#REF!</definedName>
    <definedName name="안테나05년수요" localSheetId="23">[38]거래선!#REF!</definedName>
    <definedName name="안테나05년수요" localSheetId="24">[38]거래선!#REF!</definedName>
    <definedName name="안테나05년수요">[38]거래선!#REF!</definedName>
    <definedName name="안테나06년수요" localSheetId="16">[38]거래선!#REF!</definedName>
    <definedName name="안테나06년수요" localSheetId="17">[38]거래선!#REF!</definedName>
    <definedName name="안테나06년수요" localSheetId="18">[38]거래선!#REF!</definedName>
    <definedName name="안테나06년수요" localSheetId="19">[38]거래선!#REF!</definedName>
    <definedName name="안테나06년수요" localSheetId="20">[38]거래선!#REF!</definedName>
    <definedName name="안테나06년수요" localSheetId="21">[38]거래선!#REF!</definedName>
    <definedName name="안테나06년수요" localSheetId="22">[38]거래선!#REF!</definedName>
    <definedName name="안테나06년수요" localSheetId="23">[38]거래선!#REF!</definedName>
    <definedName name="안테나06년수요" localSheetId="24">[38]거래선!#REF!</definedName>
    <definedName name="안테나06년수요">[38]거래선!#REF!</definedName>
    <definedName name="알" localSheetId="16">#REF!</definedName>
    <definedName name="알" localSheetId="17">#REF!</definedName>
    <definedName name="알" localSheetId="18">#REF!</definedName>
    <definedName name="알" localSheetId="19">#REF!</definedName>
    <definedName name="알" localSheetId="20">#REF!</definedName>
    <definedName name="알" localSheetId="21">#REF!</definedName>
    <definedName name="알" localSheetId="22">#REF!</definedName>
    <definedName name="알" localSheetId="23">#REF!</definedName>
    <definedName name="알" localSheetId="24">#REF!</definedName>
    <definedName name="알" localSheetId="0">#REF!</definedName>
    <definedName name="알">#REF!</definedName>
    <definedName name="앙" localSheetId="0" hidden="1">{#N/A,#N/A,FALSE,"P.C.B"}</definedName>
    <definedName name="앙" hidden="1">{#N/A,#N/A,FALSE,"P.C.B"}</definedName>
    <definedName name="어음차입금" localSheetId="16" hidden="1">#REF!</definedName>
    <definedName name="어음차입금" localSheetId="17" hidden="1">#REF!</definedName>
    <definedName name="어음차입금" localSheetId="18" hidden="1">#REF!</definedName>
    <definedName name="어음차입금" localSheetId="19" hidden="1">#REF!</definedName>
    <definedName name="어음차입금" localSheetId="20" hidden="1">#REF!</definedName>
    <definedName name="어음차입금" localSheetId="21" hidden="1">#REF!</definedName>
    <definedName name="어음차입금" localSheetId="22" hidden="1">#REF!</definedName>
    <definedName name="어음차입금" localSheetId="23" hidden="1">#REF!</definedName>
    <definedName name="어음차입금" localSheetId="24" hidden="1">#REF!</definedName>
    <definedName name="어음차입금" localSheetId="0" hidden="1">#REF!</definedName>
    <definedName name="어음차입금" hidden="1">#REF!</definedName>
    <definedName name="업무조정" localSheetId="16">[39]거래선!#REF!</definedName>
    <definedName name="업무조정" localSheetId="17">[39]거래선!#REF!</definedName>
    <definedName name="업무조정" localSheetId="18">[39]거래선!#REF!</definedName>
    <definedName name="업무조정" localSheetId="19">[39]거래선!#REF!</definedName>
    <definedName name="업무조정" localSheetId="20">[39]거래선!#REF!</definedName>
    <definedName name="업무조정" localSheetId="21">[39]거래선!#REF!</definedName>
    <definedName name="업무조정" localSheetId="22">[39]거래선!#REF!</definedName>
    <definedName name="업무조정" localSheetId="23">[39]거래선!#REF!</definedName>
    <definedName name="업무조정" localSheetId="24">[39]거래선!#REF!</definedName>
    <definedName name="업무조정" localSheetId="0">[39]거래선!#REF!</definedName>
    <definedName name="업무조정">[39]거래선!#REF!</definedName>
    <definedName name="업체별" localSheetId="15">#REF!</definedName>
    <definedName name="업체별" localSheetId="16">#REF!</definedName>
    <definedName name="업체별" localSheetId="17">#REF!</definedName>
    <definedName name="업체별" localSheetId="18">#REF!</definedName>
    <definedName name="업체별" localSheetId="19">#REF!</definedName>
    <definedName name="업체별" localSheetId="20">#REF!</definedName>
    <definedName name="업체별" localSheetId="21">#REF!</definedName>
    <definedName name="업체별" localSheetId="22">#REF!</definedName>
    <definedName name="업체별" localSheetId="23">#REF!</definedName>
    <definedName name="업체별" localSheetId="24">#REF!</definedName>
    <definedName name="업체별" localSheetId="35">#REF!</definedName>
    <definedName name="업체별" localSheetId="38">#REF!</definedName>
    <definedName name="업체별" localSheetId="37">#REF!</definedName>
    <definedName name="업체별" localSheetId="36">#REF!</definedName>
    <definedName name="업체별" localSheetId="26">#REF!</definedName>
    <definedName name="업체별" localSheetId="10">#REF!</definedName>
    <definedName name="업체별" localSheetId="13">#REF!</definedName>
    <definedName name="업체별" localSheetId="12">#REF!</definedName>
    <definedName name="업체별" localSheetId="14">#REF!</definedName>
    <definedName name="업체별" localSheetId="25">#REF!</definedName>
    <definedName name="업체별" localSheetId="1">#REF!</definedName>
    <definedName name="업체별" localSheetId="0">#REF!</definedName>
    <definedName name="업체별" localSheetId="27">#REF!</definedName>
    <definedName name="업체별" localSheetId="11">#REF!</definedName>
    <definedName name="업체별">#REF!</definedName>
    <definedName name="연금보험료" localSheetId="15">#REF!</definedName>
    <definedName name="연금보험료" localSheetId="16">#REF!</definedName>
    <definedName name="연금보험료" localSheetId="17">#REF!</definedName>
    <definedName name="연금보험료" localSheetId="18">#REF!</definedName>
    <definedName name="연금보험료" localSheetId="19">#REF!</definedName>
    <definedName name="연금보험료" localSheetId="20">#REF!</definedName>
    <definedName name="연금보험료" localSheetId="21">#REF!</definedName>
    <definedName name="연금보험료" localSheetId="22">#REF!</definedName>
    <definedName name="연금보험료" localSheetId="23">#REF!</definedName>
    <definedName name="연금보험료" localSheetId="24">#REF!</definedName>
    <definedName name="연금보험료" localSheetId="35">#REF!</definedName>
    <definedName name="연금보험료" localSheetId="38">#REF!</definedName>
    <definedName name="연금보험료" localSheetId="37">#REF!</definedName>
    <definedName name="연금보험료" localSheetId="36">#REF!</definedName>
    <definedName name="연금보험료" localSheetId="26">#REF!</definedName>
    <definedName name="연금보험료" localSheetId="10">#REF!</definedName>
    <definedName name="연금보험료" localSheetId="13">#REF!</definedName>
    <definedName name="연금보험료" localSheetId="12">#REF!</definedName>
    <definedName name="연금보험료" localSheetId="14">#REF!</definedName>
    <definedName name="연금보험료" localSheetId="25">#REF!</definedName>
    <definedName name="연금보험료" localSheetId="1">#REF!</definedName>
    <definedName name="연금보험료" localSheetId="0">#REF!</definedName>
    <definedName name="연금보험료" localSheetId="27">#REF!</definedName>
    <definedName name="연금보험료" localSheetId="11">#REF!</definedName>
    <definedName name="연금보험료">#REF!</definedName>
    <definedName name="연령분석표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습" localSheetId="0" hidden="1">{#N/A,#N/A,FALSE,"Aging Summary";#N/A,#N/A,FALSE,"Ratio Analysis";#N/A,#N/A,FALSE,"Test 120 Day Accts";#N/A,#N/A,FALSE,"Tickmarks"}</definedName>
    <definedName name="연습" hidden="1">{#N/A,#N/A,FALSE,"Aging Summary";#N/A,#N/A,FALSE,"Ratio Analysis";#N/A,#N/A,FALSE,"Test 120 Day Accts";#N/A,#N/A,FALSE,"Tickmarks"}</definedName>
    <definedName name="연일수">[10]기초정보!$C$7</definedName>
    <definedName name="연평균과표계" localSheetId="15">#REF!</definedName>
    <definedName name="연평균과표계" localSheetId="16">#REF!</definedName>
    <definedName name="연평균과표계" localSheetId="17">#REF!</definedName>
    <definedName name="연평균과표계" localSheetId="18">#REF!</definedName>
    <definedName name="연평균과표계" localSheetId="19">#REF!</definedName>
    <definedName name="연평균과표계" localSheetId="20">#REF!</definedName>
    <definedName name="연평균과표계" localSheetId="21">#REF!</definedName>
    <definedName name="연평균과표계" localSheetId="22">#REF!</definedName>
    <definedName name="연평균과표계" localSheetId="23">#REF!</definedName>
    <definedName name="연평균과표계" localSheetId="24">#REF!</definedName>
    <definedName name="연평균과표계" localSheetId="35">#REF!</definedName>
    <definedName name="연평균과표계" localSheetId="38">#REF!</definedName>
    <definedName name="연평균과표계" localSheetId="37">#REF!</definedName>
    <definedName name="연평균과표계" localSheetId="36">#REF!</definedName>
    <definedName name="연평균과표계" localSheetId="26">#REF!</definedName>
    <definedName name="연평균과표계" localSheetId="10">#REF!</definedName>
    <definedName name="연평균과표계" localSheetId="13">#REF!</definedName>
    <definedName name="연평균과표계" localSheetId="12">#REF!</definedName>
    <definedName name="연평균과표계" localSheetId="14">#REF!</definedName>
    <definedName name="연평균과표계" localSheetId="25">#REF!</definedName>
    <definedName name="연평균과표계" localSheetId="1">#REF!</definedName>
    <definedName name="연평균과표계" localSheetId="0">#REF!</definedName>
    <definedName name="연평균과표계" localSheetId="27">#REF!</definedName>
    <definedName name="연평균과표계" localSheetId="11">#REF!</definedName>
    <definedName name="연평균과표계">#REF!</definedName>
    <definedName name="영" localSheetId="0" hidden="1">{#N/A,#N/A,FALSE,"P.C.B"}</definedName>
    <definedName name="영" hidden="1">{#N/A,#N/A,FALSE,"P.C.B"}</definedName>
    <definedName name="영업" localSheetId="0" hidden="1">{#N/A,#N/A,FALSE,"P.C.B"}</definedName>
    <definedName name="영업" hidden="1">{#N/A,#N/A,FALSE,"P.C.B"}</definedName>
    <definedName name="영철" localSheetId="0" hidden="1">{#N/A,#N/A,FALSE,"P.C.B"}</definedName>
    <definedName name="영철" hidden="1">{#N/A,#N/A,FALSE,"P.C.B"}</definedName>
    <definedName name="옛날세율89" localSheetId="15">#REF!</definedName>
    <definedName name="옛날세율89" localSheetId="16">#REF!</definedName>
    <definedName name="옛날세율89" localSheetId="17">#REF!</definedName>
    <definedName name="옛날세율89" localSheetId="18">#REF!</definedName>
    <definedName name="옛날세율89" localSheetId="19">#REF!</definedName>
    <definedName name="옛날세율89" localSheetId="20">#REF!</definedName>
    <definedName name="옛날세율89" localSheetId="21">#REF!</definedName>
    <definedName name="옛날세율89" localSheetId="22">#REF!</definedName>
    <definedName name="옛날세율89" localSheetId="23">#REF!</definedName>
    <definedName name="옛날세율89" localSheetId="24">#REF!</definedName>
    <definedName name="옛날세율89" localSheetId="35">#REF!</definedName>
    <definedName name="옛날세율89" localSheetId="38">#REF!</definedName>
    <definedName name="옛날세율89" localSheetId="37">#REF!</definedName>
    <definedName name="옛날세율89" localSheetId="36">#REF!</definedName>
    <definedName name="옛날세율89" localSheetId="26">#REF!</definedName>
    <definedName name="옛날세율89" localSheetId="10">#REF!</definedName>
    <definedName name="옛날세율89" localSheetId="13">#REF!</definedName>
    <definedName name="옛날세율89" localSheetId="12">#REF!</definedName>
    <definedName name="옛날세율89" localSheetId="14">#REF!</definedName>
    <definedName name="옛날세율89" localSheetId="25">#REF!</definedName>
    <definedName name="옛날세율89" localSheetId="1">#REF!</definedName>
    <definedName name="옛날세율89" localSheetId="0">#REF!</definedName>
    <definedName name="옛날세율89" localSheetId="27">#REF!</definedName>
    <definedName name="옛날세율89" localSheetId="11">#REF!</definedName>
    <definedName name="옛날세율89">#REF!</definedName>
    <definedName name="옛날세율91" localSheetId="15">#REF!</definedName>
    <definedName name="옛날세율91" localSheetId="16">#REF!</definedName>
    <definedName name="옛날세율91" localSheetId="17">#REF!</definedName>
    <definedName name="옛날세율91" localSheetId="18">#REF!</definedName>
    <definedName name="옛날세율91" localSheetId="19">#REF!</definedName>
    <definedName name="옛날세율91" localSheetId="20">#REF!</definedName>
    <definedName name="옛날세율91" localSheetId="21">#REF!</definedName>
    <definedName name="옛날세율91" localSheetId="22">#REF!</definedName>
    <definedName name="옛날세율91" localSheetId="23">#REF!</definedName>
    <definedName name="옛날세율91" localSheetId="24">#REF!</definedName>
    <definedName name="옛날세율91" localSheetId="35">#REF!</definedName>
    <definedName name="옛날세율91" localSheetId="38">#REF!</definedName>
    <definedName name="옛날세율91" localSheetId="37">#REF!</definedName>
    <definedName name="옛날세율91" localSheetId="36">#REF!</definedName>
    <definedName name="옛날세율91" localSheetId="26">#REF!</definedName>
    <definedName name="옛날세율91" localSheetId="10">#REF!</definedName>
    <definedName name="옛날세율91" localSheetId="13">#REF!</definedName>
    <definedName name="옛날세율91" localSheetId="12">#REF!</definedName>
    <definedName name="옛날세율91" localSheetId="14">#REF!</definedName>
    <definedName name="옛날세율91" localSheetId="25">#REF!</definedName>
    <definedName name="옛날세율91" localSheetId="1">#REF!</definedName>
    <definedName name="옛날세율91" localSheetId="0">#REF!</definedName>
    <definedName name="옛날세율91" localSheetId="27">#REF!</definedName>
    <definedName name="옛날세율91" localSheetId="11">#REF!</definedName>
    <definedName name="옛날세율91">#REF!</definedName>
    <definedName name="옛날세율93" localSheetId="15">#REF!</definedName>
    <definedName name="옛날세율93" localSheetId="16">#REF!</definedName>
    <definedName name="옛날세율93" localSheetId="17">#REF!</definedName>
    <definedName name="옛날세율93" localSheetId="18">#REF!</definedName>
    <definedName name="옛날세율93" localSheetId="19">#REF!</definedName>
    <definedName name="옛날세율93" localSheetId="20">#REF!</definedName>
    <definedName name="옛날세율93" localSheetId="21">#REF!</definedName>
    <definedName name="옛날세율93" localSheetId="22">#REF!</definedName>
    <definedName name="옛날세율93" localSheetId="23">#REF!</definedName>
    <definedName name="옛날세율93" localSheetId="24">#REF!</definedName>
    <definedName name="옛날세율93" localSheetId="35">#REF!</definedName>
    <definedName name="옛날세율93" localSheetId="38">#REF!</definedName>
    <definedName name="옛날세율93" localSheetId="37">#REF!</definedName>
    <definedName name="옛날세율93" localSheetId="36">#REF!</definedName>
    <definedName name="옛날세율93" localSheetId="26">#REF!</definedName>
    <definedName name="옛날세율93" localSheetId="10">#REF!</definedName>
    <definedName name="옛날세율93" localSheetId="13">#REF!</definedName>
    <definedName name="옛날세율93" localSheetId="12">#REF!</definedName>
    <definedName name="옛날세율93" localSheetId="14">#REF!</definedName>
    <definedName name="옛날세율93" localSheetId="25">#REF!</definedName>
    <definedName name="옛날세율93" localSheetId="1">#REF!</definedName>
    <definedName name="옛날세율93" localSheetId="0">#REF!</definedName>
    <definedName name="옛날세율93" localSheetId="27">#REF!</definedName>
    <definedName name="옛날세율93" localSheetId="11">#REF!</definedName>
    <definedName name="옛날세율93">#REF!</definedName>
    <definedName name="용" localSheetId="0" hidden="1">{#N/A,#N/A,FALSE,"P.C.B"}</definedName>
    <definedName name="용" hidden="1">{#N/A,#N/A,FALSE,"P.C.B"}</definedName>
    <definedName name="우리" localSheetId="0" hidden="1">{#N/A,#N/A,FALSE,"P.C.B"}</definedName>
    <definedName name="우리" hidden="1">{#N/A,#N/A,FALSE,"P.C.B"}</definedName>
    <definedName name="운" localSheetId="0" hidden="1">{#N/A,#N/A,FALSE,"P.C.B"}</definedName>
    <definedName name="운" hidden="1">{#N/A,#N/A,FALSE,"P.C.B"}</definedName>
    <definedName name="원" localSheetId="0" hidden="1">{#N/A,#N/A,FALSE,"P.C.B"}</definedName>
    <definedName name="원" hidden="1">{#N/A,#N/A,FALSE,"P.C.B"}</definedName>
    <definedName name="월별_1군" localSheetId="16">#REF!</definedName>
    <definedName name="월별_1군" localSheetId="17">#REF!</definedName>
    <definedName name="월별_1군" localSheetId="18">#REF!</definedName>
    <definedName name="월별_1군" localSheetId="19">#REF!</definedName>
    <definedName name="월별_1군" localSheetId="20">#REF!</definedName>
    <definedName name="월별_1군" localSheetId="21">#REF!</definedName>
    <definedName name="월별_1군" localSheetId="22">#REF!</definedName>
    <definedName name="월별_1군" localSheetId="23">#REF!</definedName>
    <definedName name="월별_1군" localSheetId="24">#REF!</definedName>
    <definedName name="월별_1군" localSheetId="0">#REF!</definedName>
    <definedName name="월별_1군">#REF!</definedName>
    <definedName name="월별납품" localSheetId="15">#REF!</definedName>
    <definedName name="월별납품" localSheetId="16">#REF!</definedName>
    <definedName name="월별납품" localSheetId="17">#REF!</definedName>
    <definedName name="월별납품" localSheetId="18">#REF!</definedName>
    <definedName name="월별납품" localSheetId="19">#REF!</definedName>
    <definedName name="월별납품" localSheetId="20">#REF!</definedName>
    <definedName name="월별납품" localSheetId="21">#REF!</definedName>
    <definedName name="월별납품" localSheetId="22">#REF!</definedName>
    <definedName name="월별납품" localSheetId="23">#REF!</definedName>
    <definedName name="월별납품" localSheetId="24">#REF!</definedName>
    <definedName name="월별납품" localSheetId="35">#REF!</definedName>
    <definedName name="월별납품" localSheetId="38">#REF!</definedName>
    <definedName name="월별납품" localSheetId="37">#REF!</definedName>
    <definedName name="월별납품" localSheetId="36">#REF!</definedName>
    <definedName name="월별납품" localSheetId="26">#REF!</definedName>
    <definedName name="월별납품" localSheetId="10">#REF!</definedName>
    <definedName name="월별납품" localSheetId="13">#REF!</definedName>
    <definedName name="월별납품" localSheetId="12">#REF!</definedName>
    <definedName name="월별납품" localSheetId="14">#REF!</definedName>
    <definedName name="월별납품" localSheetId="25">#REF!</definedName>
    <definedName name="월별납품" localSheetId="1">#REF!</definedName>
    <definedName name="월별납품" localSheetId="0">#REF!</definedName>
    <definedName name="월별납품" localSheetId="27">#REF!</definedName>
    <definedName name="월별납품" localSheetId="11">#REF!</definedName>
    <definedName name="월별납품">#REF!</definedName>
    <definedName name="월별손익" localSheetId="0" hidden="1">{#N/A,#N/A,FALSE,"P.C.B"}</definedName>
    <definedName name="월별손익" hidden="1">{#N/A,#N/A,FALSE,"P.C.B"}</definedName>
    <definedName name="월별손익2" localSheetId="0" hidden="1">{#N/A,#N/A,FALSE,"P.C.B"}</definedName>
    <definedName name="월별손익2" hidden="1">{#N/A,#N/A,FALSE,"P.C.B"}</definedName>
    <definedName name="월수">[10]기초정보!$C$6</definedName>
    <definedName name="유동성사채" localSheetId="16" hidden="1">#REF!</definedName>
    <definedName name="유동성사채" localSheetId="17" hidden="1">#REF!</definedName>
    <definedName name="유동성사채" localSheetId="18" hidden="1">#REF!</definedName>
    <definedName name="유동성사채" localSheetId="19" hidden="1">#REF!</definedName>
    <definedName name="유동성사채" localSheetId="20" hidden="1">#REF!</definedName>
    <definedName name="유동성사채" localSheetId="21" hidden="1">#REF!</definedName>
    <definedName name="유동성사채" localSheetId="22" hidden="1">#REF!</definedName>
    <definedName name="유동성사채" localSheetId="23" hidden="1">#REF!</definedName>
    <definedName name="유동성사채" localSheetId="24" hidden="1">#REF!</definedName>
    <definedName name="유동성사채" localSheetId="0" hidden="1">#REF!</definedName>
    <definedName name="유동성사채" hidden="1">#REF!</definedName>
    <definedName name="유형별2" localSheetId="16">#REF!</definedName>
    <definedName name="유형별2" localSheetId="17">#REF!</definedName>
    <definedName name="유형별2" localSheetId="18">#REF!</definedName>
    <definedName name="유형별2" localSheetId="19">#REF!</definedName>
    <definedName name="유형별2" localSheetId="20">#REF!</definedName>
    <definedName name="유형별2" localSheetId="21">#REF!</definedName>
    <definedName name="유형별2" localSheetId="22">#REF!</definedName>
    <definedName name="유형별2" localSheetId="23">#REF!</definedName>
    <definedName name="유형별2" localSheetId="24">#REF!</definedName>
    <definedName name="유형별2" localSheetId="0">#REF!</definedName>
    <definedName name="유형별2">#REF!</definedName>
    <definedName name="이" localSheetId="0" hidden="1">{"'AS,SEC'!$A$4:$J$25"}</definedName>
    <definedName name="이" hidden="1">{"'AS,SEC'!$A$4:$J$25"}</definedName>
    <definedName name="이름" localSheetId="16">#REF!</definedName>
    <definedName name="이름" localSheetId="17">#REF!</definedName>
    <definedName name="이름" localSheetId="18">#REF!</definedName>
    <definedName name="이름" localSheetId="19">#REF!</definedName>
    <definedName name="이름" localSheetId="20">#REF!</definedName>
    <definedName name="이름" localSheetId="21">#REF!</definedName>
    <definedName name="이름" localSheetId="22">#REF!</definedName>
    <definedName name="이름" localSheetId="23">#REF!</definedName>
    <definedName name="이름" localSheetId="24">#REF!</definedName>
    <definedName name="이름" localSheetId="0">#REF!</definedName>
    <definedName name="이름">#REF!</definedName>
    <definedName name="이자소득03" localSheetId="15">#REF!</definedName>
    <definedName name="이자소득03" localSheetId="16">#REF!</definedName>
    <definedName name="이자소득03" localSheetId="17">#REF!</definedName>
    <definedName name="이자소득03" localSheetId="18">#REF!</definedName>
    <definedName name="이자소득03" localSheetId="19">#REF!</definedName>
    <definedName name="이자소득03" localSheetId="20">#REF!</definedName>
    <definedName name="이자소득03" localSheetId="21">#REF!</definedName>
    <definedName name="이자소득03" localSheetId="22">#REF!</definedName>
    <definedName name="이자소득03" localSheetId="23">#REF!</definedName>
    <definedName name="이자소득03" localSheetId="24">#REF!</definedName>
    <definedName name="이자소득03" localSheetId="35">#REF!</definedName>
    <definedName name="이자소득03" localSheetId="38">#REF!</definedName>
    <definedName name="이자소득03" localSheetId="37">#REF!</definedName>
    <definedName name="이자소득03" localSheetId="36">#REF!</definedName>
    <definedName name="이자소득03" localSheetId="26">#REF!</definedName>
    <definedName name="이자소득03" localSheetId="10">#REF!</definedName>
    <definedName name="이자소득03" localSheetId="13">#REF!</definedName>
    <definedName name="이자소득03" localSheetId="12">#REF!</definedName>
    <definedName name="이자소득03" localSheetId="14">#REF!</definedName>
    <definedName name="이자소득03" localSheetId="25">#REF!</definedName>
    <definedName name="이자소득03" localSheetId="1">#REF!</definedName>
    <definedName name="이자소득03" localSheetId="0">#REF!</definedName>
    <definedName name="이자소득03" localSheetId="27">#REF!</definedName>
    <definedName name="이자소득03" localSheetId="11">#REF!</definedName>
    <definedName name="이자소득03">#REF!</definedName>
    <definedName name="이자소득04" localSheetId="15">#REF!</definedName>
    <definedName name="이자소득04" localSheetId="16">#REF!</definedName>
    <definedName name="이자소득04" localSheetId="17">#REF!</definedName>
    <definedName name="이자소득04" localSheetId="18">#REF!</definedName>
    <definedName name="이자소득04" localSheetId="19">#REF!</definedName>
    <definedName name="이자소득04" localSheetId="20">#REF!</definedName>
    <definedName name="이자소득04" localSheetId="21">#REF!</definedName>
    <definedName name="이자소득04" localSheetId="22">#REF!</definedName>
    <definedName name="이자소득04" localSheetId="23">#REF!</definedName>
    <definedName name="이자소득04" localSheetId="24">#REF!</definedName>
    <definedName name="이자소득04" localSheetId="35">#REF!</definedName>
    <definedName name="이자소득04" localSheetId="38">#REF!</definedName>
    <definedName name="이자소득04" localSheetId="37">#REF!</definedName>
    <definedName name="이자소득04" localSheetId="36">#REF!</definedName>
    <definedName name="이자소득04" localSheetId="26">#REF!</definedName>
    <definedName name="이자소득04" localSheetId="10">#REF!</definedName>
    <definedName name="이자소득04" localSheetId="13">#REF!</definedName>
    <definedName name="이자소득04" localSheetId="12">#REF!</definedName>
    <definedName name="이자소득04" localSheetId="14">#REF!</definedName>
    <definedName name="이자소득04" localSheetId="25">#REF!</definedName>
    <definedName name="이자소득04" localSheetId="1">#REF!</definedName>
    <definedName name="이자소득04" localSheetId="0">#REF!</definedName>
    <definedName name="이자소득04" localSheetId="27">#REF!</definedName>
    <definedName name="이자소득04" localSheetId="11">#REF!</definedName>
    <definedName name="이자소득04">#REF!</definedName>
    <definedName name="이지테크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인력01_1" localSheetId="16">#REF!</definedName>
    <definedName name="인력01_1" localSheetId="17">#REF!</definedName>
    <definedName name="인력01_1" localSheetId="18">#REF!</definedName>
    <definedName name="인력01_1" localSheetId="19">#REF!</definedName>
    <definedName name="인력01_1" localSheetId="20">#REF!</definedName>
    <definedName name="인력01_1" localSheetId="21">#REF!</definedName>
    <definedName name="인력01_1" localSheetId="22">#REF!</definedName>
    <definedName name="인력01_1" localSheetId="23">#REF!</definedName>
    <definedName name="인력01_1" localSheetId="24">#REF!</definedName>
    <definedName name="인력01_1" localSheetId="0">#REF!</definedName>
    <definedName name="인력01_1">#REF!</definedName>
    <definedName name="인사" localSheetId="0" hidden="1">{#N/A,#N/A,FALSE,"P.C.B"}</definedName>
    <definedName name="인사" hidden="1">{#N/A,#N/A,FALSE,"P.C.B"}</definedName>
    <definedName name="인원현황">[40]출결현황!$B$4:$B$48</definedName>
    <definedName name="인적공제and표준공제03" localSheetId="15">#REF!</definedName>
    <definedName name="인적공제and표준공제03" localSheetId="16">#REF!</definedName>
    <definedName name="인적공제and표준공제03" localSheetId="17">#REF!</definedName>
    <definedName name="인적공제and표준공제03" localSheetId="18">#REF!</definedName>
    <definedName name="인적공제and표준공제03" localSheetId="19">#REF!</definedName>
    <definedName name="인적공제and표준공제03" localSheetId="20">#REF!</definedName>
    <definedName name="인적공제and표준공제03" localSheetId="21">#REF!</definedName>
    <definedName name="인적공제and표준공제03" localSheetId="22">#REF!</definedName>
    <definedName name="인적공제and표준공제03" localSheetId="23">#REF!</definedName>
    <definedName name="인적공제and표준공제03" localSheetId="24">#REF!</definedName>
    <definedName name="인적공제and표준공제03" localSheetId="35">#REF!</definedName>
    <definedName name="인적공제and표준공제03" localSheetId="38">#REF!</definedName>
    <definedName name="인적공제and표준공제03" localSheetId="37">#REF!</definedName>
    <definedName name="인적공제and표준공제03" localSheetId="36">#REF!</definedName>
    <definedName name="인적공제and표준공제03" localSheetId="26">#REF!</definedName>
    <definedName name="인적공제and표준공제03" localSheetId="10">#REF!</definedName>
    <definedName name="인적공제and표준공제03" localSheetId="13">#REF!</definedName>
    <definedName name="인적공제and표준공제03" localSheetId="12">#REF!</definedName>
    <definedName name="인적공제and표준공제03" localSheetId="14">#REF!</definedName>
    <definedName name="인적공제and표준공제03" localSheetId="25">#REF!</definedName>
    <definedName name="인적공제and표준공제03" localSheetId="1">#REF!</definedName>
    <definedName name="인적공제and표준공제03" localSheetId="0">#REF!</definedName>
    <definedName name="인적공제and표준공제03" localSheetId="27">#REF!</definedName>
    <definedName name="인적공제and표준공제03" localSheetId="11">#REF!</definedName>
    <definedName name="인적공제and표준공제03">#REF!</definedName>
    <definedName name="인적공제and표준공제04" localSheetId="15">#REF!</definedName>
    <definedName name="인적공제and표준공제04" localSheetId="16">#REF!</definedName>
    <definedName name="인적공제and표준공제04" localSheetId="17">#REF!</definedName>
    <definedName name="인적공제and표준공제04" localSheetId="18">#REF!</definedName>
    <definedName name="인적공제and표준공제04" localSheetId="19">#REF!</definedName>
    <definedName name="인적공제and표준공제04" localSheetId="20">#REF!</definedName>
    <definedName name="인적공제and표준공제04" localSheetId="21">#REF!</definedName>
    <definedName name="인적공제and표준공제04" localSheetId="22">#REF!</definedName>
    <definedName name="인적공제and표준공제04" localSheetId="23">#REF!</definedName>
    <definedName name="인적공제and표준공제04" localSheetId="24">#REF!</definedName>
    <definedName name="인적공제and표준공제04" localSheetId="35">#REF!</definedName>
    <definedName name="인적공제and표준공제04" localSheetId="38">#REF!</definedName>
    <definedName name="인적공제and표준공제04" localSheetId="37">#REF!</definedName>
    <definedName name="인적공제and표준공제04" localSheetId="36">#REF!</definedName>
    <definedName name="인적공제and표준공제04" localSheetId="26">#REF!</definedName>
    <definedName name="인적공제and표준공제04" localSheetId="10">#REF!</definedName>
    <definedName name="인적공제and표준공제04" localSheetId="13">#REF!</definedName>
    <definedName name="인적공제and표준공제04" localSheetId="12">#REF!</definedName>
    <definedName name="인적공제and표준공제04" localSheetId="14">#REF!</definedName>
    <definedName name="인적공제and표준공제04" localSheetId="25">#REF!</definedName>
    <definedName name="인적공제and표준공제04" localSheetId="1">#REF!</definedName>
    <definedName name="인적공제and표준공제04" localSheetId="0">#REF!</definedName>
    <definedName name="인적공제and표준공제04" localSheetId="27">#REF!</definedName>
    <definedName name="인적공제and표준공제04" localSheetId="11">#REF!</definedName>
    <definedName name="인적공제and표준공제04">#REF!</definedName>
    <definedName name="일보" localSheetId="16">#REF!</definedName>
    <definedName name="일보" localSheetId="17">#REF!</definedName>
    <definedName name="일보" localSheetId="18">#REF!</definedName>
    <definedName name="일보" localSheetId="19">#REF!</definedName>
    <definedName name="일보" localSheetId="20">#REF!</definedName>
    <definedName name="일보" localSheetId="21">#REF!</definedName>
    <definedName name="일보" localSheetId="22">#REF!</definedName>
    <definedName name="일보" localSheetId="23">#REF!</definedName>
    <definedName name="일보" localSheetId="24">#REF!</definedName>
    <definedName name="일보" localSheetId="0">#REF!</definedName>
    <definedName name="일보">#REF!</definedName>
    <definedName name="일정표" localSheetId="16">#REF!</definedName>
    <definedName name="일정표" localSheetId="17">#REF!</definedName>
    <definedName name="일정표" localSheetId="18">#REF!</definedName>
    <definedName name="일정표" localSheetId="19">#REF!</definedName>
    <definedName name="일정표" localSheetId="20">#REF!</definedName>
    <definedName name="일정표" localSheetId="21">#REF!</definedName>
    <definedName name="일정표" localSheetId="22">#REF!</definedName>
    <definedName name="일정표" localSheetId="23">#REF!</definedName>
    <definedName name="일정표" localSheetId="24">#REF!</definedName>
    <definedName name="일정표" localSheetId="0">#REF!</definedName>
    <definedName name="일정표">#REF!</definedName>
    <definedName name="임직원" localSheetId="15">#REF!</definedName>
    <definedName name="임직원" localSheetId="16">#REF!</definedName>
    <definedName name="임직원" localSheetId="17">#REF!</definedName>
    <definedName name="임직원" localSheetId="18">#REF!</definedName>
    <definedName name="임직원" localSheetId="19">#REF!</definedName>
    <definedName name="임직원" localSheetId="20">#REF!</definedName>
    <definedName name="임직원" localSheetId="21">#REF!</definedName>
    <definedName name="임직원" localSheetId="22">#REF!</definedName>
    <definedName name="임직원" localSheetId="23">#REF!</definedName>
    <definedName name="임직원" localSheetId="24">#REF!</definedName>
    <definedName name="임직원" localSheetId="35">#REF!</definedName>
    <definedName name="임직원" localSheetId="38">#REF!</definedName>
    <definedName name="임직원" localSheetId="37">#REF!</definedName>
    <definedName name="임직원" localSheetId="36">#REF!</definedName>
    <definedName name="임직원" localSheetId="26">#REF!</definedName>
    <definedName name="임직원" localSheetId="10">#REF!</definedName>
    <definedName name="임직원" localSheetId="13">#REF!</definedName>
    <definedName name="임직원" localSheetId="12">#REF!</definedName>
    <definedName name="임직원" localSheetId="14">#REF!</definedName>
    <definedName name="임직원" localSheetId="25">#REF!</definedName>
    <definedName name="임직원" localSheetId="1">#REF!</definedName>
    <definedName name="임직원" localSheetId="0">#REF!</definedName>
    <definedName name="임직원" localSheetId="27">#REF!</definedName>
    <definedName name="임직원" localSheetId="11">#REF!</definedName>
    <definedName name="임직원">#REF!</definedName>
    <definedName name="입사일" localSheetId="15">#REF!</definedName>
    <definedName name="입사일" localSheetId="16">#REF!</definedName>
    <definedName name="입사일" localSheetId="17">#REF!</definedName>
    <definedName name="입사일" localSheetId="18">#REF!</definedName>
    <definedName name="입사일" localSheetId="19">#REF!</definedName>
    <definedName name="입사일" localSheetId="20">#REF!</definedName>
    <definedName name="입사일" localSheetId="21">#REF!</definedName>
    <definedName name="입사일" localSheetId="22">#REF!</definedName>
    <definedName name="입사일" localSheetId="23">#REF!</definedName>
    <definedName name="입사일" localSheetId="24">#REF!</definedName>
    <definedName name="입사일" localSheetId="35">#REF!</definedName>
    <definedName name="입사일" localSheetId="38">#REF!</definedName>
    <definedName name="입사일" localSheetId="37">#REF!</definedName>
    <definedName name="입사일" localSheetId="36">#REF!</definedName>
    <definedName name="입사일" localSheetId="26">#REF!</definedName>
    <definedName name="입사일" localSheetId="10">#REF!</definedName>
    <definedName name="입사일" localSheetId="13">#REF!</definedName>
    <definedName name="입사일" localSheetId="12">#REF!</definedName>
    <definedName name="입사일" localSheetId="14">#REF!</definedName>
    <definedName name="입사일" localSheetId="25">#REF!</definedName>
    <definedName name="입사일" localSheetId="1">#REF!</definedName>
    <definedName name="입사일" localSheetId="0">#REF!</definedName>
    <definedName name="입사일" localSheetId="27">#REF!</definedName>
    <definedName name="입사일" localSheetId="11">#REF!</definedName>
    <definedName name="입사일">#REF!</definedName>
    <definedName name="ㅈㄱㄷㄱ" localSheetId="0">{"'FLASHCARD'!$B$1"}</definedName>
    <definedName name="ㅈㄱㄷㄱ">{"'FLASHCARD'!$B$1"}</definedName>
    <definedName name="ㅈㄴㄴㄴ" localSheetId="0" hidden="1">{#N/A,#N/A,FALSE,"P.C.B"}</definedName>
    <definedName name="ㅈㄴㄴㄴ" hidden="1">{#N/A,#N/A,FALSE,"P.C.B"}</definedName>
    <definedName name="ㅈㄷㄱ" localSheetId="16" hidden="1">[41]FRDS9805!#REF!</definedName>
    <definedName name="ㅈㄷㄱ" localSheetId="17" hidden="1">[41]FRDS9805!#REF!</definedName>
    <definedName name="ㅈㄷㄱ" localSheetId="18" hidden="1">[41]FRDS9805!#REF!</definedName>
    <definedName name="ㅈㄷㄱ" localSheetId="19" hidden="1">[41]FRDS9805!#REF!</definedName>
    <definedName name="ㅈㄷㄱ" localSheetId="20" hidden="1">[41]FRDS9805!#REF!</definedName>
    <definedName name="ㅈㄷㄱ" localSheetId="21" hidden="1">[41]FRDS9805!#REF!</definedName>
    <definedName name="ㅈㄷㄱ" localSheetId="22" hidden="1">[41]FRDS9805!#REF!</definedName>
    <definedName name="ㅈㄷㄱ" localSheetId="23" hidden="1">[41]FRDS9805!#REF!</definedName>
    <definedName name="ㅈㄷㄱ" localSheetId="24" hidden="1">[41]FRDS9805!#REF!</definedName>
    <definedName name="ㅈㄷㄱ" hidden="1">[41]FRDS9805!#REF!</definedName>
    <definedName name="ㅈㅈㅈ" localSheetId="0" hidden="1">{#N/A,#N/A,FALSE,"P.C.B"}</definedName>
    <definedName name="ㅈㅈㅈ" hidden="1">{#N/A,#N/A,FALSE,"P.C.B"}</definedName>
    <definedName name="자금" localSheetId="0" hidden="1">{#N/A,#N/A,FALSE,"Aging Summary";#N/A,#N/A,FALSE,"Ratio Analysis";#N/A,#N/A,FALSE,"Test 120 Day Accts";#N/A,#N/A,FALSE,"Tickmarks"}</definedName>
    <definedName name="자금" hidden="1">{#N/A,#N/A,FALSE,"Aging Summary";#N/A,#N/A,FALSE,"Ratio Analysis";#N/A,#N/A,FALSE,"Test 120 Day Accts";#N/A,#N/A,FALSE,"Tickmarks"}</definedName>
    <definedName name="자금운요" localSheetId="0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localSheetId="0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localSheetId="0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작업" localSheetId="15">#REF!</definedName>
    <definedName name="작업" localSheetId="16">#REF!</definedName>
    <definedName name="작업" localSheetId="17">#REF!</definedName>
    <definedName name="작업" localSheetId="18">#REF!</definedName>
    <definedName name="작업" localSheetId="19">#REF!</definedName>
    <definedName name="작업" localSheetId="20">#REF!</definedName>
    <definedName name="작업" localSheetId="21">#REF!</definedName>
    <definedName name="작업" localSheetId="22">#REF!</definedName>
    <definedName name="작업" localSheetId="23">#REF!</definedName>
    <definedName name="작업" localSheetId="24">#REF!</definedName>
    <definedName name="작업" localSheetId="35">#REF!</definedName>
    <definedName name="작업" localSheetId="38">#REF!</definedName>
    <definedName name="작업" localSheetId="37">#REF!</definedName>
    <definedName name="작업" localSheetId="36">#REF!</definedName>
    <definedName name="작업" localSheetId="26">#REF!</definedName>
    <definedName name="작업" localSheetId="10">#REF!</definedName>
    <definedName name="작업" localSheetId="13">#REF!</definedName>
    <definedName name="작업" localSheetId="12">#REF!</definedName>
    <definedName name="작업" localSheetId="14">#REF!</definedName>
    <definedName name="작업" localSheetId="25">#REF!</definedName>
    <definedName name="작업" localSheetId="1">#REF!</definedName>
    <definedName name="작업" localSheetId="0">#REF!</definedName>
    <definedName name="작업" localSheetId="27">#REF!</definedName>
    <definedName name="작업" localSheetId="11">#REF!</definedName>
    <definedName name="작업">#REF!</definedName>
    <definedName name="작업현황" localSheetId="15">#REF!</definedName>
    <definedName name="작업현황" localSheetId="16">#REF!</definedName>
    <definedName name="작업현황" localSheetId="17">#REF!</definedName>
    <definedName name="작업현황" localSheetId="18">#REF!</definedName>
    <definedName name="작업현황" localSheetId="19">#REF!</definedName>
    <definedName name="작업현황" localSheetId="20">#REF!</definedName>
    <definedName name="작업현황" localSheetId="21">#REF!</definedName>
    <definedName name="작업현황" localSheetId="22">#REF!</definedName>
    <definedName name="작업현황" localSheetId="23">#REF!</definedName>
    <definedName name="작업현황" localSheetId="24">#REF!</definedName>
    <definedName name="작업현황" localSheetId="35">#REF!</definedName>
    <definedName name="작업현황" localSheetId="38">#REF!</definedName>
    <definedName name="작업현황" localSheetId="37">#REF!</definedName>
    <definedName name="작업현황" localSheetId="36">#REF!</definedName>
    <definedName name="작업현황" localSheetId="26">#REF!</definedName>
    <definedName name="작업현황" localSheetId="10">#REF!</definedName>
    <definedName name="작업현황" localSheetId="13">#REF!</definedName>
    <definedName name="작업현황" localSheetId="12">#REF!</definedName>
    <definedName name="작업현황" localSheetId="14">#REF!</definedName>
    <definedName name="작업현황" localSheetId="25">#REF!</definedName>
    <definedName name="작업현황" localSheetId="1">#REF!</definedName>
    <definedName name="작업현황" localSheetId="0">#REF!</definedName>
    <definedName name="작업현황" localSheetId="27">#REF!</definedName>
    <definedName name="작업현황" localSheetId="11">#REF!</definedName>
    <definedName name="작업현황">#REF!</definedName>
    <definedName name="잔양" localSheetId="0" hidden="1">{#N/A,#N/A,FALSE,"P.C.B"}</definedName>
    <definedName name="잔양" hidden="1">{#N/A,#N/A,FALSE,"P.C.B"}</definedName>
    <definedName name="잔업">[36]근태!$BT$5:$BU$26</definedName>
    <definedName name="잔업1">[36]근태!$BW$5:$BX$26</definedName>
    <definedName name="잔업2" localSheetId="15">[36]근태!#REF!</definedName>
    <definedName name="잔업2" localSheetId="16">[36]근태!#REF!</definedName>
    <definedName name="잔업2" localSheetId="17">[36]근태!#REF!</definedName>
    <definedName name="잔업2" localSheetId="18">[36]근태!#REF!</definedName>
    <definedName name="잔업2" localSheetId="19">[36]근태!#REF!</definedName>
    <definedName name="잔업2" localSheetId="20">[36]근태!#REF!</definedName>
    <definedName name="잔업2" localSheetId="21">[36]근태!#REF!</definedName>
    <definedName name="잔업2" localSheetId="22">[36]근태!#REF!</definedName>
    <definedName name="잔업2" localSheetId="23">[36]근태!#REF!</definedName>
    <definedName name="잔업2" localSheetId="24">[36]근태!#REF!</definedName>
    <definedName name="잔업2" localSheetId="35">[36]근태!#REF!</definedName>
    <definedName name="잔업2" localSheetId="38">[36]근태!#REF!</definedName>
    <definedName name="잔업2" localSheetId="37">[36]근태!#REF!</definedName>
    <definedName name="잔업2" localSheetId="36">[36]근태!#REF!</definedName>
    <definedName name="잔업2" localSheetId="26">[36]근태!#REF!</definedName>
    <definedName name="잔업2" localSheetId="10">[36]근태!#REF!</definedName>
    <definedName name="잔업2" localSheetId="13">[36]근태!#REF!</definedName>
    <definedName name="잔업2" localSheetId="12">[36]근태!#REF!</definedName>
    <definedName name="잔업2" localSheetId="14">[36]근태!#REF!</definedName>
    <definedName name="잔업2" localSheetId="25">[36]근태!#REF!</definedName>
    <definedName name="잔업2" localSheetId="1">[36]근태!#REF!</definedName>
    <definedName name="잔업2" localSheetId="0">[36]근태!#REF!</definedName>
    <definedName name="잔업2" localSheetId="27">[36]근태!#REF!</definedName>
    <definedName name="잔업2" localSheetId="11">[36]근태!#REF!</definedName>
    <definedName name="잔업2">[36]근태!#REF!</definedName>
    <definedName name="재무" localSheetId="16" hidden="1">#REF!</definedName>
    <definedName name="재무" localSheetId="17" hidden="1">#REF!</definedName>
    <definedName name="재무" localSheetId="18" hidden="1">#REF!</definedName>
    <definedName name="재무" localSheetId="19" hidden="1">#REF!</definedName>
    <definedName name="재무" localSheetId="20" hidden="1">#REF!</definedName>
    <definedName name="재무" localSheetId="21" hidden="1">#REF!</definedName>
    <definedName name="재무" localSheetId="22" hidden="1">#REF!</definedName>
    <definedName name="재무" localSheetId="23" hidden="1">#REF!</definedName>
    <definedName name="재무" localSheetId="24" hidden="1">#REF!</definedName>
    <definedName name="재무" localSheetId="0" hidden="1">#REF!</definedName>
    <definedName name="재무" hidden="1">#REF!</definedName>
    <definedName name="전년경영비" localSheetId="0" hidden="1">{#N/A,#N/A,FALSE,"P.C.B"}</definedName>
    <definedName name="전년경영비" hidden="1">{#N/A,#N/A,FALSE,"P.C.B"}</definedName>
    <definedName name="전산장비" localSheetId="0">{"'Sheet1'!$A$1:$H$36"}</definedName>
    <definedName name="전산장비">{"'Sheet1'!$A$1:$H$36"}</definedName>
    <definedName name="전월SET비교" localSheetId="16">#REF!</definedName>
    <definedName name="전월SET비교" localSheetId="17">#REF!</definedName>
    <definedName name="전월SET비교" localSheetId="18">#REF!</definedName>
    <definedName name="전월SET비교" localSheetId="19">#REF!</definedName>
    <definedName name="전월SET비교" localSheetId="20">#REF!</definedName>
    <definedName name="전월SET비교" localSheetId="21">#REF!</definedName>
    <definedName name="전월SET비교" localSheetId="22">#REF!</definedName>
    <definedName name="전월SET비교" localSheetId="23">#REF!</definedName>
    <definedName name="전월SET비교" localSheetId="24">#REF!</definedName>
    <definedName name="전월SET비교" localSheetId="0">#REF!</definedName>
    <definedName name="전월SET비교">#REF!</definedName>
    <definedName name="전자Set" localSheetId="16">#REF!</definedName>
    <definedName name="전자Set" localSheetId="17">#REF!</definedName>
    <definedName name="전자Set" localSheetId="18">#REF!</definedName>
    <definedName name="전자Set" localSheetId="19">#REF!</definedName>
    <definedName name="전자Set" localSheetId="20">#REF!</definedName>
    <definedName name="전자Set" localSheetId="21">#REF!</definedName>
    <definedName name="전자Set" localSheetId="22">#REF!</definedName>
    <definedName name="전자Set" localSheetId="23">#REF!</definedName>
    <definedName name="전자Set" localSheetId="24">#REF!</definedName>
    <definedName name="전자Set" localSheetId="0">#REF!</definedName>
    <definedName name="전자Set">#REF!</definedName>
    <definedName name="전자소자" localSheetId="16">#REF!</definedName>
    <definedName name="전자소자" localSheetId="17">#REF!</definedName>
    <definedName name="전자소자" localSheetId="18">#REF!</definedName>
    <definedName name="전자소자" localSheetId="19">#REF!</definedName>
    <definedName name="전자소자" localSheetId="20">#REF!</definedName>
    <definedName name="전자소자" localSheetId="21">#REF!</definedName>
    <definedName name="전자소자" localSheetId="22">#REF!</definedName>
    <definedName name="전자소자" localSheetId="23">#REF!</definedName>
    <definedName name="전자소자" localSheetId="24">#REF!</definedName>
    <definedName name="전자소자" localSheetId="0">#REF!</definedName>
    <definedName name="전자소자">#REF!</definedName>
    <definedName name="전체근속연수" localSheetId="15">#REF!</definedName>
    <definedName name="전체근속연수" localSheetId="16">#REF!</definedName>
    <definedName name="전체근속연수" localSheetId="17">#REF!</definedName>
    <definedName name="전체근속연수" localSheetId="18">#REF!</definedName>
    <definedName name="전체근속연수" localSheetId="19">#REF!</definedName>
    <definedName name="전체근속연수" localSheetId="20">#REF!</definedName>
    <definedName name="전체근속연수" localSheetId="21">#REF!</definedName>
    <definedName name="전체근속연수" localSheetId="22">#REF!</definedName>
    <definedName name="전체근속연수" localSheetId="23">#REF!</definedName>
    <definedName name="전체근속연수" localSheetId="24">#REF!</definedName>
    <definedName name="전체근속연수" localSheetId="35">#REF!</definedName>
    <definedName name="전체근속연수" localSheetId="38">#REF!</definedName>
    <definedName name="전체근속연수" localSheetId="37">#REF!</definedName>
    <definedName name="전체근속연수" localSheetId="36">#REF!</definedName>
    <definedName name="전체근속연수" localSheetId="26">#REF!</definedName>
    <definedName name="전체근속연수" localSheetId="10">#REF!</definedName>
    <definedName name="전체근속연수" localSheetId="13">#REF!</definedName>
    <definedName name="전체근속연수" localSheetId="12">#REF!</definedName>
    <definedName name="전체근속연수" localSheetId="14">#REF!</definedName>
    <definedName name="전체근속연수" localSheetId="25">#REF!</definedName>
    <definedName name="전체근속연수" localSheetId="1">#REF!</definedName>
    <definedName name="전체근속연수" localSheetId="0">#REF!</definedName>
    <definedName name="전체근속연수" localSheetId="27">#REF!</definedName>
    <definedName name="전체근속연수" localSheetId="11">#REF!</definedName>
    <definedName name="전체근속연수">#REF!</definedName>
    <definedName name="점" localSheetId="16">[39]거래선!#REF!</definedName>
    <definedName name="점" localSheetId="17">[39]거래선!#REF!</definedName>
    <definedName name="점" localSheetId="18">[39]거래선!#REF!</definedName>
    <definedName name="점" localSheetId="19">[39]거래선!#REF!</definedName>
    <definedName name="점" localSheetId="20">[39]거래선!#REF!</definedName>
    <definedName name="점" localSheetId="21">[39]거래선!#REF!</definedName>
    <definedName name="점" localSheetId="22">[39]거래선!#REF!</definedName>
    <definedName name="점" localSheetId="23">[39]거래선!#REF!</definedName>
    <definedName name="점" localSheetId="24">[39]거래선!#REF!</definedName>
    <definedName name="점">[39]거래선!#REF!</definedName>
    <definedName name="정" localSheetId="16">#REF!</definedName>
    <definedName name="정" localSheetId="17">#REF!</definedName>
    <definedName name="정" localSheetId="18">#REF!</definedName>
    <definedName name="정" localSheetId="19">#REF!</definedName>
    <definedName name="정" localSheetId="20">#REF!</definedName>
    <definedName name="정" localSheetId="21">#REF!</definedName>
    <definedName name="정" localSheetId="22">#REF!</definedName>
    <definedName name="정" localSheetId="23">#REF!</definedName>
    <definedName name="정" localSheetId="24">#REF!</definedName>
    <definedName name="정" localSheetId="0">#REF!</definedName>
    <definedName name="정">#REF!</definedName>
    <definedName name="정규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리" localSheetId="0" hidden="1">{#N/A,#N/A,FALSE,"P.C.B"}</definedName>
    <definedName name="정리" hidden="1">{#N/A,#N/A,FALSE,"P.C.B"}</definedName>
    <definedName name="정정" localSheetId="16">#REF!</definedName>
    <definedName name="정정" localSheetId="17">#REF!</definedName>
    <definedName name="정정" localSheetId="18">#REF!</definedName>
    <definedName name="정정" localSheetId="19">#REF!</definedName>
    <definedName name="정정" localSheetId="20">#REF!</definedName>
    <definedName name="정정" localSheetId="21">#REF!</definedName>
    <definedName name="정정" localSheetId="22">#REF!</definedName>
    <definedName name="정정" localSheetId="23">#REF!</definedName>
    <definedName name="정정" localSheetId="24">#REF!</definedName>
    <definedName name="정정" localSheetId="0">#REF!</definedName>
    <definedName name="정정">#REF!</definedName>
    <definedName name="제목">INDEX([26]GRAPH!$A$2:$D$2,[26]GRAPH!$A$1)</definedName>
    <definedName name="제품차" localSheetId="16">#REF!</definedName>
    <definedName name="제품차" localSheetId="17">#REF!</definedName>
    <definedName name="제품차" localSheetId="18">#REF!</definedName>
    <definedName name="제품차" localSheetId="19">#REF!</definedName>
    <definedName name="제품차" localSheetId="20">#REF!</definedName>
    <definedName name="제품차" localSheetId="21">#REF!</definedName>
    <definedName name="제품차" localSheetId="22">#REF!</definedName>
    <definedName name="제품차" localSheetId="23">#REF!</definedName>
    <definedName name="제품차" localSheetId="24">#REF!</definedName>
    <definedName name="제품차" localSheetId="0">#REF!</definedName>
    <definedName name="제품차">#REF!</definedName>
    <definedName name="조달" localSheetId="0" hidden="1">{#N/A,#N/A,FALSE,"P.C.B"}</definedName>
    <definedName name="조달" hidden="1">{#N/A,#N/A,FALSE,"P.C.B"}</definedName>
    <definedName name="종합과세대상금융소득" localSheetId="15">#REF!</definedName>
    <definedName name="종합과세대상금융소득" localSheetId="16">#REF!</definedName>
    <definedName name="종합과세대상금융소득" localSheetId="17">#REF!</definedName>
    <definedName name="종합과세대상금융소득" localSheetId="18">#REF!</definedName>
    <definedName name="종합과세대상금융소득" localSheetId="19">#REF!</definedName>
    <definedName name="종합과세대상금융소득" localSheetId="20">#REF!</definedName>
    <definedName name="종합과세대상금융소득" localSheetId="21">#REF!</definedName>
    <definedName name="종합과세대상금융소득" localSheetId="22">#REF!</definedName>
    <definedName name="종합과세대상금융소득" localSheetId="23">#REF!</definedName>
    <definedName name="종합과세대상금융소득" localSheetId="24">#REF!</definedName>
    <definedName name="종합과세대상금융소득" localSheetId="35">#REF!</definedName>
    <definedName name="종합과세대상금융소득" localSheetId="38">#REF!</definedName>
    <definedName name="종합과세대상금융소득" localSheetId="37">#REF!</definedName>
    <definedName name="종합과세대상금융소득" localSheetId="36">#REF!</definedName>
    <definedName name="종합과세대상금융소득" localSheetId="26">#REF!</definedName>
    <definedName name="종합과세대상금융소득" localSheetId="10">#REF!</definedName>
    <definedName name="종합과세대상금융소득" localSheetId="13">#REF!</definedName>
    <definedName name="종합과세대상금융소득" localSheetId="12">#REF!</definedName>
    <definedName name="종합과세대상금융소득" localSheetId="14">#REF!</definedName>
    <definedName name="종합과세대상금융소득" localSheetId="25">#REF!</definedName>
    <definedName name="종합과세대상금융소득" localSheetId="1">#REF!</definedName>
    <definedName name="종합과세대상금융소득" localSheetId="0">#REF!</definedName>
    <definedName name="종합과세대상금융소득" localSheetId="27">#REF!</definedName>
    <definedName name="종합과세대상금융소득" localSheetId="11">#REF!</definedName>
    <definedName name="종합과세대상금융소득">#REF!</definedName>
    <definedName name="종합소득금액03" localSheetId="15">#REF!</definedName>
    <definedName name="종합소득금액03" localSheetId="16">#REF!</definedName>
    <definedName name="종합소득금액03" localSheetId="17">#REF!</definedName>
    <definedName name="종합소득금액03" localSheetId="18">#REF!</definedName>
    <definedName name="종합소득금액03" localSheetId="19">#REF!</definedName>
    <definedName name="종합소득금액03" localSheetId="20">#REF!</definedName>
    <definedName name="종합소득금액03" localSheetId="21">#REF!</definedName>
    <definedName name="종합소득금액03" localSheetId="22">#REF!</definedName>
    <definedName name="종합소득금액03" localSheetId="23">#REF!</definedName>
    <definedName name="종합소득금액03" localSheetId="24">#REF!</definedName>
    <definedName name="종합소득금액03" localSheetId="35">#REF!</definedName>
    <definedName name="종합소득금액03" localSheetId="38">#REF!</definedName>
    <definedName name="종합소득금액03" localSheetId="37">#REF!</definedName>
    <definedName name="종합소득금액03" localSheetId="36">#REF!</definedName>
    <definedName name="종합소득금액03" localSheetId="26">#REF!</definedName>
    <definedName name="종합소득금액03" localSheetId="10">#REF!</definedName>
    <definedName name="종합소득금액03" localSheetId="13">#REF!</definedName>
    <definedName name="종합소득금액03" localSheetId="12">#REF!</definedName>
    <definedName name="종합소득금액03" localSheetId="14">#REF!</definedName>
    <definedName name="종합소득금액03" localSheetId="25">#REF!</definedName>
    <definedName name="종합소득금액03" localSheetId="1">#REF!</definedName>
    <definedName name="종합소득금액03" localSheetId="0">#REF!</definedName>
    <definedName name="종합소득금액03" localSheetId="27">#REF!</definedName>
    <definedName name="종합소득금액03" localSheetId="11">#REF!</definedName>
    <definedName name="종합소득금액03">#REF!</definedName>
    <definedName name="종합소득금액04" localSheetId="15">#REF!</definedName>
    <definedName name="종합소득금액04" localSheetId="16">#REF!</definedName>
    <definedName name="종합소득금액04" localSheetId="17">#REF!</definedName>
    <definedName name="종합소득금액04" localSheetId="18">#REF!</definedName>
    <definedName name="종합소득금액04" localSheetId="19">#REF!</definedName>
    <definedName name="종합소득금액04" localSheetId="20">#REF!</definedName>
    <definedName name="종합소득금액04" localSheetId="21">#REF!</definedName>
    <definedName name="종합소득금액04" localSheetId="22">#REF!</definedName>
    <definedName name="종합소득금액04" localSheetId="23">#REF!</definedName>
    <definedName name="종합소득금액04" localSheetId="24">#REF!</definedName>
    <definedName name="종합소득금액04" localSheetId="35">#REF!</definedName>
    <definedName name="종합소득금액04" localSheetId="38">#REF!</definedName>
    <definedName name="종합소득금액04" localSheetId="37">#REF!</definedName>
    <definedName name="종합소득금액04" localSheetId="36">#REF!</definedName>
    <definedName name="종합소득금액04" localSheetId="26">#REF!</definedName>
    <definedName name="종합소득금액04" localSheetId="10">#REF!</definedName>
    <definedName name="종합소득금액04" localSheetId="13">#REF!</definedName>
    <definedName name="종합소득금액04" localSheetId="12">#REF!</definedName>
    <definedName name="종합소득금액04" localSheetId="14">#REF!</definedName>
    <definedName name="종합소득금액04" localSheetId="25">#REF!</definedName>
    <definedName name="종합소득금액04" localSheetId="1">#REF!</definedName>
    <definedName name="종합소득금액04" localSheetId="0">#REF!</definedName>
    <definedName name="종합소득금액04" localSheetId="27">#REF!</definedName>
    <definedName name="종합소득금액04" localSheetId="11">#REF!</definedName>
    <definedName name="종합소득금액04">#REF!</definedName>
    <definedName name="종합소득종합과세기준" localSheetId="15">#REF!</definedName>
    <definedName name="종합소득종합과세기준" localSheetId="16">#REF!</definedName>
    <definedName name="종합소득종합과세기준" localSheetId="17">#REF!</definedName>
    <definedName name="종합소득종합과세기준" localSheetId="18">#REF!</definedName>
    <definedName name="종합소득종합과세기준" localSheetId="19">#REF!</definedName>
    <definedName name="종합소득종합과세기준" localSheetId="20">#REF!</definedName>
    <definedName name="종합소득종합과세기준" localSheetId="21">#REF!</definedName>
    <definedName name="종합소득종합과세기준" localSheetId="22">#REF!</definedName>
    <definedName name="종합소득종합과세기준" localSheetId="23">#REF!</definedName>
    <definedName name="종합소득종합과세기준" localSheetId="24">#REF!</definedName>
    <definedName name="종합소득종합과세기준" localSheetId="35">#REF!</definedName>
    <definedName name="종합소득종합과세기준" localSheetId="38">#REF!</definedName>
    <definedName name="종합소득종합과세기준" localSheetId="37">#REF!</definedName>
    <definedName name="종합소득종합과세기준" localSheetId="36">#REF!</definedName>
    <definedName name="종합소득종합과세기준" localSheetId="26">#REF!</definedName>
    <definedName name="종합소득종합과세기준" localSheetId="10">#REF!</definedName>
    <definedName name="종합소득종합과세기준" localSheetId="13">#REF!</definedName>
    <definedName name="종합소득종합과세기준" localSheetId="12">#REF!</definedName>
    <definedName name="종합소득종합과세기준" localSheetId="14">#REF!</definedName>
    <definedName name="종합소득종합과세기준" localSheetId="25">#REF!</definedName>
    <definedName name="종합소득종합과세기준" localSheetId="1">#REF!</definedName>
    <definedName name="종합소득종합과세기준" localSheetId="0">#REF!</definedName>
    <definedName name="종합소득종합과세기준" localSheetId="27">#REF!</definedName>
    <definedName name="종합소득종합과세기준" localSheetId="11">#REF!</definedName>
    <definedName name="종합소득종합과세기준">#REF!</definedName>
    <definedName name="주요업무" localSheetId="0" hidden="1">{#N/A,#N/A,FALSE,"P.C.B"}</definedName>
    <definedName name="주요업무" hidden="1">{#N/A,#N/A,FALSE,"P.C.B"}</definedName>
    <definedName name="중간요약" localSheetId="0" hidden="1">{#N/A,#N/A,FALSE,"BS";#N/A,#N/A,FALSE,"PL";#N/A,#N/A,FALSE,"처분";#N/A,#N/A,FALSE,"현금";#N/A,#N/A,FALSE,"매출";#N/A,#N/A,FALSE,"원가";#N/A,#N/A,FALSE,"경영"}</definedName>
    <definedName name="중간요약" hidden="1">{#N/A,#N/A,FALSE,"BS";#N/A,#N/A,FALSE,"PL";#N/A,#N/A,FALSE,"처분";#N/A,#N/A,FALSE,"현금";#N/A,#N/A,FALSE,"매출";#N/A,#N/A,FALSE,"원가";#N/A,#N/A,FALSE,"경영"}</definedName>
    <definedName name="중간정산이후근속연수" localSheetId="15">#REF!</definedName>
    <definedName name="중간정산이후근속연수" localSheetId="16">#REF!</definedName>
    <definedName name="중간정산이후근속연수" localSheetId="17">#REF!</definedName>
    <definedName name="중간정산이후근속연수" localSheetId="18">#REF!</definedName>
    <definedName name="중간정산이후근속연수" localSheetId="19">#REF!</definedName>
    <definedName name="중간정산이후근속연수" localSheetId="20">#REF!</definedName>
    <definedName name="중간정산이후근속연수" localSheetId="21">#REF!</definedName>
    <definedName name="중간정산이후근속연수" localSheetId="22">#REF!</definedName>
    <definedName name="중간정산이후근속연수" localSheetId="23">#REF!</definedName>
    <definedName name="중간정산이후근속연수" localSheetId="24">#REF!</definedName>
    <definedName name="중간정산이후근속연수" localSheetId="35">#REF!</definedName>
    <definedName name="중간정산이후근속연수" localSheetId="38">#REF!</definedName>
    <definedName name="중간정산이후근속연수" localSheetId="37">#REF!</definedName>
    <definedName name="중간정산이후근속연수" localSheetId="36">#REF!</definedName>
    <definedName name="중간정산이후근속연수" localSheetId="26">#REF!</definedName>
    <definedName name="중간정산이후근속연수" localSheetId="10">#REF!</definedName>
    <definedName name="중간정산이후근속연수" localSheetId="13">#REF!</definedName>
    <definedName name="중간정산이후근속연수" localSheetId="12">#REF!</definedName>
    <definedName name="중간정산이후근속연수" localSheetId="14">#REF!</definedName>
    <definedName name="중간정산이후근속연수" localSheetId="25">#REF!</definedName>
    <definedName name="중간정산이후근속연수" localSheetId="1">#REF!</definedName>
    <definedName name="중간정산이후근속연수" localSheetId="0">#REF!</definedName>
    <definedName name="중간정산이후근속연수" localSheetId="27">#REF!</definedName>
    <definedName name="중간정산이후근속연수" localSheetId="11">#REF!</definedName>
    <definedName name="중간정산이후근속연수">#REF!</definedName>
    <definedName name="중간정산일" localSheetId="15">#REF!</definedName>
    <definedName name="중간정산일" localSheetId="16">#REF!</definedName>
    <definedName name="중간정산일" localSheetId="17">#REF!</definedName>
    <definedName name="중간정산일" localSheetId="18">#REF!</definedName>
    <definedName name="중간정산일" localSheetId="19">#REF!</definedName>
    <definedName name="중간정산일" localSheetId="20">#REF!</definedName>
    <definedName name="중간정산일" localSheetId="21">#REF!</definedName>
    <definedName name="중간정산일" localSheetId="22">#REF!</definedName>
    <definedName name="중간정산일" localSheetId="23">#REF!</definedName>
    <definedName name="중간정산일" localSheetId="24">#REF!</definedName>
    <definedName name="중간정산일" localSheetId="35">#REF!</definedName>
    <definedName name="중간정산일" localSheetId="38">#REF!</definedName>
    <definedName name="중간정산일" localSheetId="37">#REF!</definedName>
    <definedName name="중간정산일" localSheetId="36">#REF!</definedName>
    <definedName name="중간정산일" localSheetId="26">#REF!</definedName>
    <definedName name="중간정산일" localSheetId="10">#REF!</definedName>
    <definedName name="중간정산일" localSheetId="13">#REF!</definedName>
    <definedName name="중간정산일" localSheetId="12">#REF!</definedName>
    <definedName name="중간정산일" localSheetId="14">#REF!</definedName>
    <definedName name="중간정산일" localSheetId="25">#REF!</definedName>
    <definedName name="중간정산일" localSheetId="1">#REF!</definedName>
    <definedName name="중간정산일" localSheetId="0">#REF!</definedName>
    <definedName name="중간정산일" localSheetId="27">#REF!</definedName>
    <definedName name="중간정산일" localSheetId="11">#REF!</definedName>
    <definedName name="중간정산일">#REF!</definedName>
    <definedName name="중퇴과표" localSheetId="15">#REF!</definedName>
    <definedName name="중퇴과표" localSheetId="16">#REF!</definedName>
    <definedName name="중퇴과표" localSheetId="17">#REF!</definedName>
    <definedName name="중퇴과표" localSheetId="18">#REF!</definedName>
    <definedName name="중퇴과표" localSheetId="19">#REF!</definedName>
    <definedName name="중퇴과표" localSheetId="20">#REF!</definedName>
    <definedName name="중퇴과표" localSheetId="21">#REF!</definedName>
    <definedName name="중퇴과표" localSheetId="22">#REF!</definedName>
    <definedName name="중퇴과표" localSheetId="23">#REF!</definedName>
    <definedName name="중퇴과표" localSheetId="24">#REF!</definedName>
    <definedName name="중퇴과표" localSheetId="35">#REF!</definedName>
    <definedName name="중퇴과표" localSheetId="38">#REF!</definedName>
    <definedName name="중퇴과표" localSheetId="37">#REF!</definedName>
    <definedName name="중퇴과표" localSheetId="36">#REF!</definedName>
    <definedName name="중퇴과표" localSheetId="26">#REF!</definedName>
    <definedName name="중퇴과표" localSheetId="10">#REF!</definedName>
    <definedName name="중퇴과표" localSheetId="13">#REF!</definedName>
    <definedName name="중퇴과표" localSheetId="12">#REF!</definedName>
    <definedName name="중퇴과표" localSheetId="14">#REF!</definedName>
    <definedName name="중퇴과표" localSheetId="25">#REF!</definedName>
    <definedName name="중퇴과표" localSheetId="1">#REF!</definedName>
    <definedName name="중퇴과표" localSheetId="0">#REF!</definedName>
    <definedName name="중퇴과표" localSheetId="27">#REF!</definedName>
    <definedName name="중퇴과표" localSheetId="11">#REF!</definedName>
    <definedName name="중퇴과표">#REF!</definedName>
    <definedName name="중퇴근속연수" localSheetId="15">#REF!</definedName>
    <definedName name="중퇴근속연수" localSheetId="16">#REF!</definedName>
    <definedName name="중퇴근속연수" localSheetId="17">#REF!</definedName>
    <definedName name="중퇴근속연수" localSheetId="18">#REF!</definedName>
    <definedName name="중퇴근속연수" localSheetId="19">#REF!</definedName>
    <definedName name="중퇴근속연수" localSheetId="20">#REF!</definedName>
    <definedName name="중퇴근속연수" localSheetId="21">#REF!</definedName>
    <definedName name="중퇴근속연수" localSheetId="22">#REF!</definedName>
    <definedName name="중퇴근속연수" localSheetId="23">#REF!</definedName>
    <definedName name="중퇴근속연수" localSheetId="24">#REF!</definedName>
    <definedName name="중퇴근속연수" localSheetId="35">#REF!</definedName>
    <definedName name="중퇴근속연수" localSheetId="38">#REF!</definedName>
    <definedName name="중퇴근속연수" localSheetId="37">#REF!</definedName>
    <definedName name="중퇴근속연수" localSheetId="36">#REF!</definedName>
    <definedName name="중퇴근속연수" localSheetId="26">#REF!</definedName>
    <definedName name="중퇴근속연수" localSheetId="10">#REF!</definedName>
    <definedName name="중퇴근속연수" localSheetId="13">#REF!</definedName>
    <definedName name="중퇴근속연수" localSheetId="12">#REF!</definedName>
    <definedName name="중퇴근속연수" localSheetId="14">#REF!</definedName>
    <definedName name="중퇴근속연수" localSheetId="25">#REF!</definedName>
    <definedName name="중퇴근속연수" localSheetId="1">#REF!</definedName>
    <definedName name="중퇴근속연수" localSheetId="0">#REF!</definedName>
    <definedName name="중퇴근속연수" localSheetId="27">#REF!</definedName>
    <definedName name="중퇴근속연수" localSheetId="11">#REF!</definedName>
    <definedName name="중퇴근속연수">#REF!</definedName>
    <definedName name="중퇴금" localSheetId="15">#REF!</definedName>
    <definedName name="중퇴금" localSheetId="16">#REF!</definedName>
    <definedName name="중퇴금" localSheetId="17">#REF!</definedName>
    <definedName name="중퇴금" localSheetId="18">#REF!</definedName>
    <definedName name="중퇴금" localSheetId="19">#REF!</definedName>
    <definedName name="중퇴금" localSheetId="20">#REF!</definedName>
    <definedName name="중퇴금" localSheetId="21">#REF!</definedName>
    <definedName name="중퇴금" localSheetId="22">#REF!</definedName>
    <definedName name="중퇴금" localSheetId="23">#REF!</definedName>
    <definedName name="중퇴금" localSheetId="24">#REF!</definedName>
    <definedName name="중퇴금" localSheetId="35">#REF!</definedName>
    <definedName name="중퇴금" localSheetId="38">#REF!</definedName>
    <definedName name="중퇴금" localSheetId="37">#REF!</definedName>
    <definedName name="중퇴금" localSheetId="36">#REF!</definedName>
    <definedName name="중퇴금" localSheetId="26">#REF!</definedName>
    <definedName name="중퇴금" localSheetId="10">#REF!</definedName>
    <definedName name="중퇴금" localSheetId="13">#REF!</definedName>
    <definedName name="중퇴금" localSheetId="12">#REF!</definedName>
    <definedName name="중퇴금" localSheetId="14">#REF!</definedName>
    <definedName name="중퇴금" localSheetId="25">#REF!</definedName>
    <definedName name="중퇴금" localSheetId="1">#REF!</definedName>
    <definedName name="중퇴금" localSheetId="0">#REF!</definedName>
    <definedName name="중퇴금" localSheetId="27">#REF!</definedName>
    <definedName name="중퇴금" localSheetId="11">#REF!</definedName>
    <definedName name="중퇴금">#REF!</definedName>
    <definedName name="중퇴명퇴금" localSheetId="15">#REF!</definedName>
    <definedName name="중퇴명퇴금" localSheetId="16">#REF!</definedName>
    <definedName name="중퇴명퇴금" localSheetId="17">#REF!</definedName>
    <definedName name="중퇴명퇴금" localSheetId="18">#REF!</definedName>
    <definedName name="중퇴명퇴금" localSheetId="19">#REF!</definedName>
    <definedName name="중퇴명퇴금" localSheetId="20">#REF!</definedName>
    <definedName name="중퇴명퇴금" localSheetId="21">#REF!</definedName>
    <definedName name="중퇴명퇴금" localSheetId="22">#REF!</definedName>
    <definedName name="중퇴명퇴금" localSheetId="23">#REF!</definedName>
    <definedName name="중퇴명퇴금" localSheetId="24">#REF!</definedName>
    <definedName name="중퇴명퇴금" localSheetId="35">#REF!</definedName>
    <definedName name="중퇴명퇴금" localSheetId="38">#REF!</definedName>
    <definedName name="중퇴명퇴금" localSheetId="37">#REF!</definedName>
    <definedName name="중퇴명퇴금" localSheetId="36">#REF!</definedName>
    <definedName name="중퇴명퇴금" localSheetId="26">#REF!</definedName>
    <definedName name="중퇴명퇴금" localSheetId="10">#REF!</definedName>
    <definedName name="중퇴명퇴금" localSheetId="13">#REF!</definedName>
    <definedName name="중퇴명퇴금" localSheetId="12">#REF!</definedName>
    <definedName name="중퇴명퇴금" localSheetId="14">#REF!</definedName>
    <definedName name="중퇴명퇴금" localSheetId="25">#REF!</definedName>
    <definedName name="중퇴명퇴금" localSheetId="1">#REF!</definedName>
    <definedName name="중퇴명퇴금" localSheetId="0">#REF!</definedName>
    <definedName name="중퇴명퇴금" localSheetId="27">#REF!</definedName>
    <definedName name="중퇴명퇴금" localSheetId="11">#REF!</definedName>
    <definedName name="중퇴명퇴금">#REF!</definedName>
    <definedName name="중퇴산출세액" localSheetId="15">#REF!</definedName>
    <definedName name="중퇴산출세액" localSheetId="16">#REF!</definedName>
    <definedName name="중퇴산출세액" localSheetId="17">#REF!</definedName>
    <definedName name="중퇴산출세액" localSheetId="18">#REF!</definedName>
    <definedName name="중퇴산출세액" localSheetId="19">#REF!</definedName>
    <definedName name="중퇴산출세액" localSheetId="20">#REF!</definedName>
    <definedName name="중퇴산출세액" localSheetId="21">#REF!</definedName>
    <definedName name="중퇴산출세액" localSheetId="22">#REF!</definedName>
    <definedName name="중퇴산출세액" localSheetId="23">#REF!</definedName>
    <definedName name="중퇴산출세액" localSheetId="24">#REF!</definedName>
    <definedName name="중퇴산출세액" localSheetId="35">#REF!</definedName>
    <definedName name="중퇴산출세액" localSheetId="38">#REF!</definedName>
    <definedName name="중퇴산출세액" localSheetId="37">#REF!</definedName>
    <definedName name="중퇴산출세액" localSheetId="36">#REF!</definedName>
    <definedName name="중퇴산출세액" localSheetId="26">#REF!</definedName>
    <definedName name="중퇴산출세액" localSheetId="10">#REF!</definedName>
    <definedName name="중퇴산출세액" localSheetId="13">#REF!</definedName>
    <definedName name="중퇴산출세액" localSheetId="12">#REF!</definedName>
    <definedName name="중퇴산출세액" localSheetId="14">#REF!</definedName>
    <definedName name="중퇴산출세액" localSheetId="25">#REF!</definedName>
    <definedName name="중퇴산출세액" localSheetId="1">#REF!</definedName>
    <definedName name="중퇴산출세액" localSheetId="0">#REF!</definedName>
    <definedName name="중퇴산출세액" localSheetId="27">#REF!</definedName>
    <definedName name="중퇴산출세액" localSheetId="11">#REF!</definedName>
    <definedName name="중퇴산출세액">#REF!</definedName>
    <definedName name="중퇴연평균과표" localSheetId="15">#REF!</definedName>
    <definedName name="중퇴연평균과표" localSheetId="16">#REF!</definedName>
    <definedName name="중퇴연평균과표" localSheetId="17">#REF!</definedName>
    <definedName name="중퇴연평균과표" localSheetId="18">#REF!</definedName>
    <definedName name="중퇴연평균과표" localSheetId="19">#REF!</definedName>
    <definedName name="중퇴연평균과표" localSheetId="20">#REF!</definedName>
    <definedName name="중퇴연평균과표" localSheetId="21">#REF!</definedName>
    <definedName name="중퇴연평균과표" localSheetId="22">#REF!</definedName>
    <definedName name="중퇴연평균과표" localSheetId="23">#REF!</definedName>
    <definedName name="중퇴연평균과표" localSheetId="24">#REF!</definedName>
    <definedName name="중퇴연평균과표" localSheetId="35">#REF!</definedName>
    <definedName name="중퇴연평균과표" localSheetId="38">#REF!</definedName>
    <definedName name="중퇴연평균과표" localSheetId="37">#REF!</definedName>
    <definedName name="중퇴연평균과표" localSheetId="36">#REF!</definedName>
    <definedName name="중퇴연평균과표" localSheetId="26">#REF!</definedName>
    <definedName name="중퇴연평균과표" localSheetId="10">#REF!</definedName>
    <definedName name="중퇴연평균과표" localSheetId="13">#REF!</definedName>
    <definedName name="중퇴연평균과표" localSheetId="12">#REF!</definedName>
    <definedName name="중퇴연평균과표" localSheetId="14">#REF!</definedName>
    <definedName name="중퇴연평균과표" localSheetId="25">#REF!</definedName>
    <definedName name="중퇴연평균과표" localSheetId="1">#REF!</definedName>
    <definedName name="중퇴연평균과표" localSheetId="0">#REF!</definedName>
    <definedName name="중퇴연평균과표" localSheetId="27">#REF!</definedName>
    <definedName name="중퇴연평균과표" localSheetId="11">#REF!</definedName>
    <definedName name="중퇴연평균과표">#REF!</definedName>
    <definedName name="중퇴퇴직소득공제2" localSheetId="15">#REF!</definedName>
    <definedName name="중퇴퇴직소득공제2" localSheetId="16">#REF!</definedName>
    <definedName name="중퇴퇴직소득공제2" localSheetId="17">#REF!</definedName>
    <definedName name="중퇴퇴직소득공제2" localSheetId="18">#REF!</definedName>
    <definedName name="중퇴퇴직소득공제2" localSheetId="19">#REF!</definedName>
    <definedName name="중퇴퇴직소득공제2" localSheetId="20">#REF!</definedName>
    <definedName name="중퇴퇴직소득공제2" localSheetId="21">#REF!</definedName>
    <definedName name="중퇴퇴직소득공제2" localSheetId="22">#REF!</definedName>
    <definedName name="중퇴퇴직소득공제2" localSheetId="23">#REF!</definedName>
    <definedName name="중퇴퇴직소득공제2" localSheetId="24">#REF!</definedName>
    <definedName name="중퇴퇴직소득공제2" localSheetId="35">#REF!</definedName>
    <definedName name="중퇴퇴직소득공제2" localSheetId="38">#REF!</definedName>
    <definedName name="중퇴퇴직소득공제2" localSheetId="37">#REF!</definedName>
    <definedName name="중퇴퇴직소득공제2" localSheetId="36">#REF!</definedName>
    <definedName name="중퇴퇴직소득공제2" localSheetId="26">#REF!</definedName>
    <definedName name="중퇴퇴직소득공제2" localSheetId="10">#REF!</definedName>
    <definedName name="중퇴퇴직소득공제2" localSheetId="13">#REF!</definedName>
    <definedName name="중퇴퇴직소득공제2" localSheetId="12">#REF!</definedName>
    <definedName name="중퇴퇴직소득공제2" localSheetId="14">#REF!</definedName>
    <definedName name="중퇴퇴직소득공제2" localSheetId="25">#REF!</definedName>
    <definedName name="중퇴퇴직소득공제2" localSheetId="1">#REF!</definedName>
    <definedName name="중퇴퇴직소득공제2" localSheetId="0">#REF!</definedName>
    <definedName name="중퇴퇴직소득공제2" localSheetId="27">#REF!</definedName>
    <definedName name="중퇴퇴직소득공제2" localSheetId="11">#REF!</definedName>
    <definedName name="중퇴퇴직소득공제2">#REF!</definedName>
    <definedName name="중퇴퇴직소득공제계" localSheetId="15">#REF!</definedName>
    <definedName name="중퇴퇴직소득공제계" localSheetId="16">#REF!</definedName>
    <definedName name="중퇴퇴직소득공제계" localSheetId="17">#REF!</definedName>
    <definedName name="중퇴퇴직소득공제계" localSheetId="18">#REF!</definedName>
    <definedName name="중퇴퇴직소득공제계" localSheetId="19">#REF!</definedName>
    <definedName name="중퇴퇴직소득공제계" localSheetId="20">#REF!</definedName>
    <definedName name="중퇴퇴직소득공제계" localSheetId="21">#REF!</definedName>
    <definedName name="중퇴퇴직소득공제계" localSheetId="22">#REF!</definedName>
    <definedName name="중퇴퇴직소득공제계" localSheetId="23">#REF!</definedName>
    <definedName name="중퇴퇴직소득공제계" localSheetId="24">#REF!</definedName>
    <definedName name="중퇴퇴직소득공제계" localSheetId="35">#REF!</definedName>
    <definedName name="중퇴퇴직소득공제계" localSheetId="38">#REF!</definedName>
    <definedName name="중퇴퇴직소득공제계" localSheetId="37">#REF!</definedName>
    <definedName name="중퇴퇴직소득공제계" localSheetId="36">#REF!</definedName>
    <definedName name="중퇴퇴직소득공제계" localSheetId="26">#REF!</definedName>
    <definedName name="중퇴퇴직소득공제계" localSheetId="10">#REF!</definedName>
    <definedName name="중퇴퇴직소득공제계" localSheetId="13">#REF!</definedName>
    <definedName name="중퇴퇴직소득공제계" localSheetId="12">#REF!</definedName>
    <definedName name="중퇴퇴직소득공제계" localSheetId="14">#REF!</definedName>
    <definedName name="중퇴퇴직소득공제계" localSheetId="25">#REF!</definedName>
    <definedName name="중퇴퇴직소득공제계" localSheetId="1">#REF!</definedName>
    <definedName name="중퇴퇴직소득공제계" localSheetId="0">#REF!</definedName>
    <definedName name="중퇴퇴직소득공제계" localSheetId="27">#REF!</definedName>
    <definedName name="중퇴퇴직소득공제계" localSheetId="11">#REF!</definedName>
    <definedName name="중퇴퇴직소득공제계">#REF!</definedName>
    <definedName name="중퇴환산세액" localSheetId="15">#REF!</definedName>
    <definedName name="중퇴환산세액" localSheetId="16">#REF!</definedName>
    <definedName name="중퇴환산세액" localSheetId="17">#REF!</definedName>
    <definedName name="중퇴환산세액" localSheetId="18">#REF!</definedName>
    <definedName name="중퇴환산세액" localSheetId="19">#REF!</definedName>
    <definedName name="중퇴환산세액" localSheetId="20">#REF!</definedName>
    <definedName name="중퇴환산세액" localSheetId="21">#REF!</definedName>
    <definedName name="중퇴환산세액" localSheetId="22">#REF!</definedName>
    <definedName name="중퇴환산세액" localSheetId="23">#REF!</definedName>
    <definedName name="중퇴환산세액" localSheetId="24">#REF!</definedName>
    <definedName name="중퇴환산세액" localSheetId="35">#REF!</definedName>
    <definedName name="중퇴환산세액" localSheetId="38">#REF!</definedName>
    <definedName name="중퇴환산세액" localSheetId="37">#REF!</definedName>
    <definedName name="중퇴환산세액" localSheetId="36">#REF!</definedName>
    <definedName name="중퇴환산세액" localSheetId="26">#REF!</definedName>
    <definedName name="중퇴환산세액" localSheetId="10">#REF!</definedName>
    <definedName name="중퇴환산세액" localSheetId="13">#REF!</definedName>
    <definedName name="중퇴환산세액" localSheetId="12">#REF!</definedName>
    <definedName name="중퇴환산세액" localSheetId="14">#REF!</definedName>
    <definedName name="중퇴환산세액" localSheetId="25">#REF!</definedName>
    <definedName name="중퇴환산세액" localSheetId="1">#REF!</definedName>
    <definedName name="중퇴환산세액" localSheetId="0">#REF!</definedName>
    <definedName name="중퇴환산세액" localSheetId="27">#REF!</definedName>
    <definedName name="중퇴환산세액" localSheetId="11">#REF!</definedName>
    <definedName name="중퇴환산세액">#REF!</definedName>
    <definedName name="지표현황1" localSheetId="0">{"'AS,SEC'!$A$4:$J$25"}</definedName>
    <definedName name="지표현황1">{"'AS,SEC'!$A$4:$J$25"}</definedName>
    <definedName name="집계1215" localSheetId="16">#REF!</definedName>
    <definedName name="집계1215" localSheetId="17">#REF!</definedName>
    <definedName name="집계1215" localSheetId="18">#REF!</definedName>
    <definedName name="집계1215" localSheetId="19">#REF!</definedName>
    <definedName name="집계1215" localSheetId="20">#REF!</definedName>
    <definedName name="집계1215" localSheetId="21">#REF!</definedName>
    <definedName name="집계1215" localSheetId="22">#REF!</definedName>
    <definedName name="집계1215" localSheetId="23">#REF!</definedName>
    <definedName name="집계1215" localSheetId="24">#REF!</definedName>
    <definedName name="집계1215" localSheetId="0">#REF!</definedName>
    <definedName name="집계1215">#REF!</definedName>
    <definedName name="ㅊ" localSheetId="15">[6]Sheet1!#REF!</definedName>
    <definedName name="ㅊ" localSheetId="16">[6]Sheet1!#REF!</definedName>
    <definedName name="ㅊ" localSheetId="17">[6]Sheet1!#REF!</definedName>
    <definedName name="ㅊ" localSheetId="18">[6]Sheet1!#REF!</definedName>
    <definedName name="ㅊ" localSheetId="19">[6]Sheet1!#REF!</definedName>
    <definedName name="ㅊ" localSheetId="20">[6]Sheet1!#REF!</definedName>
    <definedName name="ㅊ" localSheetId="21">[6]Sheet1!#REF!</definedName>
    <definedName name="ㅊ" localSheetId="22">[6]Sheet1!#REF!</definedName>
    <definedName name="ㅊ" localSheetId="23">[6]Sheet1!#REF!</definedName>
    <definedName name="ㅊ" localSheetId="24">[6]Sheet1!#REF!</definedName>
    <definedName name="ㅊ" localSheetId="35">[6]Sheet1!#REF!</definedName>
    <definedName name="ㅊ" localSheetId="38">[6]Sheet1!#REF!</definedName>
    <definedName name="ㅊ" localSheetId="37">[6]Sheet1!#REF!</definedName>
    <definedName name="ㅊ" localSheetId="36">[6]Sheet1!#REF!</definedName>
    <definedName name="ㅊ" localSheetId="26">[6]Sheet1!#REF!</definedName>
    <definedName name="ㅊ" localSheetId="10">[6]Sheet1!#REF!</definedName>
    <definedName name="ㅊ" localSheetId="13">[6]Sheet1!#REF!</definedName>
    <definedName name="ㅊ" localSheetId="12">[6]Sheet1!#REF!</definedName>
    <definedName name="ㅊ" localSheetId="14">[6]Sheet1!#REF!</definedName>
    <definedName name="ㅊ" localSheetId="25">[6]Sheet1!#REF!</definedName>
    <definedName name="ㅊ" localSheetId="1">[6]Sheet1!#REF!</definedName>
    <definedName name="ㅊ" localSheetId="0">[6]Sheet1!#REF!</definedName>
    <definedName name="ㅊ" localSheetId="27">[6]Sheet1!#REF!</definedName>
    <definedName name="ㅊ" localSheetId="11">[6]Sheet1!#REF!</definedName>
    <definedName name="ㅊ">[6]Sheet1!#REF!</definedName>
    <definedName name="ㅊ1" localSheetId="15">#REF!</definedName>
    <definedName name="ㅊ1" localSheetId="16">#REF!</definedName>
    <definedName name="ㅊ1" localSheetId="17">#REF!</definedName>
    <definedName name="ㅊ1" localSheetId="18">#REF!</definedName>
    <definedName name="ㅊ1" localSheetId="19">#REF!</definedName>
    <definedName name="ㅊ1" localSheetId="20">#REF!</definedName>
    <definedName name="ㅊ1" localSheetId="21">#REF!</definedName>
    <definedName name="ㅊ1" localSheetId="22">#REF!</definedName>
    <definedName name="ㅊ1" localSheetId="23">#REF!</definedName>
    <definedName name="ㅊ1" localSheetId="24">#REF!</definedName>
    <definedName name="ㅊ1" localSheetId="35">#REF!</definedName>
    <definedName name="ㅊ1" localSheetId="38">#REF!</definedName>
    <definedName name="ㅊ1" localSheetId="37">#REF!</definedName>
    <definedName name="ㅊ1" localSheetId="36">#REF!</definedName>
    <definedName name="ㅊ1" localSheetId="26">#REF!</definedName>
    <definedName name="ㅊ1" localSheetId="10">#REF!</definedName>
    <definedName name="ㅊ1" localSheetId="13">#REF!</definedName>
    <definedName name="ㅊ1" localSheetId="12">#REF!</definedName>
    <definedName name="ㅊ1" localSheetId="14">#REF!</definedName>
    <definedName name="ㅊ1" localSheetId="25">#REF!</definedName>
    <definedName name="ㅊ1" localSheetId="1">#REF!</definedName>
    <definedName name="ㅊ1" localSheetId="0">#REF!</definedName>
    <definedName name="ㅊ1" localSheetId="27">#REF!</definedName>
    <definedName name="ㅊ1" localSheetId="11">#REF!</definedName>
    <definedName name="ㅊ1">#REF!</definedName>
    <definedName name="차량2" localSheetId="16" hidden="1">#REF!</definedName>
    <definedName name="차량2" localSheetId="17" hidden="1">#REF!</definedName>
    <definedName name="차량2" localSheetId="18" hidden="1">#REF!</definedName>
    <definedName name="차량2" localSheetId="19" hidden="1">#REF!</definedName>
    <definedName name="차량2" localSheetId="20" hidden="1">#REF!</definedName>
    <definedName name="차량2" localSheetId="21" hidden="1">#REF!</definedName>
    <definedName name="차량2" localSheetId="22" hidden="1">#REF!</definedName>
    <definedName name="차량2" localSheetId="23" hidden="1">#REF!</definedName>
    <definedName name="차량2" localSheetId="24" hidden="1">#REF!</definedName>
    <definedName name="차량2" localSheetId="0" hidden="1">#REF!</definedName>
    <definedName name="차량2" hidden="1">#REF!</definedName>
    <definedName name="총무" localSheetId="0" hidden="1">{#N/A,#N/A,FALSE,"P.C.B"}</definedName>
    <definedName name="총무" hidden="1">{#N/A,#N/A,FALSE,"P.C.B"}</definedName>
    <definedName name="최재호" localSheetId="16" hidden="1">#REF!</definedName>
    <definedName name="최재호" localSheetId="17" hidden="1">#REF!</definedName>
    <definedName name="최재호" localSheetId="18" hidden="1">#REF!</definedName>
    <definedName name="최재호" localSheetId="19" hidden="1">#REF!</definedName>
    <definedName name="최재호" localSheetId="20" hidden="1">#REF!</definedName>
    <definedName name="최재호" localSheetId="21" hidden="1">#REF!</definedName>
    <definedName name="최재호" localSheetId="22" hidden="1">#REF!</definedName>
    <definedName name="최재호" localSheetId="23" hidden="1">#REF!</definedName>
    <definedName name="최재호" localSheetId="24" hidden="1">#REF!</definedName>
    <definedName name="최재호" localSheetId="0" hidden="1">#REF!</definedName>
    <definedName name="최재호" hidden="1">#REF!</definedName>
    <definedName name="ㅋㅋ" localSheetId="0" hidden="1">{#N/A,#N/A,FALSE,"P.C.B"}</definedName>
    <definedName name="ㅋㅋ" hidden="1">{#N/A,#N/A,FALSE,"P.C.B"}</definedName>
    <definedName name="ㅋㅋㅋ" localSheetId="16">#REF!</definedName>
    <definedName name="ㅋㅋㅋ" localSheetId="17">#REF!</definedName>
    <definedName name="ㅋㅋㅋ" localSheetId="18">#REF!</definedName>
    <definedName name="ㅋㅋㅋ" localSheetId="19">#REF!</definedName>
    <definedName name="ㅋㅋㅋ" localSheetId="20">#REF!</definedName>
    <definedName name="ㅋㅋㅋ" localSheetId="21">#REF!</definedName>
    <definedName name="ㅋㅋㅋ" localSheetId="22">#REF!</definedName>
    <definedName name="ㅋㅋㅋ" localSheetId="23">#REF!</definedName>
    <definedName name="ㅋㅋㅋ" localSheetId="24">#REF!</definedName>
    <definedName name="ㅋㅋㅋ" localSheetId="0">#REF!</definedName>
    <definedName name="ㅋㅋㅋ">#REF!</definedName>
    <definedName name="ㅋㅋㅋㅋㅋ" localSheetId="0" hidden="1">{#N/A,#N/A,FALSE,"P.C.B"}</definedName>
    <definedName name="ㅋㅋㅋㅋㅋ" hidden="1">{#N/A,#N/A,FALSE,"P.C.B"}</definedName>
    <definedName name="캠코환매채권" localSheetId="0" hidden="1">{#N/A,#N/A,FALSE,"Aging Summary";#N/A,#N/A,FALSE,"Ratio Analysis";#N/A,#N/A,FALSE,"Test 120 Day Accts";#N/A,#N/A,FALSE,"Tickmarks"}</definedName>
    <definedName name="캠코환매채권" hidden="1">{#N/A,#N/A,FALSE,"Aging Summary";#N/A,#N/A,FALSE,"Ratio Analysis";#N/A,#N/A,FALSE,"Test 120 Day Accts";#N/A,#N/A,FALSE,"Tickmarks"}</definedName>
    <definedName name="ㅌㅇㄴ" localSheetId="16" hidden="1">[35]상품입고집계!#REF!</definedName>
    <definedName name="ㅌㅇㄴ" localSheetId="17" hidden="1">[35]상품입고집계!#REF!</definedName>
    <definedName name="ㅌㅇㄴ" localSheetId="18" hidden="1">[35]상품입고집계!#REF!</definedName>
    <definedName name="ㅌㅇㄴ" localSheetId="19" hidden="1">[35]상품입고집계!#REF!</definedName>
    <definedName name="ㅌㅇㄴ" localSheetId="20" hidden="1">[35]상품입고집계!#REF!</definedName>
    <definedName name="ㅌㅇㄴ" localSheetId="21" hidden="1">[35]상품입고집계!#REF!</definedName>
    <definedName name="ㅌㅇㄴ" localSheetId="22" hidden="1">[35]상품입고집계!#REF!</definedName>
    <definedName name="ㅌㅇㄴ" localSheetId="23" hidden="1">[35]상품입고집계!#REF!</definedName>
    <definedName name="ㅌㅇㄴ" localSheetId="24" hidden="1">[35]상품입고집계!#REF!</definedName>
    <definedName name="ㅌㅇㄴ" hidden="1">[35]상품입고집계!#REF!</definedName>
    <definedName name="태" localSheetId="0" hidden="1">{#N/A,#N/A,FALSE,"P.C.B"}</definedName>
    <definedName name="태" hidden="1">{#N/A,#N/A,FALSE,"P.C.B"}</definedName>
    <definedName name="퇴사일" localSheetId="15">#REF!</definedName>
    <definedName name="퇴사일" localSheetId="16">#REF!</definedName>
    <definedName name="퇴사일" localSheetId="17">#REF!</definedName>
    <definedName name="퇴사일" localSheetId="18">#REF!</definedName>
    <definedName name="퇴사일" localSheetId="19">#REF!</definedName>
    <definedName name="퇴사일" localSheetId="20">#REF!</definedName>
    <definedName name="퇴사일" localSheetId="21">#REF!</definedName>
    <definedName name="퇴사일" localSheetId="22">#REF!</definedName>
    <definedName name="퇴사일" localSheetId="23">#REF!</definedName>
    <definedName name="퇴사일" localSheetId="24">#REF!</definedName>
    <definedName name="퇴사일" localSheetId="35">#REF!</definedName>
    <definedName name="퇴사일" localSheetId="38">#REF!</definedName>
    <definedName name="퇴사일" localSheetId="37">#REF!</definedName>
    <definedName name="퇴사일" localSheetId="36">#REF!</definedName>
    <definedName name="퇴사일" localSheetId="26">#REF!</definedName>
    <definedName name="퇴사일" localSheetId="10">#REF!</definedName>
    <definedName name="퇴사일" localSheetId="13">#REF!</definedName>
    <definedName name="퇴사일" localSheetId="12">#REF!</definedName>
    <definedName name="퇴사일" localSheetId="14">#REF!</definedName>
    <definedName name="퇴사일" localSheetId="25">#REF!</definedName>
    <definedName name="퇴사일" localSheetId="1">#REF!</definedName>
    <definedName name="퇴사일" localSheetId="0">#REF!</definedName>
    <definedName name="퇴사일" localSheetId="27">#REF!</definedName>
    <definedName name="퇴사일" localSheetId="11">#REF!</definedName>
    <definedName name="퇴사일">#REF!</definedName>
    <definedName name="퇴직금" localSheetId="15">#REF!</definedName>
    <definedName name="퇴직금" localSheetId="16">#REF!</definedName>
    <definedName name="퇴직금" localSheetId="17">#REF!</definedName>
    <definedName name="퇴직금" localSheetId="18">#REF!</definedName>
    <definedName name="퇴직금" localSheetId="19">#REF!</definedName>
    <definedName name="퇴직금" localSheetId="20">#REF!</definedName>
    <definedName name="퇴직금" localSheetId="21">#REF!</definedName>
    <definedName name="퇴직금" localSheetId="22">#REF!</definedName>
    <definedName name="퇴직금" localSheetId="23">#REF!</definedName>
    <definedName name="퇴직금" localSheetId="24">#REF!</definedName>
    <definedName name="퇴직금" localSheetId="35">#REF!</definedName>
    <definedName name="퇴직금" localSheetId="38">#REF!</definedName>
    <definedName name="퇴직금" localSheetId="37">#REF!</definedName>
    <definedName name="퇴직금" localSheetId="36">#REF!</definedName>
    <definedName name="퇴직금" localSheetId="26">#REF!</definedName>
    <definedName name="퇴직금" localSheetId="10">#REF!</definedName>
    <definedName name="퇴직금" localSheetId="13">#REF!</definedName>
    <definedName name="퇴직금" localSheetId="12">#REF!</definedName>
    <definedName name="퇴직금" localSheetId="14">#REF!</definedName>
    <definedName name="퇴직금" localSheetId="25">#REF!</definedName>
    <definedName name="퇴직금" localSheetId="1">#REF!</definedName>
    <definedName name="퇴직금" localSheetId="0">#REF!</definedName>
    <definedName name="퇴직금" localSheetId="27">#REF!</definedName>
    <definedName name="퇴직금" localSheetId="11">#REF!</definedName>
    <definedName name="퇴직금">#REF!</definedName>
    <definedName name="퇴직금과표" localSheetId="15">#REF!</definedName>
    <definedName name="퇴직금과표" localSheetId="16">#REF!</definedName>
    <definedName name="퇴직금과표" localSheetId="17">#REF!</definedName>
    <definedName name="퇴직금과표" localSheetId="18">#REF!</definedName>
    <definedName name="퇴직금과표" localSheetId="19">#REF!</definedName>
    <definedName name="퇴직금과표" localSheetId="20">#REF!</definedName>
    <definedName name="퇴직금과표" localSheetId="21">#REF!</definedName>
    <definedName name="퇴직금과표" localSheetId="22">#REF!</definedName>
    <definedName name="퇴직금과표" localSheetId="23">#REF!</definedName>
    <definedName name="퇴직금과표" localSheetId="24">#REF!</definedName>
    <definedName name="퇴직금과표" localSheetId="35">#REF!</definedName>
    <definedName name="퇴직금과표" localSheetId="38">#REF!</definedName>
    <definedName name="퇴직금과표" localSheetId="37">#REF!</definedName>
    <definedName name="퇴직금과표" localSheetId="36">#REF!</definedName>
    <definedName name="퇴직금과표" localSheetId="26">#REF!</definedName>
    <definedName name="퇴직금과표" localSheetId="10">#REF!</definedName>
    <definedName name="퇴직금과표" localSheetId="13">#REF!</definedName>
    <definedName name="퇴직금과표" localSheetId="12">#REF!</definedName>
    <definedName name="퇴직금과표" localSheetId="14">#REF!</definedName>
    <definedName name="퇴직금과표" localSheetId="25">#REF!</definedName>
    <definedName name="퇴직금과표" localSheetId="1">#REF!</definedName>
    <definedName name="퇴직금과표" localSheetId="0">#REF!</definedName>
    <definedName name="퇴직금과표" localSheetId="27">#REF!</definedName>
    <definedName name="퇴직금과표" localSheetId="11">#REF!</definedName>
    <definedName name="퇴직금과표">#REF!</definedName>
    <definedName name="퇴직금산출세액" localSheetId="15">#REF!</definedName>
    <definedName name="퇴직금산출세액" localSheetId="16">#REF!</definedName>
    <definedName name="퇴직금산출세액" localSheetId="17">#REF!</definedName>
    <definedName name="퇴직금산출세액" localSheetId="18">#REF!</definedName>
    <definedName name="퇴직금산출세액" localSheetId="19">#REF!</definedName>
    <definedName name="퇴직금산출세액" localSheetId="20">#REF!</definedName>
    <definedName name="퇴직금산출세액" localSheetId="21">#REF!</definedName>
    <definedName name="퇴직금산출세액" localSheetId="22">#REF!</definedName>
    <definedName name="퇴직금산출세액" localSheetId="23">#REF!</definedName>
    <definedName name="퇴직금산출세액" localSheetId="24">#REF!</definedName>
    <definedName name="퇴직금산출세액" localSheetId="35">#REF!</definedName>
    <definedName name="퇴직금산출세액" localSheetId="38">#REF!</definedName>
    <definedName name="퇴직금산출세액" localSheetId="37">#REF!</definedName>
    <definedName name="퇴직금산출세액" localSheetId="36">#REF!</definedName>
    <definedName name="퇴직금산출세액" localSheetId="26">#REF!</definedName>
    <definedName name="퇴직금산출세액" localSheetId="10">#REF!</definedName>
    <definedName name="퇴직금산출세액" localSheetId="13">#REF!</definedName>
    <definedName name="퇴직금산출세액" localSheetId="12">#REF!</definedName>
    <definedName name="퇴직금산출세액" localSheetId="14">#REF!</definedName>
    <definedName name="퇴직금산출세액" localSheetId="25">#REF!</definedName>
    <definedName name="퇴직금산출세액" localSheetId="1">#REF!</definedName>
    <definedName name="퇴직금산출세액" localSheetId="0">#REF!</definedName>
    <definedName name="퇴직금산출세액" localSheetId="27">#REF!</definedName>
    <definedName name="퇴직금산출세액" localSheetId="11">#REF!</definedName>
    <definedName name="퇴직금산출세액">#REF!</definedName>
    <definedName name="퇴직금연평균과표" localSheetId="15">#REF!</definedName>
    <definedName name="퇴직금연평균과표" localSheetId="16">#REF!</definedName>
    <definedName name="퇴직금연평균과표" localSheetId="17">#REF!</definedName>
    <definedName name="퇴직금연평균과표" localSheetId="18">#REF!</definedName>
    <definedName name="퇴직금연평균과표" localSheetId="19">#REF!</definedName>
    <definedName name="퇴직금연평균과표" localSheetId="20">#REF!</definedName>
    <definedName name="퇴직금연평균과표" localSheetId="21">#REF!</definedName>
    <definedName name="퇴직금연평균과표" localSheetId="22">#REF!</definedName>
    <definedName name="퇴직금연평균과표" localSheetId="23">#REF!</definedName>
    <definedName name="퇴직금연평균과표" localSheetId="24">#REF!</definedName>
    <definedName name="퇴직금연평균과표" localSheetId="35">#REF!</definedName>
    <definedName name="퇴직금연평균과표" localSheetId="38">#REF!</definedName>
    <definedName name="퇴직금연평균과표" localSheetId="37">#REF!</definedName>
    <definedName name="퇴직금연평균과표" localSheetId="36">#REF!</definedName>
    <definedName name="퇴직금연평균과표" localSheetId="26">#REF!</definedName>
    <definedName name="퇴직금연평균과표" localSheetId="10">#REF!</definedName>
    <definedName name="퇴직금연평균과표" localSheetId="13">#REF!</definedName>
    <definedName name="퇴직금연평균과표" localSheetId="12">#REF!</definedName>
    <definedName name="퇴직금연평균과표" localSheetId="14">#REF!</definedName>
    <definedName name="퇴직금연평균과표" localSheetId="25">#REF!</definedName>
    <definedName name="퇴직금연평균과표" localSheetId="1">#REF!</definedName>
    <definedName name="퇴직금연평균과표" localSheetId="0">#REF!</definedName>
    <definedName name="퇴직금연평균과표" localSheetId="27">#REF!</definedName>
    <definedName name="퇴직금연평균과표" localSheetId="11">#REF!</definedName>
    <definedName name="퇴직금연평균과표">#REF!</definedName>
    <definedName name="퇴직금퇴직소득공제" localSheetId="15">#REF!</definedName>
    <definedName name="퇴직금퇴직소득공제" localSheetId="16">#REF!</definedName>
    <definedName name="퇴직금퇴직소득공제" localSheetId="17">#REF!</definedName>
    <definedName name="퇴직금퇴직소득공제" localSheetId="18">#REF!</definedName>
    <definedName name="퇴직금퇴직소득공제" localSheetId="19">#REF!</definedName>
    <definedName name="퇴직금퇴직소득공제" localSheetId="20">#REF!</definedName>
    <definedName name="퇴직금퇴직소득공제" localSheetId="21">#REF!</definedName>
    <definedName name="퇴직금퇴직소득공제" localSheetId="22">#REF!</definedName>
    <definedName name="퇴직금퇴직소득공제" localSheetId="23">#REF!</definedName>
    <definedName name="퇴직금퇴직소득공제" localSheetId="24">#REF!</definedName>
    <definedName name="퇴직금퇴직소득공제" localSheetId="35">#REF!</definedName>
    <definedName name="퇴직금퇴직소득공제" localSheetId="38">#REF!</definedName>
    <definedName name="퇴직금퇴직소득공제" localSheetId="37">#REF!</definedName>
    <definedName name="퇴직금퇴직소득공제" localSheetId="36">#REF!</definedName>
    <definedName name="퇴직금퇴직소득공제" localSheetId="26">#REF!</definedName>
    <definedName name="퇴직금퇴직소득공제" localSheetId="10">#REF!</definedName>
    <definedName name="퇴직금퇴직소득공제" localSheetId="13">#REF!</definedName>
    <definedName name="퇴직금퇴직소득공제" localSheetId="12">#REF!</definedName>
    <definedName name="퇴직금퇴직소득공제" localSheetId="14">#REF!</definedName>
    <definedName name="퇴직금퇴직소득공제" localSheetId="25">#REF!</definedName>
    <definedName name="퇴직금퇴직소득공제" localSheetId="1">#REF!</definedName>
    <definedName name="퇴직금퇴직소득공제" localSheetId="0">#REF!</definedName>
    <definedName name="퇴직금퇴직소득공제" localSheetId="27">#REF!</definedName>
    <definedName name="퇴직금퇴직소득공제" localSheetId="11">#REF!</definedName>
    <definedName name="퇴직금퇴직소득공제">#REF!</definedName>
    <definedName name="퇴직금환산세액" localSheetId="15">#REF!</definedName>
    <definedName name="퇴직금환산세액" localSheetId="16">#REF!</definedName>
    <definedName name="퇴직금환산세액" localSheetId="17">#REF!</definedName>
    <definedName name="퇴직금환산세액" localSheetId="18">#REF!</definedName>
    <definedName name="퇴직금환산세액" localSheetId="19">#REF!</definedName>
    <definedName name="퇴직금환산세액" localSheetId="20">#REF!</definedName>
    <definedName name="퇴직금환산세액" localSheetId="21">#REF!</definedName>
    <definedName name="퇴직금환산세액" localSheetId="22">#REF!</definedName>
    <definedName name="퇴직금환산세액" localSheetId="23">#REF!</definedName>
    <definedName name="퇴직금환산세액" localSheetId="24">#REF!</definedName>
    <definedName name="퇴직금환산세액" localSheetId="35">#REF!</definedName>
    <definedName name="퇴직금환산세액" localSheetId="38">#REF!</definedName>
    <definedName name="퇴직금환산세액" localSheetId="37">#REF!</definedName>
    <definedName name="퇴직금환산세액" localSheetId="36">#REF!</definedName>
    <definedName name="퇴직금환산세액" localSheetId="26">#REF!</definedName>
    <definedName name="퇴직금환산세액" localSheetId="10">#REF!</definedName>
    <definedName name="퇴직금환산세액" localSheetId="13">#REF!</definedName>
    <definedName name="퇴직금환산세액" localSheetId="12">#REF!</definedName>
    <definedName name="퇴직금환산세액" localSheetId="14">#REF!</definedName>
    <definedName name="퇴직금환산세액" localSheetId="25">#REF!</definedName>
    <definedName name="퇴직금환산세액" localSheetId="1">#REF!</definedName>
    <definedName name="퇴직금환산세액" localSheetId="0">#REF!</definedName>
    <definedName name="퇴직금환산세액" localSheetId="27">#REF!</definedName>
    <definedName name="퇴직금환산세액" localSheetId="11">#REF!</definedName>
    <definedName name="퇴직금환산세액">#REF!</definedName>
    <definedName name="퇴직소득공제" localSheetId="15">#REF!</definedName>
    <definedName name="퇴직소득공제" localSheetId="16">#REF!</definedName>
    <definedName name="퇴직소득공제" localSheetId="17">#REF!</definedName>
    <definedName name="퇴직소득공제" localSheetId="18">#REF!</definedName>
    <definedName name="퇴직소득공제" localSheetId="19">#REF!</definedName>
    <definedName name="퇴직소득공제" localSheetId="20">#REF!</definedName>
    <definedName name="퇴직소득공제" localSheetId="21">#REF!</definedName>
    <definedName name="퇴직소득공제" localSheetId="22">#REF!</definedName>
    <definedName name="퇴직소득공제" localSheetId="23">#REF!</definedName>
    <definedName name="퇴직소득공제" localSheetId="24">#REF!</definedName>
    <definedName name="퇴직소득공제" localSheetId="35">#REF!</definedName>
    <definedName name="퇴직소득공제" localSheetId="38">#REF!</definedName>
    <definedName name="퇴직소득공제" localSheetId="37">#REF!</definedName>
    <definedName name="퇴직소득공제" localSheetId="36">#REF!</definedName>
    <definedName name="퇴직소득공제" localSheetId="26">#REF!</definedName>
    <definedName name="퇴직소득공제" localSheetId="10">#REF!</definedName>
    <definedName name="퇴직소득공제" localSheetId="13">#REF!</definedName>
    <definedName name="퇴직소득공제" localSheetId="12">#REF!</definedName>
    <definedName name="퇴직소득공제" localSheetId="14">#REF!</definedName>
    <definedName name="퇴직소득공제" localSheetId="25">#REF!</definedName>
    <definedName name="퇴직소득공제" localSheetId="1">#REF!</definedName>
    <definedName name="퇴직소득공제" localSheetId="0">#REF!</definedName>
    <definedName name="퇴직소득공제" localSheetId="27">#REF!</definedName>
    <definedName name="퇴직소득공제" localSheetId="11">#REF!</definedName>
    <definedName name="퇴직소득공제">#REF!</definedName>
    <definedName name="퇴충" localSheetId="0" hidden="1">{#N/A,#N/A,FALSE,"Aging Summary";#N/A,#N/A,FALSE,"Ratio Analysis";#N/A,#N/A,FALSE,"Test 120 Day Accts";#N/A,#N/A,FALSE,"Tickmarks"}</definedName>
    <definedName name="퇴충" hidden="1">{#N/A,#N/A,FALSE,"Aging Summary";#N/A,#N/A,FALSE,"Ratio Analysis";#N/A,#N/A,FALSE,"Test 120 Day Accts";#N/A,#N/A,FALSE,"Tickmarks"}</definedName>
    <definedName name="퇴충2" localSheetId="16" hidden="1">[31]FRDS9805!#REF!</definedName>
    <definedName name="퇴충2" localSheetId="17" hidden="1">[31]FRDS9805!#REF!</definedName>
    <definedName name="퇴충2" localSheetId="18" hidden="1">[31]FRDS9805!#REF!</definedName>
    <definedName name="퇴충2" localSheetId="19" hidden="1">[31]FRDS9805!#REF!</definedName>
    <definedName name="퇴충2" localSheetId="20" hidden="1">[31]FRDS9805!#REF!</definedName>
    <definedName name="퇴충2" localSheetId="21" hidden="1">[31]FRDS9805!#REF!</definedName>
    <definedName name="퇴충2" localSheetId="22" hidden="1">[31]FRDS9805!#REF!</definedName>
    <definedName name="퇴충2" localSheetId="23" hidden="1">[31]FRDS9805!#REF!</definedName>
    <definedName name="퇴충2" localSheetId="24" hidden="1">[31]FRDS9805!#REF!</definedName>
    <definedName name="퇴충2" hidden="1">[31]FRDS9805!#REF!</definedName>
    <definedName name="투자2" localSheetId="0" hidden="1">{#N/A,#N/A,FALSE,"P.C.B"}</definedName>
    <definedName name="투자2" hidden="1">{#N/A,#N/A,FALSE,"P.C.B"}</definedName>
    <definedName name="특정현금과예금" localSheetId="16" hidden="1">#REF!</definedName>
    <definedName name="특정현금과예금" localSheetId="17" hidden="1">#REF!</definedName>
    <definedName name="특정현금과예금" localSheetId="18" hidden="1">#REF!</definedName>
    <definedName name="특정현금과예금" localSheetId="19" hidden="1">#REF!</definedName>
    <definedName name="특정현금과예금" localSheetId="20" hidden="1">#REF!</definedName>
    <definedName name="특정현금과예금" localSheetId="21" hidden="1">#REF!</definedName>
    <definedName name="특정현금과예금" localSheetId="22" hidden="1">#REF!</definedName>
    <definedName name="특정현금과예금" localSheetId="23" hidden="1">#REF!</definedName>
    <definedName name="특정현금과예금" localSheetId="24" hidden="1">#REF!</definedName>
    <definedName name="특정현금과예금" localSheetId="0" hidden="1">#REF!</definedName>
    <definedName name="특정현금과예금" hidden="1">#REF!</definedName>
    <definedName name="ㅍㅍ" localSheetId="16">#REF!</definedName>
    <definedName name="ㅍㅍ" localSheetId="17">#REF!</definedName>
    <definedName name="ㅍㅍ" localSheetId="18">#REF!</definedName>
    <definedName name="ㅍㅍ" localSheetId="19">#REF!</definedName>
    <definedName name="ㅍㅍ" localSheetId="20">#REF!</definedName>
    <definedName name="ㅍㅍ" localSheetId="21">#REF!</definedName>
    <definedName name="ㅍㅍ" localSheetId="22">#REF!</definedName>
    <definedName name="ㅍㅍ" localSheetId="23">#REF!</definedName>
    <definedName name="ㅍㅍ" localSheetId="24">#REF!</definedName>
    <definedName name="ㅍㅍ" localSheetId="0">#REF!</definedName>
    <definedName name="ㅍㅍ">#REF!</definedName>
    <definedName name="ㅍㅍㅍ" localSheetId="16">#REF!</definedName>
    <definedName name="ㅍㅍㅍ" localSheetId="17">#REF!</definedName>
    <definedName name="ㅍㅍㅍ" localSheetId="18">#REF!</definedName>
    <definedName name="ㅍㅍㅍ" localSheetId="19">#REF!</definedName>
    <definedName name="ㅍㅍㅍ" localSheetId="20">#REF!</definedName>
    <definedName name="ㅍㅍㅍ" localSheetId="21">#REF!</definedName>
    <definedName name="ㅍㅍㅍ" localSheetId="22">#REF!</definedName>
    <definedName name="ㅍㅍㅍ" localSheetId="23">#REF!</definedName>
    <definedName name="ㅍㅍㅍ" localSheetId="24">#REF!</definedName>
    <definedName name="ㅍㅍㅍ" localSheetId="0">#REF!</definedName>
    <definedName name="ㅍㅍㅍ">#REF!</definedName>
    <definedName name="ㅍㅍㅍㅍ" localSheetId="0" hidden="1">{#N/A,#N/A,FALSE,"P.C.B"}</definedName>
    <definedName name="ㅍㅍㅍㅍ" hidden="1">{#N/A,#N/A,FALSE,"P.C.B"}</definedName>
    <definedName name="ㅍㅍㅍㅍㅍㅍㅍㅍ" localSheetId="0" hidden="1">{#N/A,#N/A,FALSE,"P.C.B"}</definedName>
    <definedName name="ㅍㅍㅍㅍㅍㅍㅍㅍ" hidden="1">{#N/A,#N/A,FALSE,"P.C.B"}</definedName>
    <definedName name="판가변동" localSheetId="16">[38]거래선!#REF!</definedName>
    <definedName name="판가변동" localSheetId="17">[38]거래선!#REF!</definedName>
    <definedName name="판가변동" localSheetId="18">[38]거래선!#REF!</definedName>
    <definedName name="판가변동" localSheetId="19">[38]거래선!#REF!</definedName>
    <definedName name="판가변동" localSheetId="20">[38]거래선!#REF!</definedName>
    <definedName name="판가변동" localSheetId="21">[38]거래선!#REF!</definedName>
    <definedName name="판가변동" localSheetId="22">[38]거래선!#REF!</definedName>
    <definedName name="판가변동" localSheetId="23">[38]거래선!#REF!</definedName>
    <definedName name="판가변동" localSheetId="24">[38]거래선!#REF!</definedName>
    <definedName name="판가변동">[38]거래선!#REF!</definedName>
    <definedName name="판가인하" localSheetId="16">#REF!</definedName>
    <definedName name="판가인하" localSheetId="17">#REF!</definedName>
    <definedName name="판가인하" localSheetId="18">#REF!</definedName>
    <definedName name="판가인하" localSheetId="19">#REF!</definedName>
    <definedName name="판가인하" localSheetId="20">#REF!</definedName>
    <definedName name="판가인하" localSheetId="21">#REF!</definedName>
    <definedName name="판가인하" localSheetId="22">#REF!</definedName>
    <definedName name="판가인하" localSheetId="23">#REF!</definedName>
    <definedName name="판가인하" localSheetId="24">#REF!</definedName>
    <definedName name="판가인하" localSheetId="0">#REF!</definedName>
    <definedName name="판가인하">#REF!</definedName>
    <definedName name="판관경비" localSheetId="0" hidden="1">{#N/A,#N/A,FALSE,"Aging Summary";#N/A,#N/A,FALSE,"Ratio Analysis";#N/A,#N/A,FALSE,"Test 120 Day Accts";#N/A,#N/A,FALSE,"Tickmarks"}</definedName>
    <definedName name="판관경비" hidden="1">{#N/A,#N/A,FALSE,"Aging Summary";#N/A,#N/A,FALSE,"Ratio Analysis";#N/A,#N/A,FALSE,"Test 120 Day Accts";#N/A,#N/A,FALSE,"Tickmarks"}</definedName>
    <definedName name="판관경비2" localSheetId="0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표">OFFSET([34]GRAPH!$B$6,1,([34]GRAPH!$A$1-1)*3,12,1)</definedName>
    <definedName name="표1" localSheetId="0" hidden="1">{#N/A,#N/A,FALSE,"P.C.B"}</definedName>
    <definedName name="표1" hidden="1">{#N/A,#N/A,FALSE,"P.C.B"}</definedName>
    <definedName name="표지2">0</definedName>
    <definedName name="표표표" localSheetId="0" hidden="1">{#N/A,#N/A,FALSE,"P.C.B"}</definedName>
    <definedName name="표표표" hidden="1">{#N/A,#N/A,FALSE,"P.C.B"}</definedName>
    <definedName name="품질비용">OFFSET([26]GRAPH!$B$6,1,([26]GRAPH!$A$1-1)*3,12,1)</definedName>
    <definedName name="피벗테이블매출" localSheetId="16">#REF!</definedName>
    <definedName name="피벗테이블매출" localSheetId="17">#REF!</definedName>
    <definedName name="피벗테이블매출" localSheetId="18">#REF!</definedName>
    <definedName name="피벗테이블매출" localSheetId="19">#REF!</definedName>
    <definedName name="피벗테이블매출" localSheetId="20">#REF!</definedName>
    <definedName name="피벗테이블매출" localSheetId="21">#REF!</definedName>
    <definedName name="피벗테이블매출" localSheetId="22">#REF!</definedName>
    <definedName name="피벗테이블매출" localSheetId="23">#REF!</definedName>
    <definedName name="피벗테이블매출" localSheetId="24">#REF!</definedName>
    <definedName name="피벗테이블매출" localSheetId="0">#REF!</definedName>
    <definedName name="피벗테이블매출">#REF!</definedName>
    <definedName name="ㅎㅎㅎ" localSheetId="0" hidden="1">{#N/A,#N/A,FALSE,"P.C.B"}</definedName>
    <definedName name="ㅎㅎㅎ" hidden="1">{#N/A,#N/A,FALSE,"P.C.B"}</definedName>
    <definedName name="ㅎㅎㅎㅎㅎㅎㅎㅎㅎㅎㅎ" localSheetId="0">{"'FLASHCARD'!$B$1"}</definedName>
    <definedName name="ㅎㅎㅎㅎㅎㅎㅎㅎㅎㅎㅎ">{"'FLASHCARD'!$B$1"}</definedName>
    <definedName name="한" localSheetId="0" hidden="1">{#N/A,#N/A,FALSE,"P.C.B"}</definedName>
    <definedName name="한" hidden="1">{#N/A,#N/A,FALSE,"P.C.B"}</definedName>
    <definedName name="홍" localSheetId="0" hidden="1">{#N/A,#N/A,FALSE,"P.C.B"}</definedName>
    <definedName name="홍" hidden="1">{#N/A,#N/A,FALSE,"P.C.B"}</definedName>
    <definedName name="회사명" localSheetId="15">#REF!</definedName>
    <definedName name="회사명" localSheetId="16">#REF!</definedName>
    <definedName name="회사명" localSheetId="17">#REF!</definedName>
    <definedName name="회사명" localSheetId="18">#REF!</definedName>
    <definedName name="회사명" localSheetId="19">#REF!</definedName>
    <definedName name="회사명" localSheetId="20">#REF!</definedName>
    <definedName name="회사명" localSheetId="21">#REF!</definedName>
    <definedName name="회사명" localSheetId="22">#REF!</definedName>
    <definedName name="회사명" localSheetId="23">#REF!</definedName>
    <definedName name="회사명" localSheetId="24">#REF!</definedName>
    <definedName name="회사명" localSheetId="35">#REF!</definedName>
    <definedName name="회사명" localSheetId="38">#REF!</definedName>
    <definedName name="회사명" localSheetId="37">#REF!</definedName>
    <definedName name="회사명" localSheetId="36">#REF!</definedName>
    <definedName name="회사명" localSheetId="26">#REF!</definedName>
    <definedName name="회사명" localSheetId="10">#REF!</definedName>
    <definedName name="회사명" localSheetId="13">#REF!</definedName>
    <definedName name="회사명" localSheetId="12">#REF!</definedName>
    <definedName name="회사명" localSheetId="14">#REF!</definedName>
    <definedName name="회사명" localSheetId="25">#REF!</definedName>
    <definedName name="회사명" localSheetId="1">#REF!</definedName>
    <definedName name="회사명" localSheetId="0">#REF!</definedName>
    <definedName name="회사명" localSheetId="27">#REF!</definedName>
    <definedName name="회사명" localSheetId="11">#REF!</definedName>
    <definedName name="회사명">#REF!</definedName>
    <definedName name="훈" localSheetId="0" hidden="1">{#N/A,#N/A,FALSE,"P.C.B"}</definedName>
    <definedName name="훈" hidden="1">{#N/A,#N/A,FALSE,"P.C.B"}</definedName>
    <definedName name="ㅏㅏ" localSheetId="0" hidden="1">{#N/A,#N/A,FALSE,"P.C.B"}</definedName>
    <definedName name="ㅏㅏ" hidden="1">{#N/A,#N/A,FALSE,"P.C.B"}</definedName>
    <definedName name="ㅏㅏㅏㅏ" localSheetId="16" hidden="1">#REF!</definedName>
    <definedName name="ㅏㅏㅏㅏ" localSheetId="17" hidden="1">#REF!</definedName>
    <definedName name="ㅏㅏㅏㅏ" localSheetId="18" hidden="1">#REF!</definedName>
    <definedName name="ㅏㅏㅏㅏ" localSheetId="19" hidden="1">#REF!</definedName>
    <definedName name="ㅏㅏㅏㅏ" localSheetId="20" hidden="1">#REF!</definedName>
    <definedName name="ㅏㅏㅏㅏ" localSheetId="21" hidden="1">#REF!</definedName>
    <definedName name="ㅏㅏㅏㅏ" localSheetId="22" hidden="1">#REF!</definedName>
    <definedName name="ㅏㅏㅏㅏ" localSheetId="23" hidden="1">#REF!</definedName>
    <definedName name="ㅏㅏㅏㅏ" localSheetId="24" hidden="1">#REF!</definedName>
    <definedName name="ㅏㅏㅏㅏ" localSheetId="0" hidden="1">#REF!</definedName>
    <definedName name="ㅏㅏㅏㅏ" hidden="1">#REF!</definedName>
    <definedName name="ㅏㅏㅏㅏㅏ" localSheetId="0" hidden="1">{#N/A,#N/A,FALSE,"P.C.B"}</definedName>
    <definedName name="ㅏㅏㅏㅏㅏ" hidden="1">{#N/A,#N/A,FALSE,"P.C.B"}</definedName>
    <definedName name="ㅐㅏ" localSheetId="0" hidden="1">{#N/A,#N/A,FALSE,"P.C.B"}</definedName>
    <definedName name="ㅐㅏ" hidden="1">{#N/A,#N/A,FALSE,"P.C.B"}</definedName>
    <definedName name="ㅐㅐㅐ" localSheetId="16">#REF!</definedName>
    <definedName name="ㅐㅐㅐ" localSheetId="17">#REF!</definedName>
    <definedName name="ㅐㅐㅐ" localSheetId="18">#REF!</definedName>
    <definedName name="ㅐㅐㅐ" localSheetId="19">#REF!</definedName>
    <definedName name="ㅐㅐㅐ" localSheetId="20">#REF!</definedName>
    <definedName name="ㅐㅐㅐ" localSheetId="21">#REF!</definedName>
    <definedName name="ㅐㅐㅐ" localSheetId="22">#REF!</definedName>
    <definedName name="ㅐㅐㅐ" localSheetId="23">#REF!</definedName>
    <definedName name="ㅐㅐㅐ" localSheetId="24">#REF!</definedName>
    <definedName name="ㅐㅐㅐ" localSheetId="0">#REF!</definedName>
    <definedName name="ㅐㅐㅐ">#REF!</definedName>
    <definedName name="ㅐㅐㅐㅐ" localSheetId="0" hidden="1">{#N/A,#N/A,FALSE,"P.C.B"}</definedName>
    <definedName name="ㅐㅐㅐㅐ" hidden="1">{#N/A,#N/A,FALSE,"P.C.B"}</definedName>
    <definedName name="ㅓㅓㅓㅓㅓㅓㅓ" localSheetId="0" hidden="1">{#N/A,#N/A,FALSE,"P.C.B"}</definedName>
    <definedName name="ㅓㅓㅓㅓㅓㅓㅓ" hidden="1">{#N/A,#N/A,FALSE,"P.C.B"}</definedName>
    <definedName name="ㅓㅗㅓㅗㅓㅗ" hidden="1">[42]A1!$F$45</definedName>
    <definedName name="ㅔ" localSheetId="16">#REF!</definedName>
    <definedName name="ㅔ" localSheetId="17">#REF!</definedName>
    <definedName name="ㅔ" localSheetId="18">#REF!</definedName>
    <definedName name="ㅔ" localSheetId="19">#REF!</definedName>
    <definedName name="ㅔ" localSheetId="20">#REF!</definedName>
    <definedName name="ㅔ" localSheetId="21">#REF!</definedName>
    <definedName name="ㅔ" localSheetId="22">#REF!</definedName>
    <definedName name="ㅔ" localSheetId="23">#REF!</definedName>
    <definedName name="ㅔ" localSheetId="24">#REF!</definedName>
    <definedName name="ㅔ" localSheetId="0">#REF!</definedName>
    <definedName name="ㅔ">#REF!</definedName>
    <definedName name="ㅕ" localSheetId="0" hidden="1">{#N/A,#N/A,FALSE,"BS";#N/A,#N/A,FALSE,"PL";#N/A,#N/A,FALSE,"처분";#N/A,#N/A,FALSE,"현금";#N/A,#N/A,FALSE,"매출";#N/A,#N/A,FALSE,"원가";#N/A,#N/A,FALSE,"경영"}</definedName>
    <definedName name="ㅕ" hidden="1">{#N/A,#N/A,FALSE,"BS";#N/A,#N/A,FALSE,"PL";#N/A,#N/A,FALSE,"처분";#N/A,#N/A,FALSE,"현금";#N/A,#N/A,FALSE,"매출";#N/A,#N/A,FALSE,"원가";#N/A,#N/A,FALSE,"경영"}</definedName>
    <definedName name="ㅛㅛ" localSheetId="0" hidden="1">{#N/A,#N/A,FALSE,"P.C.B"}</definedName>
    <definedName name="ㅛㅛ" hidden="1">{#N/A,#N/A,FALSE,"P.C.B"}</definedName>
    <definedName name="ㅡ" localSheetId="15">[6]Sheet1!#REF!</definedName>
    <definedName name="ㅡ" localSheetId="16">[6]Sheet1!#REF!</definedName>
    <definedName name="ㅡ" localSheetId="17">[6]Sheet1!#REF!</definedName>
    <definedName name="ㅡ" localSheetId="18">[6]Sheet1!#REF!</definedName>
    <definedName name="ㅡ" localSheetId="19">[6]Sheet1!#REF!</definedName>
    <definedName name="ㅡ" localSheetId="20">[6]Sheet1!#REF!</definedName>
    <definedName name="ㅡ" localSheetId="21">[6]Sheet1!#REF!</definedName>
    <definedName name="ㅡ" localSheetId="22">[6]Sheet1!#REF!</definedName>
    <definedName name="ㅡ" localSheetId="23">[6]Sheet1!#REF!</definedName>
    <definedName name="ㅡ" localSheetId="24">[6]Sheet1!#REF!</definedName>
    <definedName name="ㅡ" localSheetId="35">[6]Sheet1!#REF!</definedName>
    <definedName name="ㅡ" localSheetId="38">[6]Sheet1!#REF!</definedName>
    <definedName name="ㅡ" localSheetId="37">[6]Sheet1!#REF!</definedName>
    <definedName name="ㅡ" localSheetId="36">[6]Sheet1!#REF!</definedName>
    <definedName name="ㅡ" localSheetId="26">[6]Sheet1!#REF!</definedName>
    <definedName name="ㅡ" localSheetId="10">[6]Sheet1!#REF!</definedName>
    <definedName name="ㅡ" localSheetId="13">[6]Sheet1!#REF!</definedName>
    <definedName name="ㅡ" localSheetId="12">[6]Sheet1!#REF!</definedName>
    <definedName name="ㅡ" localSheetId="14">[6]Sheet1!#REF!</definedName>
    <definedName name="ㅡ" localSheetId="25">[6]Sheet1!#REF!</definedName>
    <definedName name="ㅡ" localSheetId="1">[6]Sheet1!#REF!</definedName>
    <definedName name="ㅡ" localSheetId="0">[6]Sheet1!#REF!</definedName>
    <definedName name="ㅡ" localSheetId="27">[6]Sheet1!#REF!</definedName>
    <definedName name="ㅡ" localSheetId="11">[6]Sheet1!#REF!</definedName>
    <definedName name="ㅡ">[6]Sheet1!#REF!</definedName>
    <definedName name="ㅡㅡㅡ" localSheetId="0" hidden="1">{#N/A,#N/A,FALSE,"P.C.B"}</definedName>
    <definedName name="ㅡㅡㅡ" hidden="1">{#N/A,#N/A,FALSE,"P.C.B"}</definedName>
    <definedName name="ㅣ" localSheetId="15">[6]Sheet1!#REF!</definedName>
    <definedName name="ㅣ" localSheetId="16">[6]Sheet1!#REF!</definedName>
    <definedName name="ㅣ" localSheetId="17">[6]Sheet1!#REF!</definedName>
    <definedName name="ㅣ" localSheetId="18">[6]Sheet1!#REF!</definedName>
    <definedName name="ㅣ" localSheetId="19">[6]Sheet1!#REF!</definedName>
    <definedName name="ㅣ" localSheetId="20">[6]Sheet1!#REF!</definedName>
    <definedName name="ㅣ" localSheetId="21">[6]Sheet1!#REF!</definedName>
    <definedName name="ㅣ" localSheetId="22">[6]Sheet1!#REF!</definedName>
    <definedName name="ㅣ" localSheetId="23">[6]Sheet1!#REF!</definedName>
    <definedName name="ㅣ" localSheetId="24">[6]Sheet1!#REF!</definedName>
    <definedName name="ㅣ" localSheetId="35">[6]Sheet1!#REF!</definedName>
    <definedName name="ㅣ" localSheetId="38">[6]Sheet1!#REF!</definedName>
    <definedName name="ㅣ" localSheetId="37">[6]Sheet1!#REF!</definedName>
    <definedName name="ㅣ" localSheetId="36">[6]Sheet1!#REF!</definedName>
    <definedName name="ㅣ" localSheetId="26">[6]Sheet1!#REF!</definedName>
    <definedName name="ㅣ" localSheetId="10">[6]Sheet1!#REF!</definedName>
    <definedName name="ㅣ" localSheetId="13">[6]Sheet1!#REF!</definedName>
    <definedName name="ㅣ" localSheetId="12">[6]Sheet1!#REF!</definedName>
    <definedName name="ㅣ" localSheetId="14">[6]Sheet1!#REF!</definedName>
    <definedName name="ㅣ" localSheetId="25">[6]Sheet1!#REF!</definedName>
    <definedName name="ㅣ" localSheetId="1">[6]Sheet1!#REF!</definedName>
    <definedName name="ㅣ" localSheetId="0">[6]Sheet1!#REF!</definedName>
    <definedName name="ㅣ" localSheetId="27">[6]Sheet1!#REF!</definedName>
    <definedName name="ㅣ" localSheetId="11">[6]Sheet1!#REF!</definedName>
    <definedName name="ㅣ">[6]Sheet1!#REF!</definedName>
    <definedName name="ㅣㅣㅣ" localSheetId="16">#REF!</definedName>
    <definedName name="ㅣㅣㅣ" localSheetId="17">#REF!</definedName>
    <definedName name="ㅣㅣㅣ" localSheetId="18">#REF!</definedName>
    <definedName name="ㅣㅣㅣ" localSheetId="19">#REF!</definedName>
    <definedName name="ㅣㅣㅣ" localSheetId="20">#REF!</definedName>
    <definedName name="ㅣㅣㅣ" localSheetId="21">#REF!</definedName>
    <definedName name="ㅣㅣㅣ" localSheetId="22">#REF!</definedName>
    <definedName name="ㅣㅣㅣ" localSheetId="23">#REF!</definedName>
    <definedName name="ㅣㅣㅣ" localSheetId="24">#REF!</definedName>
    <definedName name="ㅣㅣㅣ" localSheetId="0">#REF!</definedName>
    <definedName name="ㅣㅣㅣ">#REF!</definedName>
    <definedName name="ㅣㅣㅣㅣ" localSheetId="0" hidden="1">{#N/A,#N/A,FALSE,"P.C.B"}</definedName>
    <definedName name="ㅣㅣㅣㅣ" hidden="1">{#N/A,#N/A,FALSE,"P.C.B"}</definedName>
    <definedName name="个" localSheetId="15">#REF!</definedName>
    <definedName name="个" localSheetId="16">#REF!</definedName>
    <definedName name="个" localSheetId="17">#REF!</definedName>
    <definedName name="个" localSheetId="18">#REF!</definedName>
    <definedName name="个" localSheetId="19">#REF!</definedName>
    <definedName name="个" localSheetId="20">#REF!</definedName>
    <definedName name="个" localSheetId="21">#REF!</definedName>
    <definedName name="个" localSheetId="22">#REF!</definedName>
    <definedName name="个" localSheetId="23">#REF!</definedName>
    <definedName name="个" localSheetId="24">#REF!</definedName>
    <definedName name="个" localSheetId="35">#REF!</definedName>
    <definedName name="个" localSheetId="38">#REF!</definedName>
    <definedName name="个" localSheetId="37">#REF!</definedName>
    <definedName name="个" localSheetId="36">#REF!</definedName>
    <definedName name="个" localSheetId="26">#REF!</definedName>
    <definedName name="个" localSheetId="10">#REF!</definedName>
    <definedName name="个" localSheetId="13">#REF!</definedName>
    <definedName name="个" localSheetId="12">#REF!</definedName>
    <definedName name="个" localSheetId="14">#REF!</definedName>
    <definedName name="个" localSheetId="25">#REF!</definedName>
    <definedName name="个" localSheetId="1">#REF!</definedName>
    <definedName name="个" localSheetId="0">#REF!</definedName>
    <definedName name="个" localSheetId="27">#REF!</definedName>
    <definedName name="个" localSheetId="11">#REF!</definedName>
    <definedName name="个">#REF!</definedName>
    <definedName name="入庫">[17]TEMP!$I$2</definedName>
    <definedName name="入庫数" localSheetId="16">#REF!</definedName>
    <definedName name="入庫数" localSheetId="17">#REF!</definedName>
    <definedName name="入庫数" localSheetId="18">#REF!</definedName>
    <definedName name="入庫数" localSheetId="19">#REF!</definedName>
    <definedName name="入庫数" localSheetId="20">#REF!</definedName>
    <definedName name="入庫数" localSheetId="21">#REF!</definedName>
    <definedName name="入庫数" localSheetId="22">#REF!</definedName>
    <definedName name="入庫数" localSheetId="23">#REF!</definedName>
    <definedName name="入庫数" localSheetId="24">#REF!</definedName>
    <definedName name="入庫数" localSheetId="0">#REF!</definedName>
    <definedName name="入庫数">#REF!</definedName>
    <definedName name="品名" localSheetId="16">#REF!</definedName>
    <definedName name="品名" localSheetId="17">#REF!</definedName>
    <definedName name="品名" localSheetId="18">#REF!</definedName>
    <definedName name="品名" localSheetId="19">#REF!</definedName>
    <definedName name="品名" localSheetId="20">#REF!</definedName>
    <definedName name="品名" localSheetId="21">#REF!</definedName>
    <definedName name="品名" localSheetId="22">#REF!</definedName>
    <definedName name="品名" localSheetId="23">#REF!</definedName>
    <definedName name="品名" localSheetId="24">#REF!</definedName>
    <definedName name="品名" localSheetId="0">#REF!</definedName>
    <definedName name="品名">#REF!</definedName>
    <definedName name="基板ロス2G" localSheetId="16">#REF!</definedName>
    <definedName name="基板ロス2G" localSheetId="17">#REF!</definedName>
    <definedName name="基板ロス2G" localSheetId="18">#REF!</definedName>
    <definedName name="基板ロス2G" localSheetId="19">#REF!</definedName>
    <definedName name="基板ロス2G" localSheetId="20">#REF!</definedName>
    <definedName name="基板ロス2G" localSheetId="21">#REF!</definedName>
    <definedName name="基板ロス2G" localSheetId="22">#REF!</definedName>
    <definedName name="基板ロス2G" localSheetId="23">#REF!</definedName>
    <definedName name="基板ロス2G" localSheetId="24">#REF!</definedName>
    <definedName name="基板ロス2G" localSheetId="0">#REF!</definedName>
    <definedName name="基板ロス2G">#REF!</definedName>
    <definedName name="基板ロス800M" localSheetId="16">#REF!</definedName>
    <definedName name="基板ロス800M" localSheetId="17">#REF!</definedName>
    <definedName name="基板ロス800M" localSheetId="18">#REF!</definedName>
    <definedName name="基板ロス800M" localSheetId="19">#REF!</definedName>
    <definedName name="基板ロス800M" localSheetId="20">#REF!</definedName>
    <definedName name="基板ロス800M" localSheetId="21">#REF!</definedName>
    <definedName name="基板ロス800M" localSheetId="22">#REF!</definedName>
    <definedName name="基板ロス800M" localSheetId="23">#REF!</definedName>
    <definedName name="基板ロス800M" localSheetId="24">#REF!</definedName>
    <definedName name="基板ロス800M" localSheetId="0">#REF!</definedName>
    <definedName name="基板ロス800M">#REF!</definedName>
    <definedName name="少时诵诗书" localSheetId="0">{"'AS,SEC'!$A$4:$J$25"}</definedName>
    <definedName name="少时诵诗书">{"'AS,SEC'!$A$4:$J$25"}</definedName>
    <definedName name="差">'[43]IMD,IDD,端子V (2)'!$G$5</definedName>
    <definedName name="治具ロス_2G">'[44]IL,IDD-Pin'!$B$4</definedName>
    <definedName name="治具ロス_900M">'[44]IL,IDD-Pin'!$B$3</definedName>
    <definedName name="発行者" localSheetId="16">#REF!</definedName>
    <definedName name="発行者" localSheetId="17">#REF!</definedName>
    <definedName name="発行者" localSheetId="18">#REF!</definedName>
    <definedName name="発行者" localSheetId="19">#REF!</definedName>
    <definedName name="発行者" localSheetId="20">#REF!</definedName>
    <definedName name="発行者" localSheetId="21">#REF!</definedName>
    <definedName name="発行者" localSheetId="22">#REF!</definedName>
    <definedName name="発行者" localSheetId="23">#REF!</definedName>
    <definedName name="発行者" localSheetId="24">#REF!</definedName>
    <definedName name="発行者" localSheetId="0">#REF!</definedName>
    <definedName name="発行者">#REF!</definedName>
    <definedName name="祝日" localSheetId="16">#REF!</definedName>
    <definedName name="祝日" localSheetId="17">#REF!</definedName>
    <definedName name="祝日" localSheetId="18">#REF!</definedName>
    <definedName name="祝日" localSheetId="19">#REF!</definedName>
    <definedName name="祝日" localSheetId="20">#REF!</definedName>
    <definedName name="祝日" localSheetId="21">#REF!</definedName>
    <definedName name="祝日" localSheetId="22">#REF!</definedName>
    <definedName name="祝日" localSheetId="23">#REF!</definedName>
    <definedName name="祝日" localSheetId="24">#REF!</definedName>
    <definedName name="祝日" localSheetId="0">#REF!</definedName>
    <definedName name="祝日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" i="164" l="1"/>
  <c r="I176" i="164" l="1"/>
  <c r="I72" i="164" l="1"/>
  <c r="I152" i="164" l="1"/>
  <c r="I163" i="164"/>
  <c r="I164" i="164"/>
  <c r="I165" i="164"/>
  <c r="I166" i="164"/>
  <c r="I167" i="164"/>
  <c r="I168" i="164"/>
  <c r="I169" i="164"/>
  <c r="I170" i="164"/>
  <c r="I171" i="164"/>
  <c r="I172" i="164"/>
  <c r="I173" i="164"/>
  <c r="I174" i="164"/>
  <c r="I175" i="164"/>
  <c r="I153" i="164"/>
  <c r="I154" i="164"/>
  <c r="I155" i="164"/>
  <c r="I156" i="164"/>
  <c r="I157" i="164"/>
  <c r="I158" i="164"/>
  <c r="I159" i="164"/>
  <c r="I160" i="164"/>
  <c r="I161" i="164"/>
  <c r="I162" i="164"/>
  <c r="I151" i="164" l="1"/>
  <c r="I149" i="164" l="1"/>
  <c r="I150" i="164"/>
  <c r="I137" i="164" l="1"/>
  <c r="I138" i="164"/>
  <c r="I139" i="164"/>
  <c r="I140" i="164"/>
  <c r="I141" i="164"/>
  <c r="I142" i="164"/>
  <c r="I143" i="164"/>
  <c r="I144" i="164"/>
  <c r="I145" i="164"/>
  <c r="I146" i="164"/>
  <c r="I147" i="164"/>
  <c r="I148" i="164"/>
  <c r="H132" i="164" l="1"/>
  <c r="G19" i="164" l="1"/>
  <c r="G8" i="164"/>
  <c r="Q18" i="141"/>
  <c r="P18" i="141"/>
  <c r="O20" i="151" l="1"/>
  <c r="O10" i="151"/>
  <c r="W39" i="14"/>
  <c r="W37" i="14"/>
  <c r="Y41" i="13" l="1"/>
  <c r="X41" i="13"/>
  <c r="Y38" i="13"/>
  <c r="W35" i="14" s="1"/>
  <c r="X35" i="14" s="1"/>
  <c r="X38" i="13"/>
  <c r="X37" i="13"/>
  <c r="X36" i="13"/>
  <c r="X35" i="13"/>
  <c r="Y34" i="13"/>
  <c r="X34" i="13"/>
  <c r="Y33" i="13"/>
  <c r="X33" i="13"/>
  <c r="Y32" i="13"/>
  <c r="W29" i="14" s="1"/>
  <c r="X29" i="14" s="1"/>
  <c r="X32" i="13"/>
  <c r="Y31" i="13"/>
  <c r="W28" i="14" s="1"/>
  <c r="X28" i="14" s="1"/>
  <c r="X31" i="13"/>
  <c r="X30" i="13"/>
  <c r="Y29" i="13"/>
  <c r="W26" i="14" s="1"/>
  <c r="X26" i="14" s="1"/>
  <c r="X29" i="13"/>
  <c r="X28" i="13"/>
  <c r="Y27" i="13"/>
  <c r="W24" i="14" s="1"/>
  <c r="X24" i="14" s="1"/>
  <c r="X27" i="13"/>
  <c r="X26" i="13"/>
  <c r="X25" i="13"/>
  <c r="X24" i="13"/>
  <c r="Y22" i="13"/>
  <c r="W19" i="14" s="1"/>
  <c r="X19" i="14" s="1"/>
  <c r="X22" i="13"/>
  <c r="Y21" i="13"/>
  <c r="X21" i="13"/>
  <c r="Y20" i="13"/>
  <c r="W17" i="14" s="1"/>
  <c r="X17" i="14" s="1"/>
  <c r="X20" i="13"/>
  <c r="Y19" i="13"/>
  <c r="W16" i="14" s="1"/>
  <c r="X16" i="14" s="1"/>
  <c r="X19" i="13"/>
  <c r="Y18" i="13"/>
  <c r="W15" i="14" s="1"/>
  <c r="X15" i="14" s="1"/>
  <c r="X18" i="13"/>
  <c r="Y17" i="13"/>
  <c r="X17" i="13"/>
  <c r="Y16" i="13"/>
  <c r="X16" i="13"/>
  <c r="Y15" i="13"/>
  <c r="W12" i="14" s="1"/>
  <c r="X12" i="14" s="1"/>
  <c r="X15" i="13"/>
  <c r="X14" i="13"/>
  <c r="X13" i="13"/>
  <c r="Y12" i="13"/>
  <c r="X12" i="13"/>
  <c r="Y30" i="13"/>
  <c r="I136" i="164"/>
  <c r="I135" i="164"/>
  <c r="I134" i="164"/>
  <c r="I133" i="164"/>
  <c r="I132" i="164"/>
  <c r="Y24" i="13" s="1"/>
  <c r="I130" i="164"/>
  <c r="Y36" i="13" s="1"/>
  <c r="I127" i="164"/>
  <c r="Y35" i="13" s="1"/>
  <c r="W32" i="14" s="1"/>
  <c r="X32" i="14" s="1"/>
  <c r="I62" i="164"/>
  <c r="I58" i="164"/>
  <c r="I32" i="164"/>
  <c r="I31" i="164"/>
  <c r="G18" i="164"/>
  <c r="G10" i="164"/>
  <c r="G9" i="164"/>
  <c r="G17" i="164"/>
  <c r="G16" i="164"/>
  <c r="G15" i="164"/>
  <c r="G14" i="164"/>
  <c r="G13" i="164"/>
  <c r="G12" i="164"/>
  <c r="G11" i="164"/>
  <c r="G7" i="164"/>
  <c r="G6" i="164"/>
  <c r="G5" i="164"/>
  <c r="Y13" i="13" s="1"/>
  <c r="O8" i="151" s="1"/>
  <c r="H4" i="164"/>
  <c r="G4" i="164"/>
  <c r="F4" i="164"/>
  <c r="I260" i="162"/>
  <c r="I223" i="162"/>
  <c r="I171" i="162"/>
  <c r="I170" i="162"/>
  <c r="I167" i="162"/>
  <c r="I103" i="162"/>
  <c r="I95" i="162"/>
  <c r="I93" i="162"/>
  <c r="I92" i="162"/>
  <c r="I82" i="162"/>
  <c r="I69" i="162"/>
  <c r="I68" i="162"/>
  <c r="I60" i="162"/>
  <c r="I37" i="162"/>
  <c r="I36" i="162"/>
  <c r="G33" i="162"/>
  <c r="Y28" i="13" l="1"/>
  <c r="O19" i="151" s="1"/>
  <c r="Y25" i="13"/>
  <c r="W22" i="14" s="1"/>
  <c r="X22" i="14" s="1"/>
  <c r="Y37" i="13"/>
  <c r="W34" i="14" s="1"/>
  <c r="X34" i="14" s="1"/>
  <c r="Y26" i="13"/>
  <c r="W23" i="14" s="1"/>
  <c r="X23" i="14" s="1"/>
  <c r="X39" i="13"/>
  <c r="I4" i="164"/>
  <c r="Y14" i="13"/>
  <c r="O11" i="151" s="1"/>
  <c r="O9" i="151"/>
  <c r="W9" i="14"/>
  <c r="X23" i="13"/>
  <c r="W10" i="14"/>
  <c r="X10" i="14" s="1"/>
  <c r="O15" i="151"/>
  <c r="W14" i="14"/>
  <c r="X14" i="14" s="1"/>
  <c r="O14" i="151"/>
  <c r="W18" i="14"/>
  <c r="X18" i="14" s="1"/>
  <c r="W13" i="14"/>
  <c r="X13" i="14" s="1"/>
  <c r="O13" i="151"/>
  <c r="W30" i="14"/>
  <c r="X30" i="14" s="1"/>
  <c r="W38" i="14"/>
  <c r="X38" i="14" s="1"/>
  <c r="O23" i="151"/>
  <c r="W21" i="14"/>
  <c r="O22" i="151"/>
  <c r="W27" i="14"/>
  <c r="X27" i="14" s="1"/>
  <c r="W31" i="14"/>
  <c r="X31" i="14" s="1"/>
  <c r="O24" i="151"/>
  <c r="O25" i="151"/>
  <c r="W33" i="14"/>
  <c r="X33" i="14" s="1"/>
  <c r="W25" i="14" l="1"/>
  <c r="X25" i="14" s="1"/>
  <c r="O26" i="151"/>
  <c r="O27" i="151" s="1"/>
  <c r="Y39" i="13"/>
  <c r="O18" i="151"/>
  <c r="O21" i="151" s="1"/>
  <c r="W11" i="14"/>
  <c r="X11" i="14" s="1"/>
  <c r="Y23" i="13"/>
  <c r="O16" i="151"/>
  <c r="X9" i="14"/>
  <c r="O12" i="151"/>
  <c r="X21" i="14"/>
  <c r="X36" i="14" l="1"/>
  <c r="W36" i="14"/>
  <c r="X20" i="14"/>
  <c r="O17" i="151"/>
  <c r="W20" i="14"/>
  <c r="O28" i="151"/>
  <c r="I222" i="162" l="1"/>
  <c r="I221" i="162"/>
  <c r="I220" i="162"/>
  <c r="I219" i="162"/>
  <c r="I218" i="162"/>
  <c r="I217" i="162"/>
  <c r="I216" i="162"/>
  <c r="I215" i="162"/>
  <c r="I214" i="162"/>
  <c r="I213" i="162"/>
  <c r="I212" i="162"/>
  <c r="I211" i="162"/>
  <c r="I210" i="162"/>
  <c r="I209" i="162"/>
  <c r="I208" i="162"/>
  <c r="I207" i="162"/>
  <c r="I206" i="162"/>
  <c r="I205" i="162"/>
  <c r="I204" i="162"/>
  <c r="I203" i="162"/>
  <c r="I202" i="162"/>
  <c r="I201" i="162"/>
  <c r="I200" i="162"/>
  <c r="I199" i="162"/>
  <c r="I198" i="162"/>
  <c r="I197" i="162"/>
  <c r="I196" i="162"/>
  <c r="I195" i="162"/>
  <c r="I194" i="162"/>
  <c r="I193" i="162"/>
  <c r="I192" i="162"/>
  <c r="I191" i="162"/>
  <c r="I190" i="162"/>
  <c r="I189" i="162"/>
  <c r="I188" i="162"/>
  <c r="I187" i="162"/>
  <c r="I186" i="162"/>
  <c r="I185" i="162"/>
  <c r="I184" i="162"/>
  <c r="I183" i="162"/>
  <c r="I182" i="162"/>
  <c r="I181" i="162"/>
  <c r="I180" i="162"/>
  <c r="I179" i="162"/>
  <c r="I178" i="162"/>
  <c r="I177" i="162"/>
  <c r="I176" i="162"/>
  <c r="I175" i="162"/>
  <c r="W25" i="13" s="1"/>
  <c r="I174" i="162"/>
  <c r="G19" i="162"/>
  <c r="G18" i="162"/>
  <c r="G17" i="162"/>
  <c r="G16" i="162"/>
  <c r="G15" i="162"/>
  <c r="G14" i="162"/>
  <c r="G13" i="162"/>
  <c r="G12" i="162"/>
  <c r="G11" i="162"/>
  <c r="G10" i="162"/>
  <c r="G9" i="162"/>
  <c r="G8" i="162"/>
  <c r="G7" i="162"/>
  <c r="G6" i="162"/>
  <c r="G5" i="162"/>
  <c r="G4" i="162"/>
  <c r="F4" i="162"/>
  <c r="I4" i="162" l="1"/>
  <c r="H4" i="162"/>
  <c r="N20" i="151" l="1"/>
  <c r="N10" i="151"/>
  <c r="U39" i="14" l="1"/>
  <c r="U37" i="14"/>
  <c r="W41" i="13"/>
  <c r="N23" i="151" s="1"/>
  <c r="V41" i="13"/>
  <c r="W38" i="13"/>
  <c r="U35" i="14" s="1"/>
  <c r="V35" i="14" s="1"/>
  <c r="V38" i="13"/>
  <c r="V37" i="13"/>
  <c r="V36" i="13"/>
  <c r="P20" i="140" s="1"/>
  <c r="V35" i="13"/>
  <c r="P16" i="140" s="1"/>
  <c r="W34" i="13"/>
  <c r="N24" i="151" s="1"/>
  <c r="V34" i="13"/>
  <c r="W33" i="13"/>
  <c r="V33" i="13"/>
  <c r="W32" i="13"/>
  <c r="U29" i="14" s="1"/>
  <c r="V29" i="14" s="1"/>
  <c r="V32" i="13"/>
  <c r="W31" i="13"/>
  <c r="U28" i="14" s="1"/>
  <c r="V28" i="14" s="1"/>
  <c r="V31" i="13"/>
  <c r="V30" i="13"/>
  <c r="W29" i="13"/>
  <c r="U26" i="14" s="1"/>
  <c r="V26" i="14" s="1"/>
  <c r="Q14" i="140" s="1"/>
  <c r="V29" i="13"/>
  <c r="V28" i="13"/>
  <c r="P13" i="140" s="1"/>
  <c r="W27" i="13"/>
  <c r="U24" i="14" s="1"/>
  <c r="V24" i="14" s="1"/>
  <c r="V27" i="13"/>
  <c r="V26" i="13"/>
  <c r="V25" i="13"/>
  <c r="V24" i="13"/>
  <c r="W22" i="13"/>
  <c r="U19" i="14" s="1"/>
  <c r="V19" i="14" s="1"/>
  <c r="V22" i="13"/>
  <c r="L14" i="141" s="1"/>
  <c r="W21" i="13"/>
  <c r="N14" i="151" s="1"/>
  <c r="V21" i="13"/>
  <c r="W20" i="13"/>
  <c r="U17" i="14" s="1"/>
  <c r="V17" i="14" s="1"/>
  <c r="V20" i="13"/>
  <c r="W19" i="13"/>
  <c r="U16" i="14" s="1"/>
  <c r="V16" i="14" s="1"/>
  <c r="V19" i="13"/>
  <c r="W18" i="13"/>
  <c r="U15" i="14" s="1"/>
  <c r="V15" i="14" s="1"/>
  <c r="V18" i="13"/>
  <c r="W17" i="13"/>
  <c r="V17" i="13"/>
  <c r="W16" i="13"/>
  <c r="N13" i="151" s="1"/>
  <c r="V16" i="13"/>
  <c r="W15" i="13"/>
  <c r="V15" i="13"/>
  <c r="L8" i="140" s="1"/>
  <c r="V14" i="13"/>
  <c r="V13" i="13"/>
  <c r="W12" i="13"/>
  <c r="N9" i="151" s="1"/>
  <c r="V12" i="13"/>
  <c r="L5" i="140" s="1"/>
  <c r="P14" i="141" l="1"/>
  <c r="L6" i="141"/>
  <c r="L6" i="140"/>
  <c r="L20" i="141"/>
  <c r="L14" i="140"/>
  <c r="L10" i="141"/>
  <c r="L10" i="140"/>
  <c r="L12" i="141"/>
  <c r="L12" i="140"/>
  <c r="P7" i="141"/>
  <c r="P7" i="140"/>
  <c r="P20" i="141"/>
  <c r="P22" i="140"/>
  <c r="L7" i="141"/>
  <c r="L7" i="140"/>
  <c r="M10" i="141"/>
  <c r="M10" i="140"/>
  <c r="M12" i="141"/>
  <c r="M12" i="140"/>
  <c r="M21" i="140"/>
  <c r="P16" i="141"/>
  <c r="P17" i="140"/>
  <c r="L11" i="141"/>
  <c r="L11" i="140"/>
  <c r="L13" i="141"/>
  <c r="L13" i="140"/>
  <c r="P5" i="141"/>
  <c r="P5" i="140"/>
  <c r="Q8" i="141"/>
  <c r="Q8" i="140"/>
  <c r="P11" i="141"/>
  <c r="P10" i="141"/>
  <c r="P10" i="140"/>
  <c r="M11" i="141"/>
  <c r="M11" i="140"/>
  <c r="P6" i="141"/>
  <c r="P6" i="140"/>
  <c r="U12" i="14"/>
  <c r="V12" i="14" s="1"/>
  <c r="V23" i="13"/>
  <c r="U31" i="14"/>
  <c r="V31" i="14" s="1"/>
  <c r="Q18" i="140" s="1"/>
  <c r="U38" i="14"/>
  <c r="V38" i="14" s="1"/>
  <c r="U30" i="14"/>
  <c r="V30" i="14" s="1"/>
  <c r="N15" i="151"/>
  <c r="U14" i="14"/>
  <c r="V14" i="14" s="1"/>
  <c r="U18" i="14"/>
  <c r="V18" i="14" s="1"/>
  <c r="M13" i="140" s="1"/>
  <c r="U9" i="14"/>
  <c r="V9" i="14" s="1"/>
  <c r="M5" i="140" s="1"/>
  <c r="U13" i="14"/>
  <c r="V13" i="14" s="1"/>
  <c r="Q15" i="141" l="1"/>
  <c r="Q15" i="140"/>
  <c r="M8" i="141"/>
  <c r="M8" i="140"/>
  <c r="Q20" i="141"/>
  <c r="Q22" i="140"/>
  <c r="M13" i="141"/>
  <c r="M20" i="141"/>
  <c r="M14" i="140"/>
  <c r="N16" i="151"/>
  <c r="V39" i="13" l="1"/>
  <c r="W24" i="13"/>
  <c r="W13" i="13"/>
  <c r="U22" i="14" l="1"/>
  <c r="V22" i="14" s="1"/>
  <c r="W28" i="13"/>
  <c r="U25" i="14" s="1"/>
  <c r="V25" i="14" s="1"/>
  <c r="W35" i="13"/>
  <c r="U32" i="14" s="1"/>
  <c r="V32" i="14" s="1"/>
  <c r="Q16" i="140" s="1"/>
  <c r="W36" i="13"/>
  <c r="U33" i="14" s="1"/>
  <c r="V33" i="14" s="1"/>
  <c r="Q20" i="140" s="1"/>
  <c r="W30" i="13"/>
  <c r="N22" i="151" s="1"/>
  <c r="U21" i="14"/>
  <c r="W37" i="13"/>
  <c r="U34" i="14" s="1"/>
  <c r="V34" i="14" s="1"/>
  <c r="W26" i="13"/>
  <c r="U23" i="14" s="1"/>
  <c r="V23" i="14" s="1"/>
  <c r="W14" i="13"/>
  <c r="N11" i="151" s="1"/>
  <c r="N8" i="151"/>
  <c r="U10" i="14"/>
  <c r="V10" i="14" s="1"/>
  <c r="Q7" i="141" l="1"/>
  <c r="Q7" i="140"/>
  <c r="M6" i="141"/>
  <c r="M6" i="140"/>
  <c r="Q17" i="140"/>
  <c r="Q16" i="141"/>
  <c r="Q14" i="141"/>
  <c r="Q13" i="140"/>
  <c r="Q6" i="141"/>
  <c r="Q6" i="140"/>
  <c r="N19" i="151"/>
  <c r="N25" i="151"/>
  <c r="U27" i="14"/>
  <c r="V27" i="14" s="1"/>
  <c r="V21" i="14"/>
  <c r="N26" i="151"/>
  <c r="N18" i="151"/>
  <c r="U11" i="14"/>
  <c r="V11" i="14" s="1"/>
  <c r="N12" i="151"/>
  <c r="N17" i="151" s="1"/>
  <c r="Q5" i="141" l="1"/>
  <c r="Q5" i="140"/>
  <c r="V20" i="14"/>
  <c r="M7" i="141"/>
  <c r="M7" i="140"/>
  <c r="Q10" i="141"/>
  <c r="Q10" i="140"/>
  <c r="N21" i="151"/>
  <c r="U36" i="14"/>
  <c r="V36" i="14"/>
  <c r="N27" i="151"/>
  <c r="U20" i="14"/>
  <c r="N28" i="151" l="1"/>
  <c r="I188" i="161" l="1"/>
  <c r="I187" i="161"/>
  <c r="I186" i="161"/>
  <c r="I185" i="161"/>
  <c r="I182" i="161"/>
  <c r="I181" i="161"/>
  <c r="I117" i="161"/>
  <c r="I107" i="161"/>
  <c r="I102" i="161"/>
  <c r="I87" i="161"/>
  <c r="I80" i="161"/>
  <c r="I79" i="161"/>
  <c r="I72" i="161"/>
  <c r="I39" i="161"/>
  <c r="I38" i="161"/>
  <c r="G32" i="161"/>
  <c r="G31" i="161"/>
  <c r="G18" i="161"/>
  <c r="T25" i="13" l="1"/>
  <c r="M20" i="151" l="1"/>
  <c r="M10" i="151"/>
  <c r="U41" i="13" l="1"/>
  <c r="T41" i="13"/>
  <c r="U38" i="13"/>
  <c r="T38" i="13"/>
  <c r="T37" i="13"/>
  <c r="T36" i="13"/>
  <c r="T35" i="13"/>
  <c r="U34" i="13"/>
  <c r="T34" i="13"/>
  <c r="U33" i="13"/>
  <c r="T33" i="13"/>
  <c r="U32" i="13"/>
  <c r="T32" i="13"/>
  <c r="U31" i="13"/>
  <c r="T31" i="13"/>
  <c r="T30" i="13"/>
  <c r="U29" i="13"/>
  <c r="T29" i="13"/>
  <c r="T28" i="13"/>
  <c r="U27" i="13"/>
  <c r="T27" i="13"/>
  <c r="U22" i="13"/>
  <c r="T22" i="13"/>
  <c r="U21" i="13"/>
  <c r="T21" i="13"/>
  <c r="U20" i="13"/>
  <c r="T20" i="13"/>
  <c r="U19" i="13"/>
  <c r="T19" i="13"/>
  <c r="T18" i="13"/>
  <c r="U17" i="13"/>
  <c r="T17" i="13"/>
  <c r="U16" i="13"/>
  <c r="T16" i="13"/>
  <c r="U15" i="13"/>
  <c r="T15" i="13"/>
  <c r="T14" i="13"/>
  <c r="T13" i="13"/>
  <c r="T12" i="13"/>
  <c r="M14" i="151" l="1"/>
  <c r="M24" i="151"/>
  <c r="M13" i="151"/>
  <c r="M23" i="151"/>
  <c r="T23" i="13"/>
  <c r="I221" i="161" l="1"/>
  <c r="I222" i="161"/>
  <c r="I223" i="161"/>
  <c r="I224" i="161"/>
  <c r="I225" i="161"/>
  <c r="I226" i="161"/>
  <c r="I227" i="161"/>
  <c r="I228" i="161"/>
  <c r="I229" i="161"/>
  <c r="I230" i="161"/>
  <c r="I231" i="161"/>
  <c r="I232" i="161"/>
  <c r="I233" i="161"/>
  <c r="I234" i="161"/>
  <c r="I235" i="161"/>
  <c r="I211" i="161" l="1"/>
  <c r="I212" i="161"/>
  <c r="I213" i="161"/>
  <c r="I214" i="161"/>
  <c r="I215" i="161"/>
  <c r="I216" i="161"/>
  <c r="I217" i="161"/>
  <c r="I218" i="161"/>
  <c r="I219" i="161"/>
  <c r="I220" i="161"/>
  <c r="U30" i="13" l="1"/>
  <c r="I210" i="161"/>
  <c r="I209" i="161"/>
  <c r="I195" i="161"/>
  <c r="I196" i="161"/>
  <c r="I197" i="161"/>
  <c r="I198" i="161"/>
  <c r="I199" i="161"/>
  <c r="I200" i="161"/>
  <c r="I201" i="161"/>
  <c r="I202" i="161"/>
  <c r="I204" i="161"/>
  <c r="I205" i="161"/>
  <c r="I206" i="161"/>
  <c r="I207" i="161"/>
  <c r="I208" i="161"/>
  <c r="M22" i="151" l="1"/>
  <c r="I203" i="161"/>
  <c r="T26" i="13"/>
  <c r="T24" i="13"/>
  <c r="T39" i="13" l="1"/>
  <c r="U12" i="13"/>
  <c r="G8" i="161"/>
  <c r="M9" i="151" l="1"/>
  <c r="S39" i="14"/>
  <c r="S38" i="14"/>
  <c r="T38" i="14" s="1"/>
  <c r="S37" i="14"/>
  <c r="S35" i="14"/>
  <c r="T35" i="14" s="1"/>
  <c r="S31" i="14"/>
  <c r="T31" i="14" s="1"/>
  <c r="S30" i="14"/>
  <c r="T30" i="14" s="1"/>
  <c r="S29" i="14"/>
  <c r="T29" i="14" s="1"/>
  <c r="S28" i="14"/>
  <c r="T28" i="14" s="1"/>
  <c r="S27" i="14"/>
  <c r="T27" i="14" s="1"/>
  <c r="S26" i="14"/>
  <c r="T26" i="14" s="1"/>
  <c r="S24" i="14"/>
  <c r="T24" i="14" s="1"/>
  <c r="S19" i="14"/>
  <c r="T19" i="14" s="1"/>
  <c r="S18" i="14"/>
  <c r="T18" i="14" s="1"/>
  <c r="S17" i="14"/>
  <c r="T17" i="14" s="1"/>
  <c r="S16" i="14"/>
  <c r="T16" i="14" s="1"/>
  <c r="S14" i="14"/>
  <c r="T14" i="14" s="1"/>
  <c r="S13" i="14"/>
  <c r="T13" i="14" s="1"/>
  <c r="S12" i="14"/>
  <c r="T12" i="14" s="1"/>
  <c r="I330" i="160"/>
  <c r="I247" i="160"/>
  <c r="I248" i="160"/>
  <c r="I249" i="160"/>
  <c r="I250" i="160"/>
  <c r="I251" i="160"/>
  <c r="I252" i="160"/>
  <c r="I253" i="160"/>
  <c r="I254" i="160"/>
  <c r="I255" i="160"/>
  <c r="I256" i="160"/>
  <c r="I257" i="160"/>
  <c r="I258" i="160"/>
  <c r="I259" i="160"/>
  <c r="I260" i="160"/>
  <c r="I261" i="160"/>
  <c r="I262" i="160"/>
  <c r="I263" i="160"/>
  <c r="I264" i="160"/>
  <c r="I265" i="160"/>
  <c r="I266" i="160"/>
  <c r="I267" i="160"/>
  <c r="I268" i="160"/>
  <c r="I269" i="160"/>
  <c r="I270" i="160"/>
  <c r="I271" i="160"/>
  <c r="I272" i="160"/>
  <c r="I273" i="160"/>
  <c r="I274" i="160"/>
  <c r="I275" i="160"/>
  <c r="I276" i="160"/>
  <c r="I277" i="160"/>
  <c r="I278" i="160"/>
  <c r="I279" i="160"/>
  <c r="I280" i="160"/>
  <c r="I281" i="160"/>
  <c r="I282" i="160"/>
  <c r="I283" i="160"/>
  <c r="I284" i="160"/>
  <c r="I285" i="160"/>
  <c r="I286" i="160"/>
  <c r="I287" i="160"/>
  <c r="I288" i="160"/>
  <c r="I289" i="160"/>
  <c r="I290" i="160"/>
  <c r="I291" i="160"/>
  <c r="I292" i="160"/>
  <c r="I293" i="160"/>
  <c r="I245" i="160"/>
  <c r="I243" i="160"/>
  <c r="I242" i="160"/>
  <c r="I241" i="160"/>
  <c r="I240" i="160"/>
  <c r="I239" i="160"/>
  <c r="I238" i="160"/>
  <c r="I237" i="160"/>
  <c r="I236" i="160"/>
  <c r="I233" i="160"/>
  <c r="I232" i="160"/>
  <c r="I231" i="160"/>
  <c r="I156" i="160"/>
  <c r="I150" i="160"/>
  <c r="I139" i="160"/>
  <c r="I129" i="160"/>
  <c r="I115" i="160"/>
  <c r="I110" i="160"/>
  <c r="I102" i="160"/>
  <c r="I99" i="160"/>
  <c r="I98" i="160"/>
  <c r="I82" i="160"/>
  <c r="I62" i="160"/>
  <c r="I61" i="160"/>
  <c r="I53" i="160"/>
  <c r="I52" i="160"/>
  <c r="G39" i="160"/>
  <c r="G40" i="160"/>
  <c r="G41" i="160"/>
  <c r="G38" i="160"/>
  <c r="G14" i="160"/>
  <c r="G15" i="160"/>
  <c r="G16" i="160"/>
  <c r="G17" i="160"/>
  <c r="G18" i="160"/>
  <c r="G19" i="160"/>
  <c r="G20" i="160"/>
  <c r="G21" i="160"/>
  <c r="G22" i="160"/>
  <c r="G23" i="160"/>
  <c r="G24" i="160"/>
  <c r="S9" i="14" l="1"/>
  <c r="T9" i="14" l="1"/>
  <c r="I194" i="161"/>
  <c r="I193" i="161"/>
  <c r="U26" i="13" s="1"/>
  <c r="I192" i="161"/>
  <c r="I191" i="161"/>
  <c r="I190" i="161"/>
  <c r="U24" i="13" s="1"/>
  <c r="U35" i="13"/>
  <c r="G17" i="161"/>
  <c r="G16" i="161"/>
  <c r="G15" i="161"/>
  <c r="G14" i="161"/>
  <c r="G13" i="161"/>
  <c r="G12" i="161"/>
  <c r="G11" i="161"/>
  <c r="G10" i="161"/>
  <c r="G9" i="161"/>
  <c r="G7" i="161"/>
  <c r="G6" i="161"/>
  <c r="G5" i="161"/>
  <c r="G4" i="161"/>
  <c r="F4" i="161"/>
  <c r="U25" i="13" l="1"/>
  <c r="S21" i="14"/>
  <c r="T21" i="14" s="1"/>
  <c r="W39" i="13"/>
  <c r="U13" i="13"/>
  <c r="U18" i="13"/>
  <c r="U28" i="13"/>
  <c r="U36" i="13"/>
  <c r="S23" i="14"/>
  <c r="T23" i="14" s="1"/>
  <c r="S32" i="14"/>
  <c r="T32" i="14" s="1"/>
  <c r="U14" i="13"/>
  <c r="U37" i="13"/>
  <c r="H4" i="161"/>
  <c r="I4" i="161"/>
  <c r="S10" i="14" l="1"/>
  <c r="T10" i="14" s="1"/>
  <c r="S34" i="14"/>
  <c r="T34" i="14" s="1"/>
  <c r="S33" i="14"/>
  <c r="T33" i="14" s="1"/>
  <c r="S25" i="14"/>
  <c r="T25" i="14" s="1"/>
  <c r="M15" i="151"/>
  <c r="M16" i="151" s="1"/>
  <c r="S15" i="14"/>
  <c r="T15" i="14" s="1"/>
  <c r="W23" i="13"/>
  <c r="U23" i="13"/>
  <c r="M8" i="151"/>
  <c r="M25" i="151"/>
  <c r="M18" i="151"/>
  <c r="M19" i="151"/>
  <c r="M26" i="151"/>
  <c r="S22" i="14"/>
  <c r="T22" i="14" s="1"/>
  <c r="S11" i="14"/>
  <c r="T11" i="14" s="1"/>
  <c r="M11" i="151"/>
  <c r="U39" i="13"/>
  <c r="T36" i="14" l="1"/>
  <c r="M12" i="151"/>
  <c r="M17" i="151" s="1"/>
  <c r="M27" i="151"/>
  <c r="M21" i="151"/>
  <c r="T20" i="14"/>
  <c r="S36" i="14"/>
  <c r="S20" i="14"/>
  <c r="L20" i="151"/>
  <c r="L10" i="151"/>
  <c r="Q39" i="14"/>
  <c r="Q37" i="14"/>
  <c r="S41" i="13"/>
  <c r="R41" i="13"/>
  <c r="S38" i="13"/>
  <c r="R38" i="13"/>
  <c r="R37" i="13"/>
  <c r="R36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R28" i="13"/>
  <c r="S27" i="13"/>
  <c r="R27" i="13"/>
  <c r="R25" i="13"/>
  <c r="R24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R14" i="13"/>
  <c r="R13" i="13"/>
  <c r="S12" i="13"/>
  <c r="R12" i="13"/>
  <c r="Q27" i="14" l="1"/>
  <c r="R27" i="14" s="1"/>
  <c r="Q29" i="14"/>
  <c r="R29" i="14" s="1"/>
  <c r="Q31" i="14"/>
  <c r="R31" i="14" s="1"/>
  <c r="L9" i="151"/>
  <c r="Q12" i="14"/>
  <c r="R12" i="14" s="1"/>
  <c r="Q14" i="14"/>
  <c r="R14" i="14" s="1"/>
  <c r="Q16" i="14"/>
  <c r="R16" i="14" s="1"/>
  <c r="Q18" i="14"/>
  <c r="R18" i="14" s="1"/>
  <c r="Q35" i="14"/>
  <c r="R35" i="14" s="1"/>
  <c r="Q26" i="14"/>
  <c r="R26" i="14" s="1"/>
  <c r="Q28" i="14"/>
  <c r="R28" i="14" s="1"/>
  <c r="Q30" i="14"/>
  <c r="R30" i="14" s="1"/>
  <c r="L13" i="151"/>
  <c r="Q17" i="14"/>
  <c r="R17" i="14" s="1"/>
  <c r="Q24" i="14"/>
  <c r="R24" i="14" s="1"/>
  <c r="L23" i="151"/>
  <c r="Q15" i="14"/>
  <c r="R15" i="14" s="1"/>
  <c r="Q19" i="14"/>
  <c r="R19" i="14" s="1"/>
  <c r="M28" i="151"/>
  <c r="Q9" i="14"/>
  <c r="R9" i="14" s="1"/>
  <c r="L15" i="151"/>
  <c r="Q13" i="14"/>
  <c r="R13" i="14" s="1"/>
  <c r="L24" i="151"/>
  <c r="Q38" i="14"/>
  <c r="R38" i="14" s="1"/>
  <c r="L14" i="151"/>
  <c r="L22" i="151"/>
  <c r="L16" i="151" l="1"/>
  <c r="R26" i="13" l="1"/>
  <c r="G8" i="160" l="1"/>
  <c r="G9" i="160"/>
  <c r="G7" i="160"/>
  <c r="R39" i="13"/>
  <c r="R23" i="13"/>
  <c r="I246" i="160"/>
  <c r="S25" i="13" s="1"/>
  <c r="I244" i="160"/>
  <c r="S24" i="13" s="1"/>
  <c r="S35" i="13"/>
  <c r="G13" i="160"/>
  <c r="G12" i="160"/>
  <c r="G11" i="160"/>
  <c r="G10" i="160"/>
  <c r="G6" i="160"/>
  <c r="G5" i="160"/>
  <c r="S13" i="13" s="1"/>
  <c r="G4" i="160"/>
  <c r="F4" i="160"/>
  <c r="S14" i="13" l="1"/>
  <c r="S28" i="13"/>
  <c r="S26" i="13"/>
  <c r="Q32" i="14"/>
  <c r="R32" i="14" s="1"/>
  <c r="Q21" i="14"/>
  <c r="L8" i="151"/>
  <c r="Q10" i="14"/>
  <c r="S36" i="13"/>
  <c r="S37" i="13"/>
  <c r="Q22" i="14"/>
  <c r="R22" i="14" s="1"/>
  <c r="H4" i="160"/>
  <c r="I4" i="160"/>
  <c r="Q23" i="14" l="1"/>
  <c r="R23" i="14" s="1"/>
  <c r="L19" i="151"/>
  <c r="Q11" i="14"/>
  <c r="R11" i="14" s="1"/>
  <c r="Q34" i="14"/>
  <c r="R34" i="14" s="1"/>
  <c r="L11" i="151"/>
  <c r="S23" i="13"/>
  <c r="Q25" i="14"/>
  <c r="R25" i="14" s="1"/>
  <c r="L25" i="151"/>
  <c r="Q33" i="14"/>
  <c r="R33" i="14" s="1"/>
  <c r="L18" i="151"/>
  <c r="L26" i="151"/>
  <c r="R10" i="14"/>
  <c r="R21" i="14"/>
  <c r="S39" i="13"/>
  <c r="Q20" i="14" l="1"/>
  <c r="R20" i="14"/>
  <c r="L12" i="151"/>
  <c r="L17" i="151" s="1"/>
  <c r="R36" i="14"/>
  <c r="Q36" i="14"/>
  <c r="L27" i="151"/>
  <c r="L21" i="151"/>
  <c r="L28" i="151" l="1"/>
  <c r="I183" i="159" l="1"/>
  <c r="I182" i="159"/>
  <c r="I181" i="159"/>
  <c r="I180" i="159"/>
  <c r="I177" i="159"/>
  <c r="I107" i="159"/>
  <c r="I95" i="159"/>
  <c r="I91" i="159"/>
  <c r="I80" i="159"/>
  <c r="I79" i="159"/>
  <c r="I71" i="159"/>
  <c r="I70" i="159"/>
  <c r="I41" i="159"/>
  <c r="I232" i="159"/>
  <c r="I229" i="159"/>
  <c r="I225" i="159"/>
  <c r="H221" i="159"/>
  <c r="I222" i="159"/>
  <c r="H217" i="159"/>
  <c r="I218" i="159"/>
  <c r="I213" i="159"/>
  <c r="H209" i="159"/>
  <c r="I210" i="159"/>
  <c r="H206" i="159"/>
  <c r="I207" i="159" l="1"/>
  <c r="I204" i="159"/>
  <c r="I205" i="159"/>
  <c r="I206" i="159"/>
  <c r="I208" i="159"/>
  <c r="I209" i="159"/>
  <c r="I211" i="159"/>
  <c r="I212" i="159"/>
  <c r="I214" i="159"/>
  <c r="I215" i="159"/>
  <c r="I216" i="159"/>
  <c r="I217" i="159"/>
  <c r="I219" i="159"/>
  <c r="I220" i="159"/>
  <c r="I221" i="159"/>
  <c r="I223" i="159"/>
  <c r="I224" i="159"/>
  <c r="I226" i="159"/>
  <c r="I227" i="159"/>
  <c r="I228" i="159"/>
  <c r="I230" i="159"/>
  <c r="I231" i="159"/>
  <c r="I233" i="159"/>
  <c r="I234" i="159"/>
  <c r="I235" i="159"/>
  <c r="I236" i="159"/>
  <c r="I237" i="159"/>
  <c r="I238" i="159"/>
  <c r="I239" i="159"/>
  <c r="I186" i="159"/>
  <c r="I40" i="159"/>
  <c r="G34" i="159"/>
  <c r="G33" i="159"/>
  <c r="O39" i="14" l="1"/>
  <c r="O37" i="14"/>
  <c r="I190" i="159" l="1"/>
  <c r="I189" i="159"/>
  <c r="I188" i="159"/>
  <c r="I187" i="159"/>
  <c r="I185" i="159"/>
  <c r="Q25" i="13" s="1"/>
  <c r="I184" i="159" l="1"/>
  <c r="I203" i="159" l="1"/>
  <c r="I202" i="159"/>
  <c r="I191" i="159"/>
  <c r="I192" i="159"/>
  <c r="I193" i="159"/>
  <c r="I194" i="159"/>
  <c r="I195" i="159"/>
  <c r="I196" i="159"/>
  <c r="I197" i="159"/>
  <c r="I198" i="159"/>
  <c r="I199" i="159"/>
  <c r="I200" i="159"/>
  <c r="I201" i="159"/>
  <c r="Q26" i="13" l="1"/>
  <c r="K20" i="151"/>
  <c r="K10" i="151"/>
  <c r="Q41" i="13"/>
  <c r="P41" i="13"/>
  <c r="Q38" i="13"/>
  <c r="P38" i="13"/>
  <c r="P37" i="13"/>
  <c r="P36" i="13"/>
  <c r="P35" i="13"/>
  <c r="Q34" i="13"/>
  <c r="P34" i="13"/>
  <c r="Q33" i="13"/>
  <c r="P33" i="13"/>
  <c r="Q32" i="13"/>
  <c r="P32" i="13"/>
  <c r="Q31" i="13"/>
  <c r="P31" i="13"/>
  <c r="Q29" i="13"/>
  <c r="P29" i="13"/>
  <c r="P28" i="13"/>
  <c r="Q27" i="13"/>
  <c r="P27" i="13"/>
  <c r="P26" i="13"/>
  <c r="P25" i="13"/>
  <c r="P24" i="13"/>
  <c r="Q22" i="13"/>
  <c r="P22" i="13"/>
  <c r="P21" i="13"/>
  <c r="Q20" i="13"/>
  <c r="P20" i="13"/>
  <c r="Q19" i="13"/>
  <c r="P19" i="13"/>
  <c r="Q18" i="13"/>
  <c r="P18" i="13"/>
  <c r="Q17" i="13"/>
  <c r="P17" i="13"/>
  <c r="Q16" i="13"/>
  <c r="P16" i="13"/>
  <c r="Q15" i="13"/>
  <c r="P15" i="13"/>
  <c r="P14" i="13"/>
  <c r="P13" i="13"/>
  <c r="Q12" i="13"/>
  <c r="P12" i="13"/>
  <c r="O12" i="14" l="1"/>
  <c r="P12" i="14" s="1"/>
  <c r="O16" i="14"/>
  <c r="P16" i="14" s="1"/>
  <c r="O19" i="14"/>
  <c r="P19" i="14" s="1"/>
  <c r="O26" i="14"/>
  <c r="P26" i="14" s="1"/>
  <c r="O15" i="14"/>
  <c r="P15" i="14" s="1"/>
  <c r="O17" i="14"/>
  <c r="P17" i="14" s="1"/>
  <c r="O24" i="14"/>
  <c r="P24" i="14" s="1"/>
  <c r="O35" i="14"/>
  <c r="P35" i="14" s="1"/>
  <c r="O14" i="14"/>
  <c r="P14" i="14" s="1"/>
  <c r="O29" i="14"/>
  <c r="P29" i="14" s="1"/>
  <c r="O28" i="14"/>
  <c r="P28" i="14" s="1"/>
  <c r="O30" i="14"/>
  <c r="P30" i="14" s="1"/>
  <c r="K13" i="151"/>
  <c r="O13" i="14"/>
  <c r="P13" i="14" s="1"/>
  <c r="K9" i="151"/>
  <c r="O9" i="14"/>
  <c r="K23" i="151"/>
  <c r="O38" i="14"/>
  <c r="P38" i="14" s="1"/>
  <c r="K24" i="151"/>
  <c r="O31" i="14"/>
  <c r="P31" i="14" s="1"/>
  <c r="K15" i="151"/>
  <c r="P23" i="13"/>
  <c r="P9" i="14" l="1"/>
  <c r="Q21" i="13"/>
  <c r="K14" i="151" l="1"/>
  <c r="O18" i="14"/>
  <c r="P18" i="14" s="1"/>
  <c r="O23" i="14"/>
  <c r="P23" i="14" s="1"/>
  <c r="O22" i="14"/>
  <c r="P22" i="14" s="1"/>
  <c r="Q24" i="13"/>
  <c r="Q35" i="13"/>
  <c r="G17" i="159"/>
  <c r="G16" i="159"/>
  <c r="G15" i="159"/>
  <c r="G14" i="159"/>
  <c r="G13" i="159"/>
  <c r="G12" i="159"/>
  <c r="G11" i="159"/>
  <c r="G10" i="159"/>
  <c r="G9" i="159"/>
  <c r="G8" i="159"/>
  <c r="G7" i="159"/>
  <c r="G6" i="159"/>
  <c r="G5" i="159"/>
  <c r="Q13" i="13" s="1"/>
  <c r="G4" i="159"/>
  <c r="F4" i="159"/>
  <c r="I249" i="157"/>
  <c r="I248" i="157"/>
  <c r="I247" i="157"/>
  <c r="I246" i="157"/>
  <c r="I245" i="157"/>
  <c r="I244" i="157"/>
  <c r="I243" i="157"/>
  <c r="I242" i="157"/>
  <c r="I241" i="157"/>
  <c r="I240" i="157"/>
  <c r="I239" i="157"/>
  <c r="I238" i="157"/>
  <c r="I237" i="157"/>
  <c r="I236" i="157"/>
  <c r="I235" i="157"/>
  <c r="I234" i="157"/>
  <c r="I233" i="157"/>
  <c r="I232" i="157"/>
  <c r="I231" i="157"/>
  <c r="I230" i="157"/>
  <c r="I229" i="157"/>
  <c r="I228" i="157"/>
  <c r="I227" i="157"/>
  <c r="I226" i="157"/>
  <c r="I225" i="157"/>
  <c r="I224" i="157"/>
  <c r="I223" i="157"/>
  <c r="I221" i="157"/>
  <c r="I220" i="157"/>
  <c r="I219" i="157"/>
  <c r="I218" i="157"/>
  <c r="I217" i="157"/>
  <c r="I216" i="157"/>
  <c r="I215" i="157"/>
  <c r="I214" i="157"/>
  <c r="I213" i="157"/>
  <c r="I212" i="157"/>
  <c r="I211" i="157"/>
  <c r="I210" i="157"/>
  <c r="I209" i="157"/>
  <c r="I208" i="157"/>
  <c r="I207" i="157"/>
  <c r="I206" i="157"/>
  <c r="I205" i="157"/>
  <c r="I204" i="157"/>
  <c r="I203" i="157"/>
  <c r="I202" i="157"/>
  <c r="I201" i="157"/>
  <c r="O25" i="13" s="1"/>
  <c r="I200" i="157"/>
  <c r="I199" i="157"/>
  <c r="I195" i="157"/>
  <c r="I194" i="157"/>
  <c r="I193" i="157"/>
  <c r="I192" i="157"/>
  <c r="I191" i="157"/>
  <c r="I190" i="157"/>
  <c r="I184" i="157"/>
  <c r="I183" i="157"/>
  <c r="I113" i="157"/>
  <c r="I107" i="157"/>
  <c r="I106" i="157"/>
  <c r="I101" i="157"/>
  <c r="I89" i="157"/>
  <c r="I77" i="157"/>
  <c r="I75" i="157"/>
  <c r="I73" i="157"/>
  <c r="H222" i="157"/>
  <c r="I222" i="157" s="1"/>
  <c r="O32" i="14" l="1"/>
  <c r="P32" i="14" s="1"/>
  <c r="O21" i="14"/>
  <c r="P21" i="14" s="1"/>
  <c r="O10" i="14"/>
  <c r="P10" i="14" s="1"/>
  <c r="K16" i="151"/>
  <c r="Q14" i="13"/>
  <c r="K18" i="151"/>
  <c r="Q30" i="13"/>
  <c r="P30" i="13"/>
  <c r="Q37" i="13"/>
  <c r="H4" i="159"/>
  <c r="K8" i="151"/>
  <c r="Q28" i="13"/>
  <c r="Q36" i="13"/>
  <c r="I4" i="159"/>
  <c r="I43" i="157"/>
  <c r="I42" i="157"/>
  <c r="P39" i="13" l="1"/>
  <c r="K11" i="151"/>
  <c r="O11" i="14"/>
  <c r="K22" i="151"/>
  <c r="O27" i="14"/>
  <c r="P27" i="14" s="1"/>
  <c r="K26" i="151"/>
  <c r="O34" i="14"/>
  <c r="P34" i="14" s="1"/>
  <c r="K19" i="151"/>
  <c r="O25" i="14"/>
  <c r="K25" i="151"/>
  <c r="O33" i="14"/>
  <c r="P33" i="14" s="1"/>
  <c r="Q23" i="13"/>
  <c r="Q39" i="13"/>
  <c r="O41" i="13"/>
  <c r="O38" i="13"/>
  <c r="N38" i="13"/>
  <c r="N37" i="13"/>
  <c r="N36" i="13"/>
  <c r="N35" i="13"/>
  <c r="O34" i="13"/>
  <c r="N34" i="13"/>
  <c r="O33" i="13"/>
  <c r="N33" i="13"/>
  <c r="O32" i="13"/>
  <c r="N32" i="13"/>
  <c r="O31" i="13"/>
  <c r="N31" i="13"/>
  <c r="N29" i="13"/>
  <c r="N28" i="13"/>
  <c r="N27" i="13"/>
  <c r="N25" i="13"/>
  <c r="O22" i="13"/>
  <c r="N22" i="13"/>
  <c r="N21" i="13"/>
  <c r="O20" i="13"/>
  <c r="N20" i="13"/>
  <c r="N19" i="13"/>
  <c r="O18" i="13"/>
  <c r="N18" i="13"/>
  <c r="O17" i="13"/>
  <c r="N17" i="13"/>
  <c r="O16" i="13"/>
  <c r="N16" i="13"/>
  <c r="O15" i="13"/>
  <c r="N15" i="13"/>
  <c r="N14" i="13"/>
  <c r="N13" i="13"/>
  <c r="O12" i="13"/>
  <c r="N12" i="13"/>
  <c r="G34" i="157"/>
  <c r="G33" i="157"/>
  <c r="O21" i="13" s="1"/>
  <c r="G30" i="157"/>
  <c r="G28" i="157"/>
  <c r="F4" i="157"/>
  <c r="G6" i="157"/>
  <c r="G7" i="157"/>
  <c r="G8" i="157"/>
  <c r="G9" i="157"/>
  <c r="G10" i="157"/>
  <c r="G11" i="157"/>
  <c r="G12" i="157"/>
  <c r="G13" i="157"/>
  <c r="G14" i="157"/>
  <c r="G15" i="157"/>
  <c r="G16" i="157"/>
  <c r="G17" i="157"/>
  <c r="G18" i="157"/>
  <c r="G19" i="157"/>
  <c r="P11" i="14" l="1"/>
  <c r="O20" i="14"/>
  <c r="K12" i="151"/>
  <c r="K17" i="151" s="1"/>
  <c r="K21" i="151"/>
  <c r="K27" i="151"/>
  <c r="P25" i="14"/>
  <c r="O36" i="14"/>
  <c r="O19" i="13"/>
  <c r="O14" i="13"/>
  <c r="N23" i="13"/>
  <c r="P36" i="14" l="1"/>
  <c r="P20" i="14"/>
  <c r="K28" i="151"/>
  <c r="J20" i="151"/>
  <c r="J10" i="151"/>
  <c r="M39" i="14" l="1"/>
  <c r="M37" i="14"/>
  <c r="O35" i="13" l="1"/>
  <c r="O29" i="13"/>
  <c r="N26" i="13"/>
  <c r="N30" i="13"/>
  <c r="O27" i="13"/>
  <c r="N24" i="13" l="1"/>
  <c r="G5" i="157"/>
  <c r="O13" i="13" s="1"/>
  <c r="N41" i="13" l="1"/>
  <c r="M35" i="14"/>
  <c r="N35" i="14" s="1"/>
  <c r="M32" i="14"/>
  <c r="N32" i="14" s="1"/>
  <c r="M29" i="14"/>
  <c r="N29" i="14" s="1"/>
  <c r="M28" i="14"/>
  <c r="N28" i="14" s="1"/>
  <c r="M26" i="14"/>
  <c r="N26" i="14" s="1"/>
  <c r="M24" i="14"/>
  <c r="N24" i="14" s="1"/>
  <c r="M19" i="14"/>
  <c r="N19" i="14" s="1"/>
  <c r="M17" i="14"/>
  <c r="N17" i="14" s="1"/>
  <c r="M16" i="14"/>
  <c r="N16" i="14" s="1"/>
  <c r="M15" i="14"/>
  <c r="N15" i="14" s="1"/>
  <c r="M12" i="14"/>
  <c r="N12" i="14" s="1"/>
  <c r="O24" i="13"/>
  <c r="O37" i="13"/>
  <c r="O28" i="13"/>
  <c r="H4" i="157"/>
  <c r="O26" i="13" l="1"/>
  <c r="M23" i="14" s="1"/>
  <c r="N23" i="14" s="1"/>
  <c r="O36" i="13"/>
  <c r="O30" i="13"/>
  <c r="M21" i="14"/>
  <c r="I4" i="157"/>
  <c r="M22" i="14"/>
  <c r="N22" i="14" s="1"/>
  <c r="J15" i="151"/>
  <c r="M14" i="14"/>
  <c r="N14" i="14" s="1"/>
  <c r="J14" i="151"/>
  <c r="M18" i="14"/>
  <c r="N18" i="14" s="1"/>
  <c r="J8" i="151"/>
  <c r="M10" i="14"/>
  <c r="N10" i="14" s="1"/>
  <c r="M30" i="14"/>
  <c r="N30" i="14" s="1"/>
  <c r="J13" i="151"/>
  <c r="M13" i="14"/>
  <c r="N13" i="14" s="1"/>
  <c r="J9" i="151"/>
  <c r="M9" i="14"/>
  <c r="J24" i="151"/>
  <c r="M31" i="14"/>
  <c r="N31" i="14" s="1"/>
  <c r="J23" i="151"/>
  <c r="M38" i="14"/>
  <c r="N38" i="14" s="1"/>
  <c r="M34" i="14"/>
  <c r="N34" i="14" s="1"/>
  <c r="G4" i="157"/>
  <c r="G17" i="155"/>
  <c r="G16" i="155"/>
  <c r="M21" i="13"/>
  <c r="M34" i="13"/>
  <c r="J19" i="151" l="1"/>
  <c r="M25" i="14"/>
  <c r="N25" i="14" s="1"/>
  <c r="J22" i="151"/>
  <c r="M27" i="14"/>
  <c r="N27" i="14" s="1"/>
  <c r="N9" i="14"/>
  <c r="J25" i="151"/>
  <c r="M33" i="14"/>
  <c r="N33" i="14" s="1"/>
  <c r="N21" i="14"/>
  <c r="J16" i="151"/>
  <c r="J11" i="151"/>
  <c r="M11" i="14"/>
  <c r="N11" i="14" s="1"/>
  <c r="J26" i="151"/>
  <c r="J18" i="151"/>
  <c r="N39" i="13"/>
  <c r="H19" i="13"/>
  <c r="M36" i="14" l="1"/>
  <c r="J21" i="151"/>
  <c r="J27" i="151"/>
  <c r="J12" i="151"/>
  <c r="J17" i="151" s="1"/>
  <c r="N36" i="14"/>
  <c r="N20" i="14"/>
  <c r="M20" i="14"/>
  <c r="I266" i="155"/>
  <c r="I265" i="155"/>
  <c r="I264" i="155"/>
  <c r="I263" i="155"/>
  <c r="I262" i="155"/>
  <c r="I261" i="155"/>
  <c r="I260" i="155"/>
  <c r="I259" i="155"/>
  <c r="I258" i="155"/>
  <c r="I257" i="155"/>
  <c r="I256" i="155"/>
  <c r="I255" i="155"/>
  <c r="I254" i="155"/>
  <c r="I253" i="155"/>
  <c r="I252" i="155"/>
  <c r="I251" i="155"/>
  <c r="I250" i="155"/>
  <c r="I249" i="155"/>
  <c r="I248" i="155"/>
  <c r="I247" i="155"/>
  <c r="I246" i="155"/>
  <c r="I245" i="155"/>
  <c r="I244" i="155"/>
  <c r="I243" i="155"/>
  <c r="I242" i="155"/>
  <c r="I241" i="155"/>
  <c r="I240" i="155"/>
  <c r="I239" i="155"/>
  <c r="I238" i="155"/>
  <c r="I237" i="155"/>
  <c r="I236" i="155"/>
  <c r="I235" i="155"/>
  <c r="I234" i="155"/>
  <c r="I233" i="155"/>
  <c r="I232" i="155"/>
  <c r="I231" i="155"/>
  <c r="I230" i="155"/>
  <c r="I229" i="155"/>
  <c r="I228" i="155"/>
  <c r="I227" i="155"/>
  <c r="I226" i="155"/>
  <c r="I225" i="155"/>
  <c r="I224" i="155"/>
  <c r="I223" i="155"/>
  <c r="I222" i="155"/>
  <c r="I221" i="155"/>
  <c r="I220" i="155"/>
  <c r="I219" i="155"/>
  <c r="I218" i="155"/>
  <c r="I217" i="155"/>
  <c r="I216" i="155"/>
  <c r="I215" i="155"/>
  <c r="I214" i="155"/>
  <c r="I213" i="155"/>
  <c r="I212" i="155"/>
  <c r="I211" i="155"/>
  <c r="I210" i="155"/>
  <c r="I209" i="155"/>
  <c r="I208" i="155"/>
  <c r="I207" i="155"/>
  <c r="I206" i="155"/>
  <c r="I204" i="155"/>
  <c r="I203" i="155"/>
  <c r="I202" i="155"/>
  <c r="I201" i="155"/>
  <c r="I200" i="155"/>
  <c r="I121" i="155"/>
  <c r="I120" i="155"/>
  <c r="I117" i="155"/>
  <c r="I112" i="155"/>
  <c r="I105" i="155"/>
  <c r="I95" i="155"/>
  <c r="I93" i="155"/>
  <c r="I92" i="155"/>
  <c r="I87" i="155"/>
  <c r="I84" i="155"/>
  <c r="I71" i="155"/>
  <c r="I40" i="155"/>
  <c r="I39" i="155"/>
  <c r="G33" i="155"/>
  <c r="G27" i="155"/>
  <c r="M36" i="13" l="1"/>
  <c r="M26" i="13"/>
  <c r="J28" i="151"/>
  <c r="O39" i="13"/>
  <c r="M30" i="13"/>
  <c r="I20" i="151" l="1"/>
  <c r="I10" i="151"/>
  <c r="M31" i="13"/>
  <c r="L31" i="13"/>
  <c r="L25" i="13"/>
  <c r="L30" i="13"/>
  <c r="M41" i="13" l="1"/>
  <c r="L41" i="13"/>
  <c r="K41" i="13"/>
  <c r="J41" i="13"/>
  <c r="I41" i="13"/>
  <c r="H41" i="13"/>
  <c r="K39" i="14"/>
  <c r="K37" i="14"/>
  <c r="I23" i="151" l="1"/>
  <c r="F12" i="13"/>
  <c r="M38" i="13" l="1"/>
  <c r="L38" i="13"/>
  <c r="L37" i="13"/>
  <c r="L36" i="13"/>
  <c r="L35" i="13"/>
  <c r="L34" i="13"/>
  <c r="M33" i="13"/>
  <c r="L33" i="13"/>
  <c r="M32" i="13"/>
  <c r="L32" i="13"/>
  <c r="K28" i="14"/>
  <c r="L28" i="14" s="1"/>
  <c r="M29" i="13"/>
  <c r="L29" i="13"/>
  <c r="L28" i="13"/>
  <c r="M27" i="13"/>
  <c r="L27" i="13"/>
  <c r="L26" i="13"/>
  <c r="M25" i="13"/>
  <c r="L24" i="13"/>
  <c r="M22" i="13"/>
  <c r="L22" i="13"/>
  <c r="L21" i="13"/>
  <c r="M20" i="13"/>
  <c r="L20" i="13"/>
  <c r="M19" i="13"/>
  <c r="L19" i="13"/>
  <c r="M18" i="13"/>
  <c r="L18" i="13"/>
  <c r="M17" i="13"/>
  <c r="L17" i="13"/>
  <c r="M16" i="13"/>
  <c r="L16" i="13"/>
  <c r="L15" i="13"/>
  <c r="L14" i="13"/>
  <c r="L13" i="13"/>
  <c r="M12" i="13"/>
  <c r="L12" i="13"/>
  <c r="M24" i="13"/>
  <c r="M15" i="13"/>
  <c r="G14" i="155"/>
  <c r="G13" i="155"/>
  <c r="G12" i="155"/>
  <c r="G11" i="155"/>
  <c r="G10" i="155"/>
  <c r="G9" i="155"/>
  <c r="G8" i="155"/>
  <c r="G7" i="155"/>
  <c r="G6" i="155"/>
  <c r="G5" i="155"/>
  <c r="H4" i="155"/>
  <c r="F4" i="155"/>
  <c r="K38" i="14"/>
  <c r="L38" i="14" s="1"/>
  <c r="M14" i="13" l="1"/>
  <c r="I9" i="151"/>
  <c r="K19" i="14"/>
  <c r="L19" i="14" s="1"/>
  <c r="K26" i="14"/>
  <c r="L26" i="14" s="1"/>
  <c r="K17" i="14"/>
  <c r="L17" i="14" s="1"/>
  <c r="K24" i="14"/>
  <c r="L24" i="14" s="1"/>
  <c r="K15" i="14"/>
  <c r="L15" i="14" s="1"/>
  <c r="K22" i="14"/>
  <c r="L22" i="14" s="1"/>
  <c r="K16" i="14"/>
  <c r="L16" i="14" s="1"/>
  <c r="K29" i="14"/>
  <c r="L29" i="14" s="1"/>
  <c r="K35" i="14"/>
  <c r="L35" i="14" s="1"/>
  <c r="O23" i="13"/>
  <c r="K30" i="14"/>
  <c r="L30" i="14" s="1"/>
  <c r="K14" i="14"/>
  <c r="L14" i="14" s="1"/>
  <c r="I15" i="151"/>
  <c r="K18" i="14"/>
  <c r="L18" i="14" s="1"/>
  <c r="I14" i="151"/>
  <c r="K21" i="14"/>
  <c r="L21" i="14" s="1"/>
  <c r="K31" i="14"/>
  <c r="L31" i="14" s="1"/>
  <c r="I24" i="151"/>
  <c r="K13" i="14"/>
  <c r="L13" i="14" s="1"/>
  <c r="I13" i="151"/>
  <c r="K12" i="14"/>
  <c r="L12" i="14" s="1"/>
  <c r="L39" i="13"/>
  <c r="M35" i="13"/>
  <c r="M28" i="13"/>
  <c r="I4" i="155"/>
  <c r="M37" i="13"/>
  <c r="K23" i="14"/>
  <c r="L23" i="14" s="1"/>
  <c r="M13" i="13"/>
  <c r="G4" i="155"/>
  <c r="K9" i="14"/>
  <c r="L23" i="13"/>
  <c r="K34" i="14" l="1"/>
  <c r="L34" i="14" s="1"/>
  <c r="K32" i="14"/>
  <c r="L32" i="14" s="1"/>
  <c r="K11" i="14"/>
  <c r="L11" i="14" s="1"/>
  <c r="I11" i="151"/>
  <c r="I16" i="151"/>
  <c r="I18" i="151"/>
  <c r="K10" i="14"/>
  <c r="L10" i="14" s="1"/>
  <c r="I8" i="151"/>
  <c r="K33" i="14"/>
  <c r="L33" i="14" s="1"/>
  <c r="I25" i="151"/>
  <c r="K27" i="14"/>
  <c r="L27" i="14" s="1"/>
  <c r="I22" i="151"/>
  <c r="I26" i="151"/>
  <c r="K25" i="14"/>
  <c r="L25" i="14" s="1"/>
  <c r="I19" i="151"/>
  <c r="M39" i="13"/>
  <c r="M23" i="13"/>
  <c r="L9" i="14"/>
  <c r="I205" i="154"/>
  <c r="I204" i="154"/>
  <c r="I203" i="154"/>
  <c r="I202" i="154"/>
  <c r="I193" i="154"/>
  <c r="I192" i="154"/>
  <c r="I114" i="154"/>
  <c r="I110" i="154"/>
  <c r="I99" i="154"/>
  <c r="I84" i="154"/>
  <c r="I75" i="154"/>
  <c r="I47" i="154"/>
  <c r="I46" i="154"/>
  <c r="I228" i="154"/>
  <c r="I229" i="154"/>
  <c r="I230" i="154"/>
  <c r="I231" i="154"/>
  <c r="I232" i="154"/>
  <c r="I233" i="154"/>
  <c r="I234" i="154"/>
  <c r="I235" i="154"/>
  <c r="I236" i="154"/>
  <c r="I237" i="154"/>
  <c r="I238" i="154"/>
  <c r="I239" i="154"/>
  <c r="I240" i="154"/>
  <c r="I241" i="154"/>
  <c r="I242" i="154"/>
  <c r="I243" i="154"/>
  <c r="I244" i="154"/>
  <c r="I245" i="154"/>
  <c r="I246" i="154"/>
  <c r="I247" i="154"/>
  <c r="I248" i="154"/>
  <c r="I249" i="154"/>
  <c r="I250" i="154"/>
  <c r="I251" i="154"/>
  <c r="I252" i="154"/>
  <c r="I253" i="154"/>
  <c r="I254" i="154"/>
  <c r="I255" i="154"/>
  <c r="I256" i="154"/>
  <c r="I257" i="154"/>
  <c r="I258" i="154"/>
  <c r="I259" i="154"/>
  <c r="I260" i="154"/>
  <c r="I261" i="154"/>
  <c r="I262" i="154"/>
  <c r="I263" i="154"/>
  <c r="I264" i="154"/>
  <c r="I265" i="154"/>
  <c r="I208" i="154"/>
  <c r="K26" i="13" s="1"/>
  <c r="I209" i="154"/>
  <c r="I210" i="154"/>
  <c r="I211" i="154"/>
  <c r="I212" i="154"/>
  <c r="I213" i="154"/>
  <c r="I214" i="154"/>
  <c r="I215" i="154"/>
  <c r="I216" i="154"/>
  <c r="I217" i="154"/>
  <c r="I218" i="154"/>
  <c r="I219" i="154"/>
  <c r="I220" i="154"/>
  <c r="I221" i="154"/>
  <c r="I222" i="154"/>
  <c r="I223" i="154"/>
  <c r="I224" i="154"/>
  <c r="I225" i="154"/>
  <c r="I226" i="154"/>
  <c r="I227" i="154"/>
  <c r="G6" i="154"/>
  <c r="G7" i="154"/>
  <c r="G8" i="154"/>
  <c r="G9" i="154"/>
  <c r="G10" i="154"/>
  <c r="G11" i="154"/>
  <c r="G12" i="154"/>
  <c r="G13" i="154"/>
  <c r="G14" i="154"/>
  <c r="G15" i="154"/>
  <c r="G16" i="154"/>
  <c r="G17" i="154"/>
  <c r="G18" i="154"/>
  <c r="G20" i="154"/>
  <c r="G21" i="154"/>
  <c r="G22" i="154"/>
  <c r="G23" i="154"/>
  <c r="G24" i="154"/>
  <c r="K20" i="14" l="1"/>
  <c r="K36" i="14"/>
  <c r="L36" i="14"/>
  <c r="I21" i="151"/>
  <c r="I27" i="151"/>
  <c r="I12" i="151"/>
  <c r="I17" i="151" s="1"/>
  <c r="L20" i="14"/>
  <c r="I28" i="151" l="1"/>
  <c r="I39" i="14"/>
  <c r="I37" i="14"/>
  <c r="H20" i="151"/>
  <c r="H10" i="151"/>
  <c r="H37" i="13" l="1"/>
  <c r="J37" i="13"/>
  <c r="K38" i="13"/>
  <c r="J38" i="13"/>
  <c r="J36" i="13"/>
  <c r="J35" i="13"/>
  <c r="K34" i="13"/>
  <c r="J34" i="13"/>
  <c r="K33" i="13"/>
  <c r="J33" i="13"/>
  <c r="K32" i="13"/>
  <c r="J32" i="13"/>
  <c r="K31" i="13"/>
  <c r="J31" i="13"/>
  <c r="J30" i="13"/>
  <c r="K29" i="13"/>
  <c r="J29" i="13"/>
  <c r="J28" i="13"/>
  <c r="K27" i="13"/>
  <c r="J27" i="13"/>
  <c r="J24" i="13"/>
  <c r="K22" i="13"/>
  <c r="J22" i="13"/>
  <c r="K21" i="13"/>
  <c r="J21" i="13"/>
  <c r="K20" i="13"/>
  <c r="J20" i="13"/>
  <c r="J19" i="13"/>
  <c r="K18" i="13"/>
  <c r="J18" i="13"/>
  <c r="K17" i="13"/>
  <c r="J17" i="13"/>
  <c r="J16" i="13"/>
  <c r="K15" i="13"/>
  <c r="J15" i="13"/>
  <c r="J14" i="13"/>
  <c r="J13" i="13"/>
  <c r="K12" i="13"/>
  <c r="J12" i="13"/>
  <c r="I38" i="13"/>
  <c r="H38" i="13"/>
  <c r="H36" i="13"/>
  <c r="H35" i="13"/>
  <c r="I34" i="13"/>
  <c r="H34" i="13"/>
  <c r="I33" i="13"/>
  <c r="H33" i="13"/>
  <c r="I32" i="13"/>
  <c r="H32" i="13"/>
  <c r="I31" i="13"/>
  <c r="H31" i="13"/>
  <c r="H30" i="13"/>
  <c r="I29" i="13"/>
  <c r="H29" i="13"/>
  <c r="H28" i="13"/>
  <c r="I27" i="13"/>
  <c r="H27" i="13"/>
  <c r="H25" i="13"/>
  <c r="H24" i="13"/>
  <c r="I22" i="13"/>
  <c r="H22" i="13"/>
  <c r="I21" i="13"/>
  <c r="H21" i="13"/>
  <c r="I20" i="13"/>
  <c r="H20" i="13"/>
  <c r="I18" i="13"/>
  <c r="H18" i="13"/>
  <c r="I17" i="13"/>
  <c r="H17" i="13"/>
  <c r="H16" i="13"/>
  <c r="I15" i="13"/>
  <c r="H15" i="13"/>
  <c r="H14" i="13"/>
  <c r="H13" i="13"/>
  <c r="I12" i="13"/>
  <c r="H12" i="13"/>
  <c r="I24" i="14" l="1"/>
  <c r="J24" i="14" s="1"/>
  <c r="I35" i="14"/>
  <c r="J35" i="14" s="1"/>
  <c r="I19" i="14"/>
  <c r="J19" i="14" s="1"/>
  <c r="I15" i="14"/>
  <c r="J15" i="14" s="1"/>
  <c r="I29" i="14"/>
  <c r="J29" i="14" s="1"/>
  <c r="I12" i="14"/>
  <c r="J12" i="14" s="1"/>
  <c r="I17" i="14"/>
  <c r="J17" i="14" s="1"/>
  <c r="I26" i="14"/>
  <c r="J26" i="14" s="1"/>
  <c r="H23" i="151"/>
  <c r="I38" i="14"/>
  <c r="J38" i="14" s="1"/>
  <c r="I9" i="14"/>
  <c r="J9" i="14" s="1"/>
  <c r="H9" i="151"/>
  <c r="I18" i="14"/>
  <c r="J18" i="14" s="1"/>
  <c r="H14" i="151"/>
  <c r="I14" i="14"/>
  <c r="J14" i="14" s="1"/>
  <c r="H24" i="151"/>
  <c r="I31" i="14"/>
  <c r="J31" i="14" s="1"/>
  <c r="I28" i="14"/>
  <c r="J28" i="14" s="1"/>
  <c r="I30" i="14"/>
  <c r="J30" i="14" s="1"/>
  <c r="J23" i="13"/>
  <c r="I91" i="153" l="1"/>
  <c r="K30" i="13"/>
  <c r="J26" i="13"/>
  <c r="K25" i="13"/>
  <c r="I207" i="154"/>
  <c r="K35" i="13"/>
  <c r="K16" i="13"/>
  <c r="K19" i="13"/>
  <c r="G5" i="154"/>
  <c r="K13" i="13" s="1"/>
  <c r="F4" i="154"/>
  <c r="J39" i="13" l="1"/>
  <c r="I22" i="14"/>
  <c r="J22" i="14" s="1"/>
  <c r="H8" i="151"/>
  <c r="I10" i="14"/>
  <c r="J10" i="14" s="1"/>
  <c r="I27" i="14"/>
  <c r="J27" i="14" s="1"/>
  <c r="H22" i="151"/>
  <c r="I13" i="14"/>
  <c r="J13" i="14" s="1"/>
  <c r="H13" i="151"/>
  <c r="I16" i="14"/>
  <c r="J16" i="14" s="1"/>
  <c r="H15" i="151"/>
  <c r="I32" i="14"/>
  <c r="J32" i="14" s="1"/>
  <c r="H4" i="154"/>
  <c r="I4" i="154"/>
  <c r="K37" i="13"/>
  <c r="K24" i="13"/>
  <c r="G4" i="154"/>
  <c r="K14" i="13"/>
  <c r="K28" i="13"/>
  <c r="K36" i="13"/>
  <c r="I34" i="14" l="1"/>
  <c r="J34" i="14" s="1"/>
  <c r="H26" i="151"/>
  <c r="K23" i="13"/>
  <c r="H11" i="151"/>
  <c r="H12" i="151" s="1"/>
  <c r="I11" i="14"/>
  <c r="J11" i="14" s="1"/>
  <c r="H16" i="151"/>
  <c r="H19" i="151"/>
  <c r="I25" i="14"/>
  <c r="J25" i="14" s="1"/>
  <c r="H25" i="151"/>
  <c r="I33" i="14"/>
  <c r="J33" i="14" s="1"/>
  <c r="I21" i="14"/>
  <c r="J21" i="14" s="1"/>
  <c r="H17" i="151" l="1"/>
  <c r="J20" i="14"/>
  <c r="H27" i="151"/>
  <c r="I20" i="14"/>
  <c r="K39" i="13"/>
  <c r="I23" i="14"/>
  <c r="J23" i="14" s="1"/>
  <c r="H18" i="151"/>
  <c r="H21" i="151" s="1"/>
  <c r="H28" i="151" s="1"/>
  <c r="H239" i="153"/>
  <c r="H26" i="13" s="1"/>
  <c r="H39" i="13" l="1"/>
  <c r="I36" i="14"/>
  <c r="J36" i="14"/>
  <c r="I240" i="153"/>
  <c r="I292" i="153"/>
  <c r="I263" i="153"/>
  <c r="I262" i="153"/>
  <c r="I261" i="153"/>
  <c r="I260" i="153"/>
  <c r="I259" i="153"/>
  <c r="I258" i="153"/>
  <c r="I257" i="153"/>
  <c r="I256" i="153"/>
  <c r="I255" i="153"/>
  <c r="I254" i="153"/>
  <c r="I253" i="153"/>
  <c r="I252" i="153"/>
  <c r="I251" i="153"/>
  <c r="I250" i="153"/>
  <c r="I249" i="153"/>
  <c r="I248" i="153"/>
  <c r="I247" i="153"/>
  <c r="I246" i="153"/>
  <c r="I245" i="153"/>
  <c r="I244" i="153"/>
  <c r="I243" i="153"/>
  <c r="I242" i="153"/>
  <c r="I241" i="153"/>
  <c r="I239" i="153"/>
  <c r="I238" i="153"/>
  <c r="I237" i="153"/>
  <c r="I236" i="153"/>
  <c r="I235" i="153"/>
  <c r="I234" i="153"/>
  <c r="I233" i="153"/>
  <c r="I232" i="153"/>
  <c r="I231" i="153"/>
  <c r="I230" i="153"/>
  <c r="I229" i="153"/>
  <c r="I228" i="153"/>
  <c r="I227" i="153"/>
  <c r="I226" i="153"/>
  <c r="I225" i="153"/>
  <c r="I224" i="153"/>
  <c r="I223" i="153"/>
  <c r="I222" i="153"/>
  <c r="I221" i="153"/>
  <c r="I220" i="153"/>
  <c r="I219" i="153"/>
  <c r="I218" i="153"/>
  <c r="I217" i="153"/>
  <c r="I216" i="153"/>
  <c r="I215" i="153"/>
  <c r="I214" i="153"/>
  <c r="I213" i="153"/>
  <c r="I212" i="153"/>
  <c r="I211" i="153"/>
  <c r="I210" i="153"/>
  <c r="I209" i="153"/>
  <c r="I208" i="153"/>
  <c r="I207" i="153"/>
  <c r="I206" i="153"/>
  <c r="I205" i="153"/>
  <c r="I204" i="153"/>
  <c r="I203" i="153"/>
  <c r="I202" i="153"/>
  <c r="I201" i="153"/>
  <c r="I200" i="153"/>
  <c r="I199" i="153"/>
  <c r="I198" i="153"/>
  <c r="I197" i="153"/>
  <c r="I25" i="13" s="1"/>
  <c r="I196" i="153"/>
  <c r="I195" i="153"/>
  <c r="I24" i="13" s="1"/>
  <c r="I193" i="153"/>
  <c r="I30" i="13" l="1"/>
  <c r="I26" i="13"/>
  <c r="I192" i="153"/>
  <c r="I191" i="153"/>
  <c r="I190" i="153"/>
  <c r="I189" i="153"/>
  <c r="I188" i="153"/>
  <c r="I185" i="153"/>
  <c r="I35" i="13" s="1"/>
  <c r="I149" i="153"/>
  <c r="I48" i="153"/>
  <c r="I119" i="153"/>
  <c r="I115" i="153"/>
  <c r="I113" i="153"/>
  <c r="I102" i="153"/>
  <c r="I101" i="153"/>
  <c r="I98" i="153"/>
  <c r="I93" i="153"/>
  <c r="I90" i="153"/>
  <c r="I86" i="153"/>
  <c r="I80" i="153"/>
  <c r="I79" i="153"/>
  <c r="I78" i="153"/>
  <c r="I47" i="153"/>
  <c r="I46" i="153"/>
  <c r="G34" i="153"/>
  <c r="I16" i="13" s="1"/>
  <c r="G30" i="153"/>
  <c r="I19" i="13" s="1"/>
  <c r="G21" i="153"/>
  <c r="G19" i="153"/>
  <c r="I28" i="13" l="1"/>
  <c r="I36" i="13"/>
  <c r="I37" i="13"/>
  <c r="G16" i="153"/>
  <c r="G18" i="153"/>
  <c r="G14" i="153"/>
  <c r="G6" i="153"/>
  <c r="G15" i="153" l="1"/>
  <c r="G13" i="153"/>
  <c r="G12" i="153"/>
  <c r="G11" i="153"/>
  <c r="G10" i="153"/>
  <c r="G9" i="153"/>
  <c r="G8" i="153"/>
  <c r="G7" i="153"/>
  <c r="I14" i="13" s="1"/>
  <c r="G5" i="153"/>
  <c r="I13" i="13" s="1"/>
  <c r="H4" i="153"/>
  <c r="F4" i="153"/>
  <c r="I39" i="13" l="1"/>
  <c r="I23" i="13"/>
  <c r="G4" i="153"/>
  <c r="I4" i="153"/>
  <c r="G26" i="151" l="1"/>
  <c r="G25" i="151"/>
  <c r="G24" i="151"/>
  <c r="G23" i="151"/>
  <c r="G22" i="151"/>
  <c r="G20" i="151"/>
  <c r="G19" i="151"/>
  <c r="G18" i="151"/>
  <c r="G15" i="151"/>
  <c r="G14" i="151"/>
  <c r="G13" i="151"/>
  <c r="G11" i="151"/>
  <c r="G10" i="151"/>
  <c r="G9" i="151"/>
  <c r="G8" i="151"/>
  <c r="G21" i="151" l="1"/>
  <c r="G12" i="151"/>
  <c r="G16" i="151"/>
  <c r="G27" i="151"/>
  <c r="G28" i="151" l="1"/>
  <c r="G17" i="151"/>
  <c r="G39" i="14" l="1"/>
  <c r="G38" i="14"/>
  <c r="H38" i="14" s="1"/>
  <c r="G37" i="14"/>
  <c r="G32" i="14"/>
  <c r="G26" i="14"/>
  <c r="G24" i="14"/>
  <c r="H24" i="14" s="1"/>
  <c r="G14" i="14"/>
  <c r="H14" i="14" s="1"/>
  <c r="G12" i="14"/>
  <c r="H12" i="14" s="1"/>
  <c r="G35" i="14"/>
  <c r="H35" i="14" s="1"/>
  <c r="G31" i="14"/>
  <c r="H31" i="14" s="1"/>
  <c r="G30" i="14"/>
  <c r="H30" i="14" s="1"/>
  <c r="G29" i="14"/>
  <c r="H29" i="14" s="1"/>
  <c r="G28" i="14"/>
  <c r="H28" i="14" s="1"/>
  <c r="G25" i="14"/>
  <c r="H25" i="14" s="1"/>
  <c r="G22" i="14"/>
  <c r="H22" i="14" s="1"/>
  <c r="G19" i="14"/>
  <c r="H19" i="14" s="1"/>
  <c r="G18" i="14"/>
  <c r="G17" i="14"/>
  <c r="H17" i="14" s="1"/>
  <c r="G16" i="14"/>
  <c r="H16" i="14" s="1"/>
  <c r="G15" i="14"/>
  <c r="G13" i="14"/>
  <c r="H13" i="14" s="1"/>
  <c r="G10" i="14"/>
  <c r="H10" i="14" s="1"/>
  <c r="H23" i="13"/>
  <c r="F36" i="13"/>
  <c r="I214" i="149"/>
  <c r="G33" i="14" s="1"/>
  <c r="I213" i="149"/>
  <c r="I212" i="149"/>
  <c r="I206" i="149"/>
  <c r="I155" i="149"/>
  <c r="I129" i="149"/>
  <c r="I121" i="149"/>
  <c r="I113" i="149"/>
  <c r="I89" i="149"/>
  <c r="G34" i="14" s="1"/>
  <c r="I83" i="149"/>
  <c r="I37" i="149"/>
  <c r="I36" i="149"/>
  <c r="I234" i="149"/>
  <c r="I235" i="149"/>
  <c r="I236" i="149"/>
  <c r="I237" i="149"/>
  <c r="I238" i="149"/>
  <c r="G27" i="14" s="1"/>
  <c r="H27" i="14" s="1"/>
  <c r="I239" i="149"/>
  <c r="I240" i="149"/>
  <c r="I241" i="149"/>
  <c r="I242" i="149"/>
  <c r="I243" i="149"/>
  <c r="I244" i="149"/>
  <c r="I245" i="149"/>
  <c r="I246" i="149"/>
  <c r="I247" i="149"/>
  <c r="I248" i="149"/>
  <c r="I249" i="149"/>
  <c r="I250" i="149"/>
  <c r="I251" i="149"/>
  <c r="I252" i="149"/>
  <c r="I253" i="149"/>
  <c r="I254" i="149"/>
  <c r="I255" i="149"/>
  <c r="I256" i="149"/>
  <c r="I257" i="149"/>
  <c r="I258" i="149"/>
  <c r="I259" i="149"/>
  <c r="I260" i="149"/>
  <c r="I261" i="149"/>
  <c r="I262" i="149"/>
  <c r="I263" i="149"/>
  <c r="I264" i="149"/>
  <c r="I265" i="149"/>
  <c r="I266" i="149"/>
  <c r="I267" i="149"/>
  <c r="I268" i="149"/>
  <c r="I269" i="149"/>
  <c r="I270" i="149"/>
  <c r="I271" i="149"/>
  <c r="I272" i="149"/>
  <c r="I273" i="149"/>
  <c r="I274" i="149"/>
  <c r="H15" i="14" l="1"/>
  <c r="H32" i="14"/>
  <c r="H33" i="14"/>
  <c r="H18" i="14"/>
  <c r="H26" i="14"/>
  <c r="G30" i="13"/>
  <c r="H34" i="14"/>
  <c r="G21" i="14"/>
  <c r="H21" i="14" s="1"/>
  <c r="G9" i="14"/>
  <c r="H9" i="14" l="1"/>
  <c r="I24" i="152"/>
  <c r="I17" i="152"/>
  <c r="I16" i="152"/>
  <c r="I13" i="152"/>
  <c r="I10" i="152"/>
  <c r="I9" i="152"/>
  <c r="G24" i="152"/>
  <c r="G17" i="152"/>
  <c r="G16" i="152"/>
  <c r="G13" i="152"/>
  <c r="G10" i="152"/>
  <c r="G9" i="152"/>
  <c r="E9" i="152"/>
  <c r="E10" i="152"/>
  <c r="E24" i="152"/>
  <c r="E17" i="152"/>
  <c r="E16" i="152"/>
  <c r="E15" i="152"/>
  <c r="E13" i="152"/>
  <c r="F20" i="151" l="1"/>
  <c r="P20" i="151" s="1"/>
  <c r="F10" i="151"/>
  <c r="P10" i="151" s="1"/>
  <c r="E39" i="14" l="1"/>
  <c r="E37" i="14"/>
  <c r="G38" i="13" l="1"/>
  <c r="G34" i="13"/>
  <c r="G33" i="13"/>
  <c r="G32" i="13"/>
  <c r="G31" i="13"/>
  <c r="G29" i="13"/>
  <c r="F38" i="13"/>
  <c r="F37" i="13"/>
  <c r="F35" i="13"/>
  <c r="F34" i="13"/>
  <c r="F33" i="13"/>
  <c r="F32" i="13"/>
  <c r="F31" i="13"/>
  <c r="F30" i="13"/>
  <c r="F29" i="13"/>
  <c r="F28" i="13"/>
  <c r="G25" i="13"/>
  <c r="G27" i="13"/>
  <c r="F25" i="13"/>
  <c r="F27" i="13"/>
  <c r="F24" i="13"/>
  <c r="N35" i="151" l="1"/>
  <c r="O35" i="151"/>
  <c r="N34" i="151"/>
  <c r="O34" i="151"/>
  <c r="L35" i="151"/>
  <c r="M35" i="151"/>
  <c r="L34" i="151"/>
  <c r="M34" i="151"/>
  <c r="J35" i="151"/>
  <c r="K35" i="151"/>
  <c r="J34" i="151"/>
  <c r="K34" i="151"/>
  <c r="H35" i="151"/>
  <c r="I35" i="151"/>
  <c r="H34" i="151"/>
  <c r="I34" i="151"/>
  <c r="I21" i="152"/>
  <c r="G35" i="151"/>
  <c r="I22" i="152"/>
  <c r="E26" i="14"/>
  <c r="F26" i="14" s="1"/>
  <c r="E35" i="14"/>
  <c r="F35" i="14" s="1"/>
  <c r="G34" i="151"/>
  <c r="G37" i="13"/>
  <c r="E24" i="14"/>
  <c r="F24" i="14" s="1"/>
  <c r="J20" i="152"/>
  <c r="E28" i="14"/>
  <c r="F28" i="14" s="1"/>
  <c r="J24" i="152"/>
  <c r="I23" i="152"/>
  <c r="G24" i="13"/>
  <c r="E29" i="14"/>
  <c r="F29" i="14" s="1"/>
  <c r="F35" i="151"/>
  <c r="E22" i="14"/>
  <c r="F22" i="14" s="1"/>
  <c r="F34" i="151"/>
  <c r="E31" i="14"/>
  <c r="F31" i="14" s="1"/>
  <c r="F24" i="151"/>
  <c r="P24" i="151" s="1"/>
  <c r="E30" i="14"/>
  <c r="F30" i="14" s="1"/>
  <c r="E34" i="14" l="1"/>
  <c r="F34" i="14" s="1"/>
  <c r="E21" i="14"/>
  <c r="F21" i="14" s="1"/>
  <c r="J22" i="152"/>
  <c r="I233" i="149"/>
  <c r="F26" i="13"/>
  <c r="I19" i="152" l="1"/>
  <c r="I25" i="152" s="1"/>
  <c r="E27" i="14"/>
  <c r="F27" i="14" s="1"/>
  <c r="F22" i="151"/>
  <c r="P22" i="151" s="1"/>
  <c r="I217" i="149"/>
  <c r="I218" i="149"/>
  <c r="I219" i="149"/>
  <c r="I220" i="149"/>
  <c r="I221" i="149"/>
  <c r="I222" i="149"/>
  <c r="I223" i="149"/>
  <c r="I224" i="149"/>
  <c r="I225" i="149"/>
  <c r="I226" i="149"/>
  <c r="I227" i="149"/>
  <c r="I228" i="149"/>
  <c r="I229" i="149"/>
  <c r="I230" i="149"/>
  <c r="I231" i="149"/>
  <c r="I232" i="149"/>
  <c r="G17" i="13" l="1"/>
  <c r="G18" i="13"/>
  <c r="G19" i="13"/>
  <c r="G20" i="13"/>
  <c r="G21" i="13"/>
  <c r="G22" i="13"/>
  <c r="G16" i="13"/>
  <c r="F17" i="13"/>
  <c r="F18" i="13"/>
  <c r="F19" i="13"/>
  <c r="F20" i="13"/>
  <c r="F21" i="13"/>
  <c r="F22" i="13"/>
  <c r="F16" i="13"/>
  <c r="G15" i="13"/>
  <c r="G12" i="13"/>
  <c r="F13" i="13"/>
  <c r="F14" i="13"/>
  <c r="F15" i="13"/>
  <c r="G6" i="149"/>
  <c r="G13" i="13" s="1"/>
  <c r="G11" i="149"/>
  <c r="G12" i="149"/>
  <c r="G13" i="149"/>
  <c r="G14" i="149"/>
  <c r="G15" i="149"/>
  <c r="G26" i="13"/>
  <c r="G35" i="13"/>
  <c r="G10" i="149"/>
  <c r="G9" i="149"/>
  <c r="G8" i="149"/>
  <c r="G7" i="149"/>
  <c r="G5" i="149"/>
  <c r="H4" i="149"/>
  <c r="F4" i="149"/>
  <c r="J26" i="152"/>
  <c r="F39" i="13"/>
  <c r="I14" i="152" l="1"/>
  <c r="I26" i="152"/>
  <c r="I27" i="152" s="1"/>
  <c r="E15" i="14"/>
  <c r="F15" i="14" s="1"/>
  <c r="J16" i="152"/>
  <c r="J19" i="152"/>
  <c r="J14" i="152"/>
  <c r="E19" i="14"/>
  <c r="F19" i="14" s="1"/>
  <c r="I15" i="152"/>
  <c r="G23" i="14"/>
  <c r="H23" i="14" s="1"/>
  <c r="G36" i="13"/>
  <c r="I12" i="152"/>
  <c r="E17" i="14"/>
  <c r="F17" i="14" s="1"/>
  <c r="J17" i="152"/>
  <c r="E12" i="14"/>
  <c r="F12" i="14" s="1"/>
  <c r="J13" i="152"/>
  <c r="E16" i="14"/>
  <c r="F16" i="14" s="1"/>
  <c r="J15" i="152"/>
  <c r="E32" i="14"/>
  <c r="F32" i="14" s="1"/>
  <c r="F26" i="151"/>
  <c r="P26" i="151" s="1"/>
  <c r="G28" i="13"/>
  <c r="E9" i="14"/>
  <c r="F9" i="14" s="1"/>
  <c r="F9" i="151"/>
  <c r="P9" i="151" s="1"/>
  <c r="E23" i="14"/>
  <c r="F23" i="14" s="1"/>
  <c r="F18" i="151"/>
  <c r="P18" i="151" s="1"/>
  <c r="E13" i="14"/>
  <c r="F13" i="14" s="1"/>
  <c r="F13" i="151"/>
  <c r="P13" i="151" s="1"/>
  <c r="E10" i="14"/>
  <c r="F10" i="14" s="1"/>
  <c r="F8" i="151"/>
  <c r="P8" i="151" s="1"/>
  <c r="E18" i="14"/>
  <c r="F18" i="14" s="1"/>
  <c r="F14" i="151"/>
  <c r="P14" i="151" s="1"/>
  <c r="E14" i="14"/>
  <c r="F14" i="14" s="1"/>
  <c r="F15" i="151"/>
  <c r="P15" i="151" s="1"/>
  <c r="E38" i="14"/>
  <c r="F38" i="14" s="1"/>
  <c r="F23" i="151"/>
  <c r="P23" i="151" s="1"/>
  <c r="G14" i="13"/>
  <c r="F23" i="13"/>
  <c r="I4" i="149"/>
  <c r="G4" i="149"/>
  <c r="P16" i="151" l="1"/>
  <c r="I18" i="152"/>
  <c r="F11" i="151"/>
  <c r="J21" i="152"/>
  <c r="F25" i="151"/>
  <c r="P25" i="151" s="1"/>
  <c r="G36" i="14"/>
  <c r="G11" i="14"/>
  <c r="H11" i="14" s="1"/>
  <c r="E33" i="14"/>
  <c r="F33" i="14" s="1"/>
  <c r="J23" i="152"/>
  <c r="J12" i="152"/>
  <c r="J18" i="152" s="1"/>
  <c r="E25" i="14"/>
  <c r="F25" i="14" s="1"/>
  <c r="F19" i="151"/>
  <c r="G39" i="13"/>
  <c r="F16" i="151"/>
  <c r="G23" i="13"/>
  <c r="E11" i="14"/>
  <c r="F11" i="14" s="1"/>
  <c r="P19" i="151" l="1"/>
  <c r="P21" i="151" s="1"/>
  <c r="P11" i="151"/>
  <c r="P12" i="151" s="1"/>
  <c r="P17" i="151" s="1"/>
  <c r="P27" i="151"/>
  <c r="F27" i="151"/>
  <c r="F12" i="151"/>
  <c r="F17" i="151" s="1"/>
  <c r="F21" i="151"/>
  <c r="H36" i="14"/>
  <c r="J25" i="152"/>
  <c r="G20" i="14"/>
  <c r="F36" i="14"/>
  <c r="E36" i="14"/>
  <c r="E20" i="14"/>
  <c r="P28" i="151" l="1"/>
  <c r="F28" i="151"/>
  <c r="H20" i="14"/>
  <c r="F20" i="14"/>
  <c r="H26" i="152"/>
  <c r="G22" i="152"/>
  <c r="G21" i="152"/>
  <c r="G26" i="152"/>
  <c r="G27" i="152" s="1"/>
  <c r="H16" i="152"/>
  <c r="H14" i="152"/>
  <c r="G15" i="152"/>
  <c r="G14" i="152"/>
  <c r="G23" i="152" l="1"/>
  <c r="H13" i="152"/>
  <c r="H15" i="152"/>
  <c r="H17" i="152"/>
  <c r="H20" i="152" l="1"/>
  <c r="G12" i="152"/>
  <c r="G18" i="152" s="1"/>
  <c r="H24" i="152" l="1"/>
  <c r="H22" i="152"/>
  <c r="G19" i="152" l="1"/>
  <c r="G25" i="152" s="1"/>
  <c r="H21" i="152" l="1"/>
  <c r="H23" i="152"/>
  <c r="H12" i="152"/>
  <c r="H18" i="152" s="1"/>
  <c r="H19" i="152" l="1"/>
  <c r="H25" i="152" s="1"/>
  <c r="E26" i="152" l="1"/>
  <c r="E27" i="152" s="1"/>
  <c r="E22" i="152"/>
  <c r="E21" i="152"/>
  <c r="F20" i="152"/>
  <c r="E14" i="152"/>
  <c r="F17" i="152" l="1"/>
  <c r="F16" i="152"/>
  <c r="E12" i="152"/>
  <c r="E18" i="152" s="1"/>
  <c r="E23" i="152"/>
  <c r="F26" i="152" l="1"/>
  <c r="F14" i="152"/>
  <c r="F22" i="152" l="1"/>
  <c r="E19" i="152"/>
  <c r="E25" i="152" s="1"/>
  <c r="F24" i="152" l="1"/>
  <c r="F13" i="152" l="1"/>
  <c r="F23" i="152" l="1"/>
  <c r="F19" i="152"/>
  <c r="F21" i="152"/>
  <c r="F12" i="152"/>
  <c r="F18" i="152" s="1"/>
  <c r="F25" i="152" l="1"/>
  <c r="L9" i="140" l="1"/>
  <c r="D6" i="141" l="1"/>
  <c r="L23" i="140" l="1"/>
  <c r="P18" i="136" l="1"/>
  <c r="D6" i="136"/>
  <c r="Q18" i="136" l="1"/>
  <c r="H8" i="135"/>
  <c r="G8" i="135"/>
  <c r="F4" i="135"/>
  <c r="K3" i="135"/>
  <c r="J3" i="135"/>
  <c r="I3" i="135"/>
  <c r="K2" i="135"/>
  <c r="K4" i="135" s="1"/>
  <c r="J2" i="135"/>
  <c r="I2" i="135"/>
  <c r="I4" i="135" s="1"/>
  <c r="C6" i="135"/>
  <c r="L23" i="134"/>
  <c r="J4" i="135" l="1"/>
  <c r="G4" i="135"/>
  <c r="H4" i="135"/>
  <c r="L21" i="141" l="1"/>
  <c r="P12" i="140"/>
  <c r="P17" i="141" l="1"/>
  <c r="L19" i="140"/>
  <c r="L24" i="140" s="1"/>
  <c r="L25" i="140" s="1"/>
  <c r="L17" i="141"/>
  <c r="P19" i="140"/>
  <c r="L9" i="141"/>
  <c r="P9" i="141"/>
  <c r="P9" i="140"/>
  <c r="P13" i="141"/>
  <c r="M21" i="141"/>
  <c r="L22" i="141" l="1"/>
  <c r="L24" i="141" s="1"/>
  <c r="M23" i="140"/>
  <c r="M17" i="141"/>
  <c r="M19" i="140" l="1"/>
  <c r="M9" i="141"/>
  <c r="M22" i="141" s="1"/>
  <c r="M24" i="141" s="1"/>
  <c r="R22" i="141" l="1"/>
  <c r="M9" i="140"/>
  <c r="M24" i="140" s="1"/>
  <c r="M25" i="140" s="1"/>
  <c r="P23" i="140" l="1"/>
  <c r="P24" i="140" s="1"/>
  <c r="P25" i="140" s="1"/>
  <c r="P21" i="141"/>
  <c r="P22" i="141" s="1"/>
  <c r="Q21" i="141" l="1"/>
  <c r="Q23" i="140"/>
  <c r="Q13" i="141"/>
  <c r="Q12" i="140"/>
  <c r="Q18" i="130"/>
  <c r="D6" i="130"/>
  <c r="P18" i="130"/>
  <c r="L23" i="129"/>
  <c r="Q9" i="141" l="1"/>
  <c r="Q9" i="140"/>
  <c r="Q14" i="134"/>
  <c r="P16" i="134"/>
  <c r="P13" i="134"/>
  <c r="M10" i="136"/>
  <c r="L8" i="134"/>
  <c r="P22" i="134"/>
  <c r="M5" i="134" l="1"/>
  <c r="Q15" i="136"/>
  <c r="Q10" i="134"/>
  <c r="Q12" i="134" s="1"/>
  <c r="Q18" i="134"/>
  <c r="Q22" i="134"/>
  <c r="L6" i="136"/>
  <c r="L6" i="134"/>
  <c r="L14" i="136"/>
  <c r="L14" i="134"/>
  <c r="L5" i="134"/>
  <c r="M12" i="136"/>
  <c r="M12" i="134"/>
  <c r="L12" i="136"/>
  <c r="L12" i="134"/>
  <c r="M11" i="136"/>
  <c r="M11" i="134"/>
  <c r="L7" i="136"/>
  <c r="L7" i="134"/>
  <c r="L11" i="136"/>
  <c r="L11" i="134"/>
  <c r="M21" i="134"/>
  <c r="M23" i="134" s="1"/>
  <c r="M14" i="134"/>
  <c r="P14" i="136"/>
  <c r="Q8" i="136"/>
  <c r="Q8" i="134"/>
  <c r="P6" i="136"/>
  <c r="P6" i="134"/>
  <c r="P7" i="136"/>
  <c r="P7" i="134"/>
  <c r="P11" i="136"/>
  <c r="P10" i="136"/>
  <c r="P10" i="134"/>
  <c r="P12" i="134" s="1"/>
  <c r="P16" i="136"/>
  <c r="P17" i="134"/>
  <c r="P19" i="134" s="1"/>
  <c r="P20" i="134"/>
  <c r="P23" i="134" s="1"/>
  <c r="L13" i="136"/>
  <c r="L13" i="134"/>
  <c r="Q10" i="136" l="1"/>
  <c r="Q13" i="136" s="1"/>
  <c r="Q15" i="134"/>
  <c r="P17" i="136"/>
  <c r="L17" i="136"/>
  <c r="L19" i="134"/>
  <c r="L9" i="134"/>
  <c r="M8" i="136"/>
  <c r="M8" i="134"/>
  <c r="P13" i="136"/>
  <c r="L9" i="136"/>
  <c r="Q20" i="134"/>
  <c r="Q23" i="134" s="1"/>
  <c r="M13" i="136"/>
  <c r="M17" i="136" s="1"/>
  <c r="M13" i="134"/>
  <c r="M19" i="134" s="1"/>
  <c r="L24" i="134" l="1"/>
  <c r="L25" i="134" s="1"/>
  <c r="P5" i="136" l="1"/>
  <c r="P9" i="136" s="1"/>
  <c r="P5" i="134"/>
  <c r="P9" i="134" s="1"/>
  <c r="P24" i="134" s="1"/>
  <c r="Q6" i="136" l="1"/>
  <c r="P25" i="134"/>
  <c r="Q18" i="127"/>
  <c r="P18" i="127"/>
  <c r="D6" i="127"/>
  <c r="Q6" i="134" l="1"/>
  <c r="Q14" i="136"/>
  <c r="Q16" i="134"/>
  <c r="M7" i="134"/>
  <c r="Q17" i="134"/>
  <c r="Q7" i="136"/>
  <c r="Q7" i="134"/>
  <c r="L23" i="126"/>
  <c r="L6" i="127"/>
  <c r="P20" i="136"/>
  <c r="P21" i="136" s="1"/>
  <c r="P22" i="136" s="1"/>
  <c r="Q13" i="134" l="1"/>
  <c r="Q19" i="134" s="1"/>
  <c r="M7" i="136"/>
  <c r="Q16" i="136"/>
  <c r="M6" i="136"/>
  <c r="M6" i="134"/>
  <c r="M9" i="134" s="1"/>
  <c r="M24" i="134" s="1"/>
  <c r="Q19" i="140"/>
  <c r="Q24" i="140" s="1"/>
  <c r="Q25" i="140" s="1"/>
  <c r="Q17" i="141"/>
  <c r="Q22" i="141" s="1"/>
  <c r="Q24" i="141" s="1"/>
  <c r="Q17" i="136"/>
  <c r="Q5" i="136"/>
  <c r="Q9" i="136" s="1"/>
  <c r="Q5" i="134"/>
  <c r="Q9" i="134" s="1"/>
  <c r="L8" i="129"/>
  <c r="L12" i="130"/>
  <c r="L12" i="129"/>
  <c r="P5" i="129"/>
  <c r="P5" i="130"/>
  <c r="M12" i="130"/>
  <c r="M12" i="129"/>
  <c r="P16" i="129"/>
  <c r="Q14" i="129"/>
  <c r="Q20" i="129"/>
  <c r="L5" i="129"/>
  <c r="L11" i="130"/>
  <c r="L11" i="129"/>
  <c r="P20" i="129"/>
  <c r="L14" i="129"/>
  <c r="L14" i="130"/>
  <c r="P13" i="129"/>
  <c r="P16" i="130"/>
  <c r="P17" i="129"/>
  <c r="P14" i="130"/>
  <c r="P22" i="129"/>
  <c r="P20" i="130"/>
  <c r="P21" i="130" s="1"/>
  <c r="L6" i="130"/>
  <c r="L6" i="129"/>
  <c r="P6" i="129"/>
  <c r="P6" i="130"/>
  <c r="M10" i="130"/>
  <c r="Q20" i="136"/>
  <c r="Q21" i="136" s="1"/>
  <c r="L7" i="129"/>
  <c r="L7" i="130"/>
  <c r="L13" i="129"/>
  <c r="L13" i="130"/>
  <c r="M13" i="129"/>
  <c r="P10" i="130"/>
  <c r="P10" i="129"/>
  <c r="P12" i="129" s="1"/>
  <c r="P11" i="130"/>
  <c r="M5" i="129"/>
  <c r="L6" i="126"/>
  <c r="M9" i="136" l="1"/>
  <c r="R24" i="140"/>
  <c r="P17" i="130"/>
  <c r="Q22" i="136"/>
  <c r="Q24" i="136" s="1"/>
  <c r="Q24" i="134"/>
  <c r="R24" i="134" s="1"/>
  <c r="M25" i="134"/>
  <c r="L19" i="129"/>
  <c r="L9" i="129"/>
  <c r="P13" i="130"/>
  <c r="L9" i="130"/>
  <c r="Q22" i="129"/>
  <c r="Q20" i="130"/>
  <c r="Q21" i="130" s="1"/>
  <c r="Q8" i="129"/>
  <c r="Q8" i="130"/>
  <c r="P23" i="129"/>
  <c r="M11" i="130"/>
  <c r="M11" i="129"/>
  <c r="Q15" i="129"/>
  <c r="Q15" i="130"/>
  <c r="M13" i="130"/>
  <c r="M17" i="130" s="1"/>
  <c r="M21" i="129"/>
  <c r="M23" i="129" s="1"/>
  <c r="M14" i="129"/>
  <c r="M8" i="130"/>
  <c r="M8" i="129"/>
  <c r="P19" i="129"/>
  <c r="L17" i="130"/>
  <c r="Q23" i="129"/>
  <c r="Q25" i="134" l="1"/>
  <c r="L24" i="129"/>
  <c r="L25" i="129" s="1"/>
  <c r="M19" i="129"/>
  <c r="P7" i="130" l="1"/>
  <c r="P9" i="130" s="1"/>
  <c r="P22" i="130" s="1"/>
  <c r="P7" i="129"/>
  <c r="P9" i="129" s="1"/>
  <c r="P24" i="129" s="1"/>
  <c r="Q18" i="129"/>
  <c r="Q10" i="130"/>
  <c r="Q13" i="130" s="1"/>
  <c r="Q10" i="129"/>
  <c r="Q12" i="129" s="1"/>
  <c r="P25" i="129" l="1"/>
  <c r="M6" i="130" l="1"/>
  <c r="M6" i="129"/>
  <c r="M7" i="129"/>
  <c r="M7" i="130"/>
  <c r="M9" i="129" l="1"/>
  <c r="M24" i="129" s="1"/>
  <c r="M25" i="129" s="1"/>
  <c r="M9" i="130"/>
  <c r="Q16" i="129"/>
  <c r="Q6" i="129"/>
  <c r="Q6" i="130"/>
  <c r="P34" i="151"/>
  <c r="Q7" i="130" l="1"/>
  <c r="Q7" i="129"/>
  <c r="Q17" i="129" l="1"/>
  <c r="Q16" i="130"/>
  <c r="Q14" i="130"/>
  <c r="Q13" i="129"/>
  <c r="Q5" i="130" l="1"/>
  <c r="Q9" i="130" s="1"/>
  <c r="Q5" i="129"/>
  <c r="Q9" i="129" s="1"/>
  <c r="Q19" i="129"/>
  <c r="Q17" i="130"/>
  <c r="P20" i="127"/>
  <c r="P21" i="127" s="1"/>
  <c r="P22" i="126"/>
  <c r="Q18" i="118"/>
  <c r="P18" i="118"/>
  <c r="D6" i="118"/>
  <c r="Q24" i="129" l="1"/>
  <c r="R24" i="129" s="1"/>
  <c r="Q22" i="130"/>
  <c r="Q24" i="130" s="1"/>
  <c r="L23" i="124"/>
  <c r="Q25" i="129" l="1"/>
  <c r="P35" i="151"/>
  <c r="L20" i="130" l="1"/>
  <c r="L21" i="130" s="1"/>
  <c r="L22" i="130" s="1"/>
  <c r="L24" i="130" s="1"/>
  <c r="L20" i="136"/>
  <c r="L21" i="136" s="1"/>
  <c r="L22" i="136" s="1"/>
  <c r="L24" i="136" s="1"/>
  <c r="M5" i="126"/>
  <c r="L12" i="127"/>
  <c r="L12" i="126"/>
  <c r="L13" i="127"/>
  <c r="L13" i="126"/>
  <c r="P5" i="127"/>
  <c r="P5" i="126"/>
  <c r="Q6" i="127"/>
  <c r="Q6" i="126"/>
  <c r="P16" i="126"/>
  <c r="P14" i="127"/>
  <c r="L5" i="126"/>
  <c r="L11" i="127"/>
  <c r="L11" i="126"/>
  <c r="P7" i="127"/>
  <c r="P7" i="126"/>
  <c r="P20" i="126"/>
  <c r="P23" i="126" s="1"/>
  <c r="L8" i="126"/>
  <c r="L20" i="127"/>
  <c r="L21" i="127" s="1"/>
  <c r="M10" i="127"/>
  <c r="P6" i="127"/>
  <c r="P6" i="126"/>
  <c r="P13" i="126"/>
  <c r="P16" i="127"/>
  <c r="P17" i="126"/>
  <c r="L7" i="127"/>
  <c r="L9" i="127" s="1"/>
  <c r="L7" i="126"/>
  <c r="L14" i="127"/>
  <c r="L14" i="126"/>
  <c r="M13" i="126"/>
  <c r="P10" i="127"/>
  <c r="P11" i="127"/>
  <c r="P10" i="126"/>
  <c r="P12" i="126" s="1"/>
  <c r="Q20" i="126"/>
  <c r="M20" i="136"/>
  <c r="M21" i="136" s="1"/>
  <c r="M22" i="136" s="1"/>
  <c r="Q14" i="126"/>
  <c r="R22" i="136" l="1"/>
  <c r="M24" i="136"/>
  <c r="P19" i="126"/>
  <c r="L17" i="127"/>
  <c r="L22" i="127" s="1"/>
  <c r="M20" i="127"/>
  <c r="M21" i="127" s="1"/>
  <c r="M20" i="130"/>
  <c r="M21" i="130" s="1"/>
  <c r="M22" i="130" s="1"/>
  <c r="P13" i="127"/>
  <c r="P9" i="126"/>
  <c r="M8" i="127"/>
  <c r="M8" i="126"/>
  <c r="Q15" i="127"/>
  <c r="Q15" i="126"/>
  <c r="M11" i="127"/>
  <c r="M11" i="126"/>
  <c r="Q8" i="127"/>
  <c r="Q8" i="126"/>
  <c r="Q20" i="127"/>
  <c r="Q21" i="127" s="1"/>
  <c r="Q22" i="126"/>
  <c r="Q23" i="126" s="1"/>
  <c r="P9" i="127"/>
  <c r="M13" i="127"/>
  <c r="M14" i="126"/>
  <c r="M21" i="126"/>
  <c r="M23" i="126" s="1"/>
  <c r="L19" i="126"/>
  <c r="L9" i="126"/>
  <c r="P17" i="127"/>
  <c r="M12" i="127"/>
  <c r="M12" i="126"/>
  <c r="P24" i="126" l="1"/>
  <c r="P25" i="126" s="1"/>
  <c r="P22" i="127"/>
  <c r="R22" i="130"/>
  <c r="M24" i="130"/>
  <c r="M17" i="127"/>
  <c r="M19" i="126"/>
  <c r="L24" i="126"/>
  <c r="Q10" i="127" l="1"/>
  <c r="Q13" i="127" s="1"/>
  <c r="Q10" i="126"/>
  <c r="Q12" i="126" s="1"/>
  <c r="L25" i="126"/>
  <c r="Q18" i="126" l="1"/>
  <c r="L24" i="127"/>
  <c r="L6" i="118"/>
  <c r="L6" i="124"/>
  <c r="P20" i="118"/>
  <c r="P22" i="124"/>
  <c r="H8" i="122" l="1"/>
  <c r="G8" i="122"/>
  <c r="F4" i="122"/>
  <c r="K3" i="122"/>
  <c r="J3" i="122"/>
  <c r="I3" i="122"/>
  <c r="K2" i="122"/>
  <c r="K4" i="122" s="1"/>
  <c r="H4" i="122" s="1"/>
  <c r="J2" i="122"/>
  <c r="J4" i="122" s="1"/>
  <c r="G4" i="122" s="1"/>
  <c r="I2" i="122"/>
  <c r="I4" i="122" s="1"/>
  <c r="C6" i="122"/>
  <c r="Q16" i="126" l="1"/>
  <c r="Q20" i="118"/>
  <c r="Q22" i="124"/>
  <c r="Q14" i="124"/>
  <c r="Q5" i="127" l="1"/>
  <c r="Q5" i="126"/>
  <c r="M7" i="127"/>
  <c r="M7" i="126"/>
  <c r="M6" i="127"/>
  <c r="M9" i="127" s="1"/>
  <c r="M22" i="127" s="1"/>
  <c r="M6" i="126"/>
  <c r="Q14" i="127"/>
  <c r="Q13" i="126"/>
  <c r="Q17" i="126"/>
  <c r="Q16" i="127"/>
  <c r="Q7" i="127"/>
  <c r="Q7" i="126"/>
  <c r="P16" i="118"/>
  <c r="P17" i="124"/>
  <c r="Q9" i="126" l="1"/>
  <c r="M9" i="126"/>
  <c r="M24" i="126" s="1"/>
  <c r="M25" i="126" s="1"/>
  <c r="Q17" i="127"/>
  <c r="M24" i="127"/>
  <c r="Q19" i="126"/>
  <c r="Q24" i="126" s="1"/>
  <c r="Q9" i="127"/>
  <c r="P22" i="121"/>
  <c r="P6" i="121"/>
  <c r="L23" i="121"/>
  <c r="R24" i="126" l="1"/>
  <c r="Q22" i="127"/>
  <c r="R22" i="127" s="1"/>
  <c r="Q25" i="126"/>
  <c r="Q20" i="124"/>
  <c r="Q23" i="124" s="1"/>
  <c r="M13" i="124"/>
  <c r="Q24" i="127" l="1"/>
  <c r="L8" i="124"/>
  <c r="L12" i="118"/>
  <c r="L12" i="124"/>
  <c r="P7" i="118"/>
  <c r="P7" i="124"/>
  <c r="M8" i="118"/>
  <c r="M8" i="124"/>
  <c r="P16" i="124"/>
  <c r="Q18" i="124"/>
  <c r="L11" i="118"/>
  <c r="L11" i="124"/>
  <c r="P6" i="118"/>
  <c r="P6" i="124"/>
  <c r="Q15" i="118"/>
  <c r="Q15" i="124"/>
  <c r="L14" i="118"/>
  <c r="L14" i="124"/>
  <c r="M12" i="118"/>
  <c r="M12" i="124"/>
  <c r="P5" i="118"/>
  <c r="P5" i="124"/>
  <c r="L7" i="118"/>
  <c r="L7" i="124"/>
  <c r="M10" i="118"/>
  <c r="P14" i="118"/>
  <c r="L20" i="118"/>
  <c r="P13" i="124"/>
  <c r="P20" i="124"/>
  <c r="P23" i="124" s="1"/>
  <c r="L13" i="118"/>
  <c r="L13" i="124"/>
  <c r="P11" i="118"/>
  <c r="P10" i="118"/>
  <c r="P10" i="124"/>
  <c r="P12" i="124" s="1"/>
  <c r="M20" i="118"/>
  <c r="P13" i="121"/>
  <c r="P20" i="121"/>
  <c r="P23" i="121" s="1"/>
  <c r="P10" i="121"/>
  <c r="P12" i="121" s="1"/>
  <c r="P16" i="121"/>
  <c r="P17" i="121"/>
  <c r="L14" i="121"/>
  <c r="Q17" i="124"/>
  <c r="Q16" i="124"/>
  <c r="L9" i="124" l="1"/>
  <c r="P19" i="124"/>
  <c r="Q5" i="118"/>
  <c r="Q5" i="124"/>
  <c r="Q8" i="118"/>
  <c r="Q8" i="124"/>
  <c r="M11" i="118"/>
  <c r="M11" i="124"/>
  <c r="Q14" i="118"/>
  <c r="Q13" i="124"/>
  <c r="Q19" i="124" s="1"/>
  <c r="P9" i="124"/>
  <c r="Q6" i="118"/>
  <c r="Q6" i="124"/>
  <c r="L19" i="124"/>
  <c r="Q10" i="118"/>
  <c r="Q10" i="124"/>
  <c r="Q12" i="124" s="1"/>
  <c r="M13" i="118"/>
  <c r="M14" i="124"/>
  <c r="M21" i="124"/>
  <c r="M23" i="124" s="1"/>
  <c r="Q16" i="118"/>
  <c r="P19" i="121"/>
  <c r="P24" i="124" l="1"/>
  <c r="P25" i="124" s="1"/>
  <c r="L24" i="124"/>
  <c r="L25" i="124" s="1"/>
  <c r="M7" i="118"/>
  <c r="M7" i="124"/>
  <c r="M19" i="124"/>
  <c r="Q7" i="118"/>
  <c r="Q7" i="124"/>
  <c r="Q9" i="124" s="1"/>
  <c r="Q24" i="124" s="1"/>
  <c r="Q25" i="124" s="1"/>
  <c r="M6" i="118"/>
  <c r="M6" i="124"/>
  <c r="M9" i="124" l="1"/>
  <c r="M24" i="124" s="1"/>
  <c r="R24" i="124" l="1"/>
  <c r="M25" i="124"/>
  <c r="L7" i="121"/>
  <c r="P5" i="121"/>
  <c r="L11" i="121"/>
  <c r="L19" i="121" s="1"/>
  <c r="L6" i="121"/>
  <c r="P7" i="121"/>
  <c r="L9" i="121" l="1"/>
  <c r="L24" i="121" s="1"/>
  <c r="P9" i="121"/>
  <c r="P24" i="121" s="1"/>
  <c r="P25" i="121" s="1"/>
  <c r="L25" i="121" l="1"/>
  <c r="L7" i="116" l="1"/>
  <c r="L14" i="116"/>
  <c r="L6" i="116"/>
  <c r="L21" i="118" l="1"/>
  <c r="H8" i="117"/>
  <c r="G8" i="117"/>
  <c r="F4" i="117"/>
  <c r="C4" i="117"/>
  <c r="K3" i="117"/>
  <c r="J3" i="117"/>
  <c r="I3" i="117"/>
  <c r="C3" i="117"/>
  <c r="K2" i="117"/>
  <c r="K4" i="117" s="1"/>
  <c r="J2" i="117"/>
  <c r="J4" i="117" s="1"/>
  <c r="I2" i="117"/>
  <c r="I4" i="117" s="1"/>
  <c r="C2" i="117"/>
  <c r="L23" i="116"/>
  <c r="C6" i="117" l="1"/>
  <c r="C7" i="117" s="1"/>
  <c r="G4" i="117"/>
  <c r="H4" i="117"/>
  <c r="P22" i="116" l="1"/>
  <c r="P21" i="118"/>
  <c r="P20" i="116" l="1"/>
  <c r="P23" i="116" s="1"/>
  <c r="P13" i="116"/>
  <c r="P16" i="116"/>
  <c r="P17" i="116"/>
  <c r="L17" i="118"/>
  <c r="L11" i="116"/>
  <c r="P6" i="116"/>
  <c r="P5" i="116" l="1"/>
  <c r="P19" i="116"/>
  <c r="P17" i="118"/>
  <c r="Q20" i="121"/>
  <c r="Q20" i="116"/>
  <c r="Q16" i="121"/>
  <c r="M20" i="116"/>
  <c r="M20" i="121"/>
  <c r="Q17" i="121"/>
  <c r="Q14" i="121"/>
  <c r="Q14" i="116"/>
  <c r="M22" i="121" l="1"/>
  <c r="M23" i="121" s="1"/>
  <c r="M6" i="121"/>
  <c r="Q5" i="121"/>
  <c r="M8" i="121"/>
  <c r="M11" i="121"/>
  <c r="Q8" i="121"/>
  <c r="Q7" i="121"/>
  <c r="M14" i="121"/>
  <c r="Q13" i="121"/>
  <c r="Q15" i="121"/>
  <c r="Q6" i="121"/>
  <c r="Q18" i="121"/>
  <c r="Q10" i="121"/>
  <c r="Q12" i="121" s="1"/>
  <c r="M12" i="121"/>
  <c r="P10" i="116"/>
  <c r="Q13" i="116"/>
  <c r="Q16" i="116"/>
  <c r="Q17" i="116"/>
  <c r="P9" i="118"/>
  <c r="P7" i="116"/>
  <c r="P9" i="116" s="1"/>
  <c r="M6" i="116"/>
  <c r="Q8" i="116"/>
  <c r="M8" i="116"/>
  <c r="M11" i="116"/>
  <c r="M21" i="118"/>
  <c r="M14" i="116"/>
  <c r="M22" i="116"/>
  <c r="M23" i="116" s="1"/>
  <c r="M12" i="116"/>
  <c r="Q15" i="116"/>
  <c r="L9" i="118"/>
  <c r="L22" i="118" s="1"/>
  <c r="L24" i="118" s="1"/>
  <c r="Q5" i="116"/>
  <c r="Q19" i="121" l="1"/>
  <c r="Q10" i="116"/>
  <c r="Q9" i="121"/>
  <c r="M7" i="121"/>
  <c r="M9" i="121" s="1"/>
  <c r="M19" i="121"/>
  <c r="M9" i="118"/>
  <c r="Q13" i="118"/>
  <c r="Q7" i="116"/>
  <c r="Q6" i="116"/>
  <c r="M17" i="118"/>
  <c r="M19" i="116"/>
  <c r="Q17" i="118"/>
  <c r="Q18" i="116"/>
  <c r="P13" i="118"/>
  <c r="P22" i="118" s="1"/>
  <c r="Q9" i="118"/>
  <c r="C2" i="112"/>
  <c r="M24" i="121" l="1"/>
  <c r="M25" i="121" s="1"/>
  <c r="M22" i="118"/>
  <c r="M24" i="118" s="1"/>
  <c r="M7" i="116"/>
  <c r="M9" i="116" s="1"/>
  <c r="M24" i="116" s="1"/>
  <c r="M25" i="116" l="1"/>
  <c r="L9" i="116" l="1"/>
  <c r="L19" i="116"/>
  <c r="L24" i="116" l="1"/>
  <c r="L25" i="116" s="1"/>
  <c r="Q22" i="121" l="1"/>
  <c r="Q23" i="121" s="1"/>
  <c r="Q24" i="121" s="1"/>
  <c r="R24" i="121" s="1"/>
  <c r="Q22" i="116"/>
  <c r="Q23" i="116" s="1"/>
  <c r="Q21" i="118"/>
  <c r="Q22" i="118" s="1"/>
  <c r="R22" i="118" l="1"/>
  <c r="Q24" i="118"/>
  <c r="Q25" i="121"/>
  <c r="P12" i="116" l="1"/>
  <c r="P24" i="116" s="1"/>
  <c r="P25" i="116" s="1"/>
  <c r="Q18" i="111" l="1"/>
  <c r="P18" i="111"/>
  <c r="P20" i="111"/>
  <c r="P11" i="111"/>
  <c r="P14" i="111"/>
  <c r="P6" i="111"/>
  <c r="L11" i="111"/>
  <c r="P5" i="111" l="1"/>
  <c r="P10" i="111"/>
  <c r="P13" i="111" s="1"/>
  <c r="L6" i="111"/>
  <c r="L23" i="113"/>
  <c r="H8" i="112"/>
  <c r="G8" i="112"/>
  <c r="F4" i="112"/>
  <c r="C4" i="112"/>
  <c r="K3" i="112"/>
  <c r="J3" i="112"/>
  <c r="I3" i="112"/>
  <c r="C3" i="112"/>
  <c r="C6" i="112" s="1"/>
  <c r="C7" i="112" s="1"/>
  <c r="K2" i="112"/>
  <c r="K4" i="112" s="1"/>
  <c r="J2" i="112"/>
  <c r="J4" i="112" s="1"/>
  <c r="I2" i="112"/>
  <c r="I4" i="112" s="1"/>
  <c r="M21" i="111"/>
  <c r="L21" i="111"/>
  <c r="P21" i="111"/>
  <c r="L17" i="111"/>
  <c r="M10" i="111"/>
  <c r="G4" i="112" l="1"/>
  <c r="H4" i="112"/>
  <c r="M6" i="111"/>
  <c r="Q15" i="111"/>
  <c r="Q12" i="116"/>
  <c r="M8" i="111"/>
  <c r="M11" i="111"/>
  <c r="Q20" i="111"/>
  <c r="Q21" i="111" s="1"/>
  <c r="M12" i="111"/>
  <c r="P7" i="111"/>
  <c r="P9" i="111" s="1"/>
  <c r="L7" i="111"/>
  <c r="L9" i="111" s="1"/>
  <c r="L22" i="111" s="1"/>
  <c r="P16" i="111"/>
  <c r="P17" i="111" s="1"/>
  <c r="Q10" i="111"/>
  <c r="Q13" i="111" s="1"/>
  <c r="Q14" i="111" l="1"/>
  <c r="Q7" i="111"/>
  <c r="Q8" i="111"/>
  <c r="M7" i="111"/>
  <c r="M9" i="111" s="1"/>
  <c r="P22" i="111"/>
  <c r="Q5" i="111"/>
  <c r="Q16" i="111" l="1"/>
  <c r="Q17" i="111" s="1"/>
  <c r="Q19" i="116"/>
  <c r="Q6" i="111"/>
  <c r="Q9" i="111" s="1"/>
  <c r="Q9" i="116"/>
  <c r="Q24" i="116" l="1"/>
  <c r="Q25" i="116" s="1"/>
  <c r="Q22" i="111"/>
  <c r="Q24" i="111" s="1"/>
  <c r="M13" i="111"/>
  <c r="M17" i="111" s="1"/>
  <c r="M22" i="111" s="1"/>
  <c r="R24" i="116" l="1"/>
  <c r="M24" i="111"/>
  <c r="R22" i="111"/>
  <c r="P20" i="113"/>
  <c r="Q18" i="107" l="1"/>
  <c r="P18" i="107"/>
  <c r="Q14" i="113"/>
  <c r="P16" i="113"/>
  <c r="M13" i="113"/>
  <c r="Q16" i="113"/>
  <c r="Q22" i="113" l="1"/>
  <c r="M8" i="113"/>
  <c r="Q5" i="107"/>
  <c r="Q5" i="113"/>
  <c r="P14" i="107"/>
  <c r="P13" i="113"/>
  <c r="L11" i="107"/>
  <c r="L11" i="113"/>
  <c r="P5" i="107"/>
  <c r="P5" i="113"/>
  <c r="P11" i="107"/>
  <c r="P10" i="113"/>
  <c r="P12" i="113" s="1"/>
  <c r="L6" i="107"/>
  <c r="L6" i="113"/>
  <c r="M22" i="113"/>
  <c r="L14" i="113"/>
  <c r="M11" i="107"/>
  <c r="M11" i="113"/>
  <c r="Q6" i="113"/>
  <c r="P6" i="113"/>
  <c r="P20" i="107"/>
  <c r="P22" i="113"/>
  <c r="P23" i="113" s="1"/>
  <c r="Q15" i="107"/>
  <c r="Q15" i="113"/>
  <c r="Q8" i="107"/>
  <c r="Q8" i="113"/>
  <c r="M12" i="107"/>
  <c r="M12" i="113"/>
  <c r="Q20" i="107"/>
  <c r="Q20" i="113"/>
  <c r="Q18" i="113"/>
  <c r="Q17" i="113"/>
  <c r="P10" i="107"/>
  <c r="P6" i="107"/>
  <c r="M21" i="107"/>
  <c r="L21" i="107"/>
  <c r="H8" i="108"/>
  <c r="G8" i="108"/>
  <c r="F4" i="108"/>
  <c r="C4" i="108"/>
  <c r="K3" i="108"/>
  <c r="J3" i="108"/>
  <c r="I3" i="108"/>
  <c r="C3" i="108"/>
  <c r="K2" i="108"/>
  <c r="K4" i="108" s="1"/>
  <c r="H4" i="108" s="1"/>
  <c r="J2" i="108"/>
  <c r="J4" i="108" s="1"/>
  <c r="G4" i="108" s="1"/>
  <c r="I2" i="108"/>
  <c r="I4" i="108" s="1"/>
  <c r="C2" i="108"/>
  <c r="C6" i="108" s="1"/>
  <c r="C7" i="108" s="1"/>
  <c r="L23" i="109"/>
  <c r="M8" i="107" l="1"/>
  <c r="M19" i="113"/>
  <c r="Q7" i="107"/>
  <c r="Q7" i="113"/>
  <c r="Q9" i="113" s="1"/>
  <c r="P16" i="107"/>
  <c r="P17" i="113"/>
  <c r="P19" i="113" s="1"/>
  <c r="L7" i="107"/>
  <c r="L7" i="113"/>
  <c r="L9" i="113" s="1"/>
  <c r="Q14" i="107"/>
  <c r="Q13" i="113"/>
  <c r="Q19" i="113" s="1"/>
  <c r="Q23" i="113"/>
  <c r="M7" i="107"/>
  <c r="M7" i="113"/>
  <c r="L19" i="113"/>
  <c r="M6" i="107"/>
  <c r="M6" i="113"/>
  <c r="P7" i="107"/>
  <c r="P7" i="113"/>
  <c r="P9" i="113" s="1"/>
  <c r="Q10" i="107"/>
  <c r="Q10" i="113"/>
  <c r="Q12" i="113" s="1"/>
  <c r="M20" i="113"/>
  <c r="Q16" i="107"/>
  <c r="Q6" i="107"/>
  <c r="M9" i="113" l="1"/>
  <c r="L24" i="113"/>
  <c r="Q24" i="113"/>
  <c r="Q25" i="113" s="1"/>
  <c r="P24" i="113"/>
  <c r="M13" i="107"/>
  <c r="M23" i="113"/>
  <c r="M24" i="113" l="1"/>
  <c r="M25" i="113" s="1"/>
  <c r="P20" i="109"/>
  <c r="R24" i="113" l="1"/>
  <c r="P20" i="105" l="1"/>
  <c r="Q18" i="106"/>
  <c r="P18" i="106"/>
  <c r="M21" i="106" l="1"/>
  <c r="L21" i="106"/>
  <c r="H8" i="104"/>
  <c r="G8" i="104"/>
  <c r="F4" i="104"/>
  <c r="C4" i="104"/>
  <c r="K3" i="104"/>
  <c r="J3" i="104"/>
  <c r="I3" i="104"/>
  <c r="C3" i="104"/>
  <c r="K2" i="104"/>
  <c r="K4" i="104" s="1"/>
  <c r="J2" i="104"/>
  <c r="J4" i="104" s="1"/>
  <c r="G4" i="104" s="1"/>
  <c r="I2" i="104"/>
  <c r="I4" i="104" s="1"/>
  <c r="C2" i="104"/>
  <c r="L23" i="105"/>
  <c r="P22" i="109"/>
  <c r="P23" i="109" s="1"/>
  <c r="Q15" i="109"/>
  <c r="Q14" i="109"/>
  <c r="P16" i="109"/>
  <c r="P13" i="109"/>
  <c r="P6" i="109"/>
  <c r="P5" i="109"/>
  <c r="M13" i="109"/>
  <c r="M12" i="109"/>
  <c r="M11" i="109"/>
  <c r="L11" i="109"/>
  <c r="M8" i="109"/>
  <c r="L7" i="109"/>
  <c r="L6" i="109"/>
  <c r="Q8" i="109"/>
  <c r="Q22" i="109"/>
  <c r="C6" i="104" l="1"/>
  <c r="C7" i="104" s="1"/>
  <c r="H4" i="104"/>
  <c r="M6" i="109"/>
  <c r="L9" i="109"/>
  <c r="M22" i="109"/>
  <c r="L14" i="109"/>
  <c r="L19" i="109" s="1"/>
  <c r="M19" i="109"/>
  <c r="Q13" i="107"/>
  <c r="Q10" i="109"/>
  <c r="Q12" i="109" s="1"/>
  <c r="P14" i="106"/>
  <c r="L6" i="106"/>
  <c r="M8" i="106"/>
  <c r="L11" i="106"/>
  <c r="L17" i="106" s="1"/>
  <c r="L17" i="107"/>
  <c r="P5" i="106"/>
  <c r="Q8" i="106"/>
  <c r="L7" i="106"/>
  <c r="M11" i="106"/>
  <c r="P6" i="106"/>
  <c r="P20" i="106"/>
  <c r="P21" i="106" s="1"/>
  <c r="P21" i="107"/>
  <c r="Q15" i="106"/>
  <c r="Q20" i="106"/>
  <c r="Q21" i="106" s="1"/>
  <c r="Q21" i="107"/>
  <c r="M12" i="106"/>
  <c r="Q20" i="109"/>
  <c r="Q23" i="109" s="1"/>
  <c r="P10" i="109"/>
  <c r="P12" i="109" s="1"/>
  <c r="Q18" i="109"/>
  <c r="Q13" i="109"/>
  <c r="Q16" i="109"/>
  <c r="P7" i="109"/>
  <c r="P9" i="109" s="1"/>
  <c r="Q17" i="109"/>
  <c r="M7" i="109"/>
  <c r="P17" i="109"/>
  <c r="P19" i="109" s="1"/>
  <c r="Q7" i="109"/>
  <c r="Q10" i="106"/>
  <c r="Q13" i="106" s="1"/>
  <c r="Q6" i="109"/>
  <c r="Q5" i="109"/>
  <c r="M6" i="106" l="1"/>
  <c r="M9" i="109"/>
  <c r="P24" i="109"/>
  <c r="Q19" i="109"/>
  <c r="L24" i="109"/>
  <c r="Q9" i="109"/>
  <c r="M13" i="106"/>
  <c r="M17" i="106" s="1"/>
  <c r="M20" i="109"/>
  <c r="M23" i="109" s="1"/>
  <c r="L9" i="106"/>
  <c r="L22" i="106" s="1"/>
  <c r="P7" i="106"/>
  <c r="P9" i="106" s="1"/>
  <c r="P9" i="107"/>
  <c r="P11" i="106"/>
  <c r="P13" i="107"/>
  <c r="Q7" i="106"/>
  <c r="P16" i="106"/>
  <c r="P17" i="106" s="1"/>
  <c r="P17" i="107"/>
  <c r="Q14" i="106"/>
  <c r="Q9" i="107"/>
  <c r="Q6" i="106"/>
  <c r="M7" i="106"/>
  <c r="M9" i="107"/>
  <c r="L9" i="107"/>
  <c r="L22" i="107" s="1"/>
  <c r="M17" i="107"/>
  <c r="P10" i="106"/>
  <c r="Q16" i="106"/>
  <c r="Q5" i="106"/>
  <c r="M9" i="106" l="1"/>
  <c r="M24" i="109"/>
  <c r="M25" i="109" s="1"/>
  <c r="Q17" i="106"/>
  <c r="Q24" i="109"/>
  <c r="M22" i="106"/>
  <c r="M24" i="106" s="1"/>
  <c r="M22" i="107"/>
  <c r="M24" i="107" s="1"/>
  <c r="P22" i="107"/>
  <c r="Q9" i="106"/>
  <c r="Q17" i="107"/>
  <c r="Q22" i="107" s="1"/>
  <c r="Q24" i="107" s="1"/>
  <c r="P13" i="106"/>
  <c r="P22" i="106" s="1"/>
  <c r="R24" i="109" l="1"/>
  <c r="Q22" i="106"/>
  <c r="R22" i="106" s="1"/>
  <c r="Q25" i="109"/>
  <c r="R22" i="107"/>
  <c r="Q24" i="106" l="1"/>
  <c r="L7" i="105" l="1"/>
  <c r="L6" i="105"/>
  <c r="L9" i="105" l="1"/>
  <c r="Q18" i="102" l="1"/>
  <c r="P18" i="102"/>
  <c r="P20" i="100"/>
  <c r="Q20" i="105"/>
  <c r="M20" i="105"/>
  <c r="M21" i="102"/>
  <c r="L21" i="102"/>
  <c r="H8" i="101"/>
  <c r="G8" i="101"/>
  <c r="F4" i="101"/>
  <c r="C4" i="101"/>
  <c r="K3" i="101"/>
  <c r="J3" i="101"/>
  <c r="I3" i="101"/>
  <c r="C3" i="101"/>
  <c r="K2" i="101"/>
  <c r="K4" i="101" s="1"/>
  <c r="J2" i="101"/>
  <c r="J4" i="101" s="1"/>
  <c r="I2" i="101"/>
  <c r="I4" i="101" s="1"/>
  <c r="C2" i="101"/>
  <c r="L23" i="100"/>
  <c r="C6" i="101" l="1"/>
  <c r="C7" i="101" s="1"/>
  <c r="G4" i="101"/>
  <c r="H4" i="101"/>
  <c r="Q14" i="105"/>
  <c r="P16" i="105"/>
  <c r="Q15" i="102" l="1"/>
  <c r="Q15" i="105"/>
  <c r="Q20" i="102"/>
  <c r="Q21" i="102" s="1"/>
  <c r="Q22" i="105"/>
  <c r="Q23" i="105" s="1"/>
  <c r="P20" i="102"/>
  <c r="P21" i="102" s="1"/>
  <c r="P22" i="105"/>
  <c r="P23" i="105" s="1"/>
  <c r="L7" i="102"/>
  <c r="L6" i="102"/>
  <c r="M8" i="102" l="1"/>
  <c r="M8" i="105"/>
  <c r="P5" i="102"/>
  <c r="P5" i="105"/>
  <c r="L14" i="105"/>
  <c r="M11" i="102"/>
  <c r="M11" i="105"/>
  <c r="P6" i="102"/>
  <c r="P6" i="105"/>
  <c r="M6" i="102"/>
  <c r="M6" i="105"/>
  <c r="M12" i="102"/>
  <c r="M12" i="105"/>
  <c r="P14" i="102"/>
  <c r="P13" i="105"/>
  <c r="M7" i="102"/>
  <c r="M7" i="105"/>
  <c r="M13" i="102"/>
  <c r="M13" i="105"/>
  <c r="L11" i="102"/>
  <c r="L17" i="102" s="1"/>
  <c r="L11" i="105"/>
  <c r="Q16" i="105"/>
  <c r="Q18" i="105"/>
  <c r="Q17" i="105"/>
  <c r="L9" i="102"/>
  <c r="Q5" i="105"/>
  <c r="M22" i="105" l="1"/>
  <c r="M23" i="105" s="1"/>
  <c r="L22" i="102"/>
  <c r="L19" i="105"/>
  <c r="L24" i="105" s="1"/>
  <c r="M17" i="102"/>
  <c r="M9" i="102"/>
  <c r="Q10" i="102"/>
  <c r="Q13" i="102" s="1"/>
  <c r="Q10" i="105"/>
  <c r="Q12" i="105" s="1"/>
  <c r="Q6" i="102"/>
  <c r="Q6" i="105"/>
  <c r="P16" i="102"/>
  <c r="P17" i="102" s="1"/>
  <c r="P17" i="105"/>
  <c r="P19" i="105" s="1"/>
  <c r="Q7" i="102"/>
  <c r="Q7" i="105"/>
  <c r="M9" i="105"/>
  <c r="M19" i="105"/>
  <c r="P10" i="102"/>
  <c r="P10" i="105"/>
  <c r="P12" i="105" s="1"/>
  <c r="Q8" i="102"/>
  <c r="Q8" i="105"/>
  <c r="Q14" i="102"/>
  <c r="Q13" i="105"/>
  <c r="Q19" i="105" s="1"/>
  <c r="P7" i="102"/>
  <c r="P9" i="102" s="1"/>
  <c r="P7" i="105"/>
  <c r="P9" i="105" s="1"/>
  <c r="Q16" i="102"/>
  <c r="P11" i="102"/>
  <c r="Q5" i="102"/>
  <c r="M22" i="102" l="1"/>
  <c r="P13" i="102"/>
  <c r="P22" i="102" s="1"/>
  <c r="P24" i="105"/>
  <c r="Q9" i="105"/>
  <c r="Q24" i="105" s="1"/>
  <c r="Q25" i="105" s="1"/>
  <c r="Q9" i="102"/>
  <c r="M24" i="105"/>
  <c r="Q17" i="102"/>
  <c r="P6" i="100"/>
  <c r="M24" i="102" l="1"/>
  <c r="Q22" i="102"/>
  <c r="Q24" i="102" s="1"/>
  <c r="M25" i="105"/>
  <c r="R24" i="105"/>
  <c r="R22" i="102" l="1"/>
  <c r="P22" i="100" l="1"/>
  <c r="P23" i="100" s="1"/>
  <c r="P17" i="100"/>
  <c r="P13" i="100"/>
  <c r="P5" i="100"/>
  <c r="L11" i="100"/>
  <c r="L14" i="100"/>
  <c r="L7" i="100"/>
  <c r="L6" i="100"/>
  <c r="L9" i="100" l="1"/>
  <c r="L19" i="100"/>
  <c r="P10" i="100"/>
  <c r="P12" i="100" s="1"/>
  <c r="P16" i="100"/>
  <c r="P19" i="100" s="1"/>
  <c r="P7" i="100"/>
  <c r="P9" i="100" s="1"/>
  <c r="L24" i="100" l="1"/>
  <c r="P24" i="100"/>
  <c r="Q18" i="96" l="1"/>
  <c r="P18" i="96"/>
  <c r="P20" i="94"/>
  <c r="M21" i="96"/>
  <c r="L21" i="96"/>
  <c r="H8" i="95"/>
  <c r="G8" i="95"/>
  <c r="F4" i="95"/>
  <c r="K3" i="95"/>
  <c r="J3" i="95"/>
  <c r="I3" i="95"/>
  <c r="K2" i="95"/>
  <c r="K4" i="95" s="1"/>
  <c r="H4" i="95" s="1"/>
  <c r="J2" i="95"/>
  <c r="J4" i="95" s="1"/>
  <c r="I2" i="95"/>
  <c r="L23" i="94"/>
  <c r="I4" i="95" l="1"/>
  <c r="G4" i="95"/>
  <c r="P20" i="96"/>
  <c r="P21" i="96" s="1"/>
  <c r="P16" i="96"/>
  <c r="P14" i="96"/>
  <c r="P17" i="96" l="1"/>
  <c r="P11" i="96"/>
  <c r="P10" i="96"/>
  <c r="P7" i="96"/>
  <c r="P6" i="96"/>
  <c r="P5" i="96"/>
  <c r="L11" i="96"/>
  <c r="L17" i="96" s="1"/>
  <c r="L7" i="96"/>
  <c r="L6" i="96"/>
  <c r="L9" i="96" l="1"/>
  <c r="L22" i="96" s="1"/>
  <c r="P9" i="96"/>
  <c r="P13" i="96"/>
  <c r="Q17" i="100"/>
  <c r="Q20" i="100"/>
  <c r="Q16" i="100"/>
  <c r="Q14" i="100"/>
  <c r="Q13" i="100"/>
  <c r="M13" i="100"/>
  <c r="M20" i="100"/>
  <c r="P22" i="94"/>
  <c r="P23" i="94" s="1"/>
  <c r="M22" i="100" l="1"/>
  <c r="M23" i="100" s="1"/>
  <c r="Q10" i="100"/>
  <c r="Q12" i="100" s="1"/>
  <c r="Q18" i="100"/>
  <c r="M7" i="96"/>
  <c r="M7" i="100"/>
  <c r="M12" i="96"/>
  <c r="M12" i="100"/>
  <c r="Q20" i="96"/>
  <c r="Q21" i="96" s="1"/>
  <c r="Q22" i="100"/>
  <c r="Q23" i="100" s="1"/>
  <c r="Q7" i="96"/>
  <c r="Q7" i="100"/>
  <c r="Q6" i="96"/>
  <c r="Q6" i="100"/>
  <c r="M11" i="96"/>
  <c r="M11" i="100"/>
  <c r="Q5" i="96"/>
  <c r="Q5" i="100"/>
  <c r="M8" i="96"/>
  <c r="M8" i="100"/>
  <c r="Q8" i="96"/>
  <c r="Q8" i="100"/>
  <c r="Q15" i="96"/>
  <c r="Q15" i="100"/>
  <c r="M13" i="96"/>
  <c r="Q10" i="96"/>
  <c r="Q13" i="96" s="1"/>
  <c r="P22" i="96"/>
  <c r="Q14" i="96"/>
  <c r="Q16" i="96"/>
  <c r="M6" i="100"/>
  <c r="Q19" i="100" l="1"/>
  <c r="Q9" i="96"/>
  <c r="M17" i="96"/>
  <c r="Q9" i="100"/>
  <c r="M9" i="100"/>
  <c r="M19" i="100"/>
  <c r="M6" i="96"/>
  <c r="M9" i="96" s="1"/>
  <c r="Q17" i="96"/>
  <c r="Q24" i="100" l="1"/>
  <c r="Q25" i="100" s="1"/>
  <c r="Q22" i="96"/>
  <c r="Q24" i="96" s="1"/>
  <c r="M24" i="100"/>
  <c r="M25" i="100" s="1"/>
  <c r="M22" i="96"/>
  <c r="M24" i="96" s="1"/>
  <c r="R22" i="96" l="1"/>
  <c r="R24" i="100"/>
  <c r="M20" i="94"/>
  <c r="Q17" i="94" l="1"/>
  <c r="P17" i="94"/>
  <c r="Q20" i="94"/>
  <c r="P16" i="94"/>
  <c r="Q14" i="94"/>
  <c r="P13" i="94"/>
  <c r="Q8" i="94"/>
  <c r="P7" i="94"/>
  <c r="P6" i="94"/>
  <c r="P5" i="94"/>
  <c r="M13" i="94"/>
  <c r="M12" i="94"/>
  <c r="M11" i="94"/>
  <c r="L11" i="94"/>
  <c r="M8" i="94"/>
  <c r="L7" i="94"/>
  <c r="L6" i="94"/>
  <c r="P19" i="94" l="1"/>
  <c r="L9" i="94"/>
  <c r="Q18" i="94"/>
  <c r="M22" i="94"/>
  <c r="M23" i="94" s="1"/>
  <c r="L14" i="94"/>
  <c r="L19" i="94" s="1"/>
  <c r="M19" i="94"/>
  <c r="P10" i="94"/>
  <c r="P12" i="94" s="1"/>
  <c r="P9" i="94"/>
  <c r="Q6" i="94" l="1"/>
  <c r="L24" i="94"/>
  <c r="P24" i="94"/>
  <c r="Q15" i="94"/>
  <c r="Q13" i="94" l="1"/>
  <c r="M6" i="94"/>
  <c r="Q10" i="94"/>
  <c r="Q12" i="94" s="1"/>
  <c r="Q5" i="94"/>
  <c r="Q7" i="94" l="1"/>
  <c r="Q9" i="94" s="1"/>
  <c r="M7" i="94"/>
  <c r="M9" i="94" s="1"/>
  <c r="M24" i="94" s="1"/>
  <c r="Q16" i="94"/>
  <c r="Q19" i="94" s="1"/>
  <c r="Q22" i="94" l="1"/>
  <c r="Q23" i="94" s="1"/>
  <c r="Q24" i="94" s="1"/>
  <c r="R24" i="94" s="1"/>
  <c r="P25" i="105" l="1"/>
  <c r="P25" i="109" l="1"/>
  <c r="L25" i="113" l="1"/>
  <c r="L24" i="107" l="1"/>
  <c r="Q25" i="94" l="1"/>
  <c r="M25" i="94"/>
  <c r="L25" i="109" l="1"/>
  <c r="L25" i="94"/>
  <c r="L24" i="111" l="1"/>
  <c r="L24" i="106"/>
  <c r="L24" i="102"/>
  <c r="L25" i="105"/>
  <c r="L24" i="96"/>
  <c r="L25" i="100"/>
  <c r="P25" i="94" l="1"/>
  <c r="C3" i="95" l="1"/>
  <c r="C4" i="95"/>
  <c r="C2" i="95" l="1"/>
  <c r="C6" i="95" s="1"/>
  <c r="C7" i="95" s="1"/>
  <c r="D8" i="94" l="1"/>
  <c r="F6" i="118" l="1"/>
  <c r="F43" i="14" l="1"/>
  <c r="F8" i="94"/>
  <c r="D8" i="96" s="1"/>
  <c r="H7" i="14" l="1"/>
  <c r="H43" i="14" s="1"/>
  <c r="F8" i="100"/>
  <c r="D8" i="102" s="1"/>
  <c r="D8" i="100"/>
  <c r="J7" i="14" l="1"/>
  <c r="J43" i="14" s="1"/>
  <c r="F8" i="102"/>
  <c r="F8" i="96"/>
  <c r="L7" i="14" l="1"/>
  <c r="L43" i="14" s="1"/>
  <c r="N7" i="14" s="1"/>
  <c r="N43" i="14" s="1"/>
  <c r="D8" i="105"/>
  <c r="F8" i="105"/>
  <c r="D8" i="106" s="1"/>
  <c r="P7" i="14" l="1"/>
  <c r="P43" i="14" s="1"/>
  <c r="D8" i="109"/>
  <c r="R7" i="14" l="1"/>
  <c r="R43" i="14" s="1"/>
  <c r="F8" i="106"/>
  <c r="D8" i="113"/>
  <c r="F8" i="109"/>
  <c r="D8" i="107" s="1"/>
  <c r="T7" i="14" l="1"/>
  <c r="T43" i="14" s="1"/>
  <c r="D8" i="134"/>
  <c r="D8" i="126"/>
  <c r="D8" i="129"/>
  <c r="D8" i="121"/>
  <c r="D8" i="124"/>
  <c r="F8" i="113"/>
  <c r="D8" i="111" s="1"/>
  <c r="D8" i="116"/>
  <c r="F8" i="107"/>
  <c r="V7" i="14" l="1"/>
  <c r="V43" i="14" s="1"/>
  <c r="F8" i="129"/>
  <c r="F8" i="134"/>
  <c r="F8" i="124"/>
  <c r="F8" i="126"/>
  <c r="F8" i="116"/>
  <c r="F8" i="121"/>
  <c r="F8" i="111"/>
  <c r="X7" i="14" l="1"/>
  <c r="X43" i="14" s="1"/>
  <c r="F6" i="141" s="1"/>
  <c r="D8" i="130"/>
  <c r="D8" i="136"/>
  <c r="D8" i="118"/>
  <c r="D8" i="127"/>
  <c r="F8" i="130" l="1"/>
  <c r="F8" i="136"/>
  <c r="F8" i="118"/>
  <c r="F8" i="127"/>
  <c r="F40" i="14" l="1"/>
  <c r="H4" i="14" l="1"/>
  <c r="F7" i="152"/>
  <c r="F27" i="152" s="1"/>
  <c r="F6" i="127"/>
  <c r="F4" i="94"/>
  <c r="D4" i="94"/>
  <c r="H40" i="14" l="1"/>
  <c r="H7" i="152"/>
  <c r="H27" i="152" s="1"/>
  <c r="F6" i="130"/>
  <c r="C4" i="94"/>
  <c r="C7" i="94" s="1"/>
  <c r="D4" i="96"/>
  <c r="H4" i="94"/>
  <c r="J4" i="14" l="1"/>
  <c r="F4" i="96"/>
  <c r="H4" i="96" s="1"/>
  <c r="D4" i="100"/>
  <c r="E4" i="94"/>
  <c r="J40" i="14" l="1"/>
  <c r="J7" i="152"/>
  <c r="J27" i="152" s="1"/>
  <c r="G43" i="13"/>
  <c r="I7" i="13" s="1"/>
  <c r="F6" i="151"/>
  <c r="F6" i="136"/>
  <c r="C4" i="100"/>
  <c r="C7" i="100" s="1"/>
  <c r="D4" i="105"/>
  <c r="F4" i="100"/>
  <c r="H4" i="100" s="1"/>
  <c r="E7" i="94"/>
  <c r="G7" i="94" s="1"/>
  <c r="G4" i="94"/>
  <c r="C4" i="96"/>
  <c r="C7" i="96" s="1"/>
  <c r="L4" i="14" l="1"/>
  <c r="I43" i="13"/>
  <c r="K7" i="13" s="1"/>
  <c r="G6" i="151"/>
  <c r="F30" i="151"/>
  <c r="P6" i="151" s="1"/>
  <c r="D4" i="102"/>
  <c r="F4" i="105"/>
  <c r="L40" i="14" l="1"/>
  <c r="K43" i="13"/>
  <c r="H6" i="151"/>
  <c r="H30" i="151" s="1"/>
  <c r="G30" i="151"/>
  <c r="D4" i="109"/>
  <c r="F4" i="102"/>
  <c r="H4" i="102" s="1"/>
  <c r="D4" i="106"/>
  <c r="H4" i="105"/>
  <c r="F5" i="94"/>
  <c r="D5" i="94"/>
  <c r="D7" i="94" s="1"/>
  <c r="D9" i="94" s="1"/>
  <c r="P30" i="151" l="1"/>
  <c r="N4" i="14"/>
  <c r="M7" i="13"/>
  <c r="F5" i="127"/>
  <c r="F4" i="109"/>
  <c r="F7" i="94"/>
  <c r="D5" i="96"/>
  <c r="D7" i="96" s="1"/>
  <c r="D9" i="96" s="1"/>
  <c r="H5" i="94"/>
  <c r="P25" i="100"/>
  <c r="N40" i="14" l="1"/>
  <c r="M43" i="13"/>
  <c r="I6" i="151"/>
  <c r="F4" i="106"/>
  <c r="H4" i="106" s="1"/>
  <c r="D4" i="113"/>
  <c r="D4" i="107"/>
  <c r="H4" i="109"/>
  <c r="D5" i="100"/>
  <c r="D7" i="100" s="1"/>
  <c r="D9" i="100" s="1"/>
  <c r="F9" i="94"/>
  <c r="H7" i="94"/>
  <c r="H9" i="94" s="1"/>
  <c r="P4" i="14" l="1"/>
  <c r="O7" i="13"/>
  <c r="I30" i="151"/>
  <c r="F5" i="130"/>
  <c r="F4" i="113"/>
  <c r="D4" i="111" s="1"/>
  <c r="E4" i="100"/>
  <c r="C4" i="102" s="1"/>
  <c r="C7" i="102" s="1"/>
  <c r="F5" i="100"/>
  <c r="D5" i="105"/>
  <c r="D7" i="105" s="1"/>
  <c r="D9" i="105" s="1"/>
  <c r="F5" i="96"/>
  <c r="F7" i="96" s="1"/>
  <c r="E4" i="96"/>
  <c r="P40" i="14" l="1"/>
  <c r="O43" i="13"/>
  <c r="Q7" i="13" s="1"/>
  <c r="J6" i="151"/>
  <c r="J30" i="151" s="1"/>
  <c r="F5" i="136"/>
  <c r="F4" i="107"/>
  <c r="H4" i="107" s="1"/>
  <c r="H4" i="113"/>
  <c r="C4" i="105"/>
  <c r="C7" i="105" s="1"/>
  <c r="G4" i="100"/>
  <c r="E7" i="100"/>
  <c r="G7" i="100" s="1"/>
  <c r="H5" i="100"/>
  <c r="D5" i="102"/>
  <c r="D7" i="102" s="1"/>
  <c r="D9" i="102" s="1"/>
  <c r="F7" i="100"/>
  <c r="H5" i="96"/>
  <c r="G4" i="96"/>
  <c r="E7" i="96"/>
  <c r="G7" i="96" s="1"/>
  <c r="F9" i="96"/>
  <c r="H7" i="96"/>
  <c r="H9" i="96" s="1"/>
  <c r="R4" i="14" l="1"/>
  <c r="Q43" i="13"/>
  <c r="K6" i="151"/>
  <c r="K30" i="151" s="1"/>
  <c r="F4" i="111"/>
  <c r="H4" i="111" s="1"/>
  <c r="E4" i="105"/>
  <c r="F5" i="105"/>
  <c r="D5" i="109"/>
  <c r="D7" i="109" s="1"/>
  <c r="D9" i="109" s="1"/>
  <c r="E4" i="102"/>
  <c r="F9" i="100"/>
  <c r="H7" i="100"/>
  <c r="H9" i="100" s="1"/>
  <c r="F5" i="102"/>
  <c r="R40" i="14" l="1"/>
  <c r="S7" i="13"/>
  <c r="S43" i="13" s="1"/>
  <c r="D4" i="121"/>
  <c r="D4" i="116"/>
  <c r="C4" i="109"/>
  <c r="C7" i="109" s="1"/>
  <c r="H5" i="105"/>
  <c r="D5" i="106"/>
  <c r="D7" i="106" s="1"/>
  <c r="D9" i="106" s="1"/>
  <c r="F7" i="105"/>
  <c r="C4" i="106"/>
  <c r="C7" i="106" s="1"/>
  <c r="E7" i="105"/>
  <c r="G7" i="105" s="1"/>
  <c r="G4" i="105"/>
  <c r="E7" i="102"/>
  <c r="G7" i="102" s="1"/>
  <c r="G4" i="102"/>
  <c r="H5" i="102"/>
  <c r="F7" i="102"/>
  <c r="U7" i="13" l="1"/>
  <c r="T4" i="14"/>
  <c r="L6" i="151"/>
  <c r="L30" i="151" s="1"/>
  <c r="F10" i="152"/>
  <c r="F4" i="116"/>
  <c r="D4" i="124"/>
  <c r="E4" i="109"/>
  <c r="C4" i="107" s="1"/>
  <c r="C7" i="107" s="1"/>
  <c r="E4" i="106"/>
  <c r="E7" i="106" s="1"/>
  <c r="G7" i="106" s="1"/>
  <c r="F5" i="109"/>
  <c r="D5" i="113"/>
  <c r="D7" i="113" s="1"/>
  <c r="D9" i="113" s="1"/>
  <c r="F5" i="106"/>
  <c r="F9" i="105"/>
  <c r="H7" i="105"/>
  <c r="H9" i="105" s="1"/>
  <c r="F9" i="102"/>
  <c r="H7" i="102"/>
  <c r="H9" i="102" s="1"/>
  <c r="T40" i="14" l="1"/>
  <c r="U43" i="13"/>
  <c r="M6" i="151"/>
  <c r="M30" i="151" s="1"/>
  <c r="H10" i="152"/>
  <c r="F4" i="124"/>
  <c r="F4" i="121"/>
  <c r="H4" i="116"/>
  <c r="C4" i="113"/>
  <c r="C7" i="113" s="1"/>
  <c r="G4" i="109"/>
  <c r="E7" i="109"/>
  <c r="G7" i="109" s="1"/>
  <c r="G4" i="106"/>
  <c r="D5" i="107"/>
  <c r="D7" i="107" s="1"/>
  <c r="D9" i="107" s="1"/>
  <c r="H5" i="109"/>
  <c r="F7" i="109"/>
  <c r="H5" i="106"/>
  <c r="F7" i="106"/>
  <c r="V4" i="14" l="1"/>
  <c r="W7" i="13"/>
  <c r="N6" i="151" s="1"/>
  <c r="N30" i="151" s="1"/>
  <c r="D4" i="118"/>
  <c r="H4" i="124"/>
  <c r="D4" i="126"/>
  <c r="H4" i="121"/>
  <c r="F5" i="113"/>
  <c r="F9" i="109"/>
  <c r="H7" i="109"/>
  <c r="H9" i="109" s="1"/>
  <c r="F5" i="107"/>
  <c r="H7" i="106"/>
  <c r="H9" i="106" s="1"/>
  <c r="F9" i="106"/>
  <c r="V40" i="14" l="1"/>
  <c r="F8" i="140" s="1"/>
  <c r="D8" i="141" s="1"/>
  <c r="D8" i="140"/>
  <c r="W43" i="13"/>
  <c r="Y7" i="13" s="1"/>
  <c r="D5" i="111"/>
  <c r="D7" i="111" s="1"/>
  <c r="D9" i="111" s="1"/>
  <c r="F7" i="113"/>
  <c r="H5" i="113"/>
  <c r="H5" i="107"/>
  <c r="F7" i="107"/>
  <c r="X4" i="14" l="1"/>
  <c r="X40" i="14" s="1"/>
  <c r="F8" i="141" s="1"/>
  <c r="Y43" i="13"/>
  <c r="O6" i="151"/>
  <c r="O30" i="151" s="1"/>
  <c r="G46" i="13"/>
  <c r="J10" i="152"/>
  <c r="D4" i="129"/>
  <c r="F4" i="126"/>
  <c r="F5" i="111"/>
  <c r="F9" i="113"/>
  <c r="H7" i="113"/>
  <c r="H9" i="113" s="1"/>
  <c r="F9" i="107"/>
  <c r="H7" i="107"/>
  <c r="H9" i="107" s="1"/>
  <c r="E43" i="14" l="1"/>
  <c r="I10" i="13"/>
  <c r="D4" i="127"/>
  <c r="H4" i="126"/>
  <c r="D5" i="121"/>
  <c r="D7" i="121" s="1"/>
  <c r="D9" i="121" s="1"/>
  <c r="D5" i="116"/>
  <c r="D7" i="116" s="1"/>
  <c r="D9" i="116" s="1"/>
  <c r="H5" i="111"/>
  <c r="F7" i="111"/>
  <c r="F9" i="111" s="1"/>
  <c r="I46" i="13" l="1"/>
  <c r="G43" i="14" s="1"/>
  <c r="F4" i="129"/>
  <c r="D4" i="134"/>
  <c r="F5" i="116"/>
  <c r="H7" i="111"/>
  <c r="H9" i="111" s="1"/>
  <c r="K10" i="13" l="1"/>
  <c r="F9" i="152"/>
  <c r="D4" i="130"/>
  <c r="H4" i="129"/>
  <c r="F5" i="121"/>
  <c r="H5" i="121" s="1"/>
  <c r="H5" i="116"/>
  <c r="F7" i="116"/>
  <c r="K46" i="13" l="1"/>
  <c r="I43" i="14" s="1"/>
  <c r="F4" i="134"/>
  <c r="F7" i="121"/>
  <c r="F9" i="121" s="1"/>
  <c r="D5" i="124"/>
  <c r="D7" i="124" s="1"/>
  <c r="D9" i="124" s="1"/>
  <c r="H7" i="116"/>
  <c r="H9" i="116" s="1"/>
  <c r="F9" i="116"/>
  <c r="M10" i="13" l="1"/>
  <c r="H9" i="152"/>
  <c r="F29" i="152"/>
  <c r="H7" i="121"/>
  <c r="H9" i="121" s="1"/>
  <c r="H4" i="134"/>
  <c r="D4" i="136"/>
  <c r="F5" i="124"/>
  <c r="D5" i="126"/>
  <c r="D7" i="126" s="1"/>
  <c r="D9" i="126" s="1"/>
  <c r="F5" i="118"/>
  <c r="M46" i="13" l="1"/>
  <c r="D5" i="118"/>
  <c r="D7" i="118" s="1"/>
  <c r="D9" i="118" s="1"/>
  <c r="H5" i="124"/>
  <c r="F7" i="124"/>
  <c r="E4" i="113"/>
  <c r="P25" i="113"/>
  <c r="O10" i="13" l="1"/>
  <c r="O46" i="13" s="1"/>
  <c r="Q10" i="13" s="1"/>
  <c r="K43" i="14"/>
  <c r="H29" i="152"/>
  <c r="F4" i="118"/>
  <c r="H4" i="118" s="1"/>
  <c r="F5" i="126"/>
  <c r="D5" i="129"/>
  <c r="D7" i="129" s="1"/>
  <c r="D9" i="129" s="1"/>
  <c r="H5" i="118"/>
  <c r="H7" i="124"/>
  <c r="H9" i="124" s="1"/>
  <c r="F9" i="124"/>
  <c r="E4" i="107"/>
  <c r="E7" i="107" s="1"/>
  <c r="G7" i="107" s="1"/>
  <c r="C4" i="111"/>
  <c r="C7" i="111" s="1"/>
  <c r="E7" i="113"/>
  <c r="G7" i="113" s="1"/>
  <c r="G4" i="113"/>
  <c r="Q46" i="13" l="1"/>
  <c r="O43" i="14" s="1"/>
  <c r="M43" i="14"/>
  <c r="J9" i="152"/>
  <c r="G45" i="13"/>
  <c r="J29" i="152" s="1"/>
  <c r="F7" i="118"/>
  <c r="F9" i="118" s="1"/>
  <c r="F7" i="126"/>
  <c r="D5" i="127"/>
  <c r="H5" i="126"/>
  <c r="G4" i="107"/>
  <c r="S10" i="13" l="1"/>
  <c r="E42" i="14"/>
  <c r="I9" i="13"/>
  <c r="H7" i="118"/>
  <c r="H9" i="118" s="1"/>
  <c r="F5" i="129"/>
  <c r="D5" i="134"/>
  <c r="D7" i="134" s="1"/>
  <c r="D9" i="134" s="1"/>
  <c r="H5" i="127"/>
  <c r="D7" i="127"/>
  <c r="D9" i="127" s="1"/>
  <c r="F9" i="126"/>
  <c r="H7" i="126"/>
  <c r="H9" i="126" s="1"/>
  <c r="F4" i="127"/>
  <c r="E4" i="111"/>
  <c r="G4" i="111" s="1"/>
  <c r="S46" i="13" l="1"/>
  <c r="I45" i="13"/>
  <c r="K9" i="13" s="1"/>
  <c r="H5" i="129"/>
  <c r="D5" i="130"/>
  <c r="F7" i="129"/>
  <c r="F4" i="130"/>
  <c r="H4" i="127"/>
  <c r="F7" i="127"/>
  <c r="C4" i="116"/>
  <c r="C7" i="116" s="1"/>
  <c r="E7" i="111"/>
  <c r="G7" i="111" s="1"/>
  <c r="Q43" i="14" l="1"/>
  <c r="U10" i="13"/>
  <c r="K45" i="13"/>
  <c r="G42" i="14"/>
  <c r="F5" i="134"/>
  <c r="H5" i="130"/>
  <c r="D7" i="130"/>
  <c r="D9" i="130" s="1"/>
  <c r="H4" i="130"/>
  <c r="F7" i="130"/>
  <c r="F9" i="129"/>
  <c r="H7" i="129"/>
  <c r="H9" i="129" s="1"/>
  <c r="H7" i="127"/>
  <c r="H9" i="127" s="1"/>
  <c r="F9" i="127"/>
  <c r="U46" i="13" l="1"/>
  <c r="I42" i="14"/>
  <c r="M9" i="13"/>
  <c r="F4" i="136"/>
  <c r="D5" i="136"/>
  <c r="H5" i="134"/>
  <c r="F7" i="134"/>
  <c r="F9" i="130"/>
  <c r="H7" i="130"/>
  <c r="H9" i="130" s="1"/>
  <c r="C4" i="121"/>
  <c r="C7" i="121" s="1"/>
  <c r="E4" i="116"/>
  <c r="S43" i="14" l="1"/>
  <c r="W10" i="13"/>
  <c r="W46" i="13" s="1"/>
  <c r="M45" i="13"/>
  <c r="F7" i="136"/>
  <c r="F9" i="136" s="1"/>
  <c r="H4" i="136"/>
  <c r="H5" i="136"/>
  <c r="D7" i="136"/>
  <c r="H7" i="134"/>
  <c r="H9" i="134" s="1"/>
  <c r="F9" i="134"/>
  <c r="G4" i="116"/>
  <c r="E7" i="116"/>
  <c r="G7" i="116" s="1"/>
  <c r="U43" i="14" l="1"/>
  <c r="Y10" i="13"/>
  <c r="Y46" i="13" s="1"/>
  <c r="W43" i="14" s="1"/>
  <c r="K42" i="14"/>
  <c r="O9" i="13"/>
  <c r="O45" i="13" s="1"/>
  <c r="D9" i="136"/>
  <c r="H7" i="136"/>
  <c r="H9" i="136" s="1"/>
  <c r="E4" i="121"/>
  <c r="M42" i="14" l="1"/>
  <c r="Q9" i="13"/>
  <c r="C4" i="124"/>
  <c r="C7" i="124" s="1"/>
  <c r="E7" i="121"/>
  <c r="G7" i="121" s="1"/>
  <c r="G4" i="121"/>
  <c r="Q45" i="13" l="1"/>
  <c r="S9" i="13" s="1"/>
  <c r="C4" i="126"/>
  <c r="C7" i="126" s="1"/>
  <c r="E4" i="124"/>
  <c r="G4" i="124" s="1"/>
  <c r="S45" i="13" l="1"/>
  <c r="O42" i="14"/>
  <c r="C4" i="118"/>
  <c r="E7" i="124"/>
  <c r="G7" i="124" s="1"/>
  <c r="U9" i="13" l="1"/>
  <c r="Q42" i="14"/>
  <c r="E4" i="126"/>
  <c r="E4" i="118"/>
  <c r="E7" i="118" s="1"/>
  <c r="C7" i="118"/>
  <c r="U45" i="13" l="1"/>
  <c r="F41" i="14"/>
  <c r="F8" i="152"/>
  <c r="F11" i="152" s="1"/>
  <c r="C4" i="129"/>
  <c r="C7" i="129" s="1"/>
  <c r="G7" i="118"/>
  <c r="C4" i="127"/>
  <c r="C7" i="127" s="1"/>
  <c r="E7" i="126"/>
  <c r="G7" i="126" s="1"/>
  <c r="G4" i="126"/>
  <c r="G4" i="118"/>
  <c r="W9" i="13" l="1"/>
  <c r="W45" i="13" s="1"/>
  <c r="Y9" i="13" s="1"/>
  <c r="Y45" i="13" s="1"/>
  <c r="W42" i="14" s="1"/>
  <c r="S42" i="14"/>
  <c r="H5" i="14"/>
  <c r="U42" i="14" l="1"/>
  <c r="H41" i="14"/>
  <c r="F28" i="152"/>
  <c r="F30" i="152" s="1"/>
  <c r="H8" i="152"/>
  <c r="H11" i="152" s="1"/>
  <c r="E4" i="129"/>
  <c r="E4" i="127"/>
  <c r="J5" i="14" l="1"/>
  <c r="C4" i="134"/>
  <c r="C7" i="134" s="1"/>
  <c r="G4" i="127"/>
  <c r="E7" i="127"/>
  <c r="G7" i="127" s="1"/>
  <c r="E7" i="129"/>
  <c r="G7" i="129" s="1"/>
  <c r="G4" i="129"/>
  <c r="C4" i="130"/>
  <c r="C7" i="130" s="1"/>
  <c r="J41" i="14" l="1"/>
  <c r="H28" i="152"/>
  <c r="H30" i="152" s="1"/>
  <c r="E8" i="14"/>
  <c r="L5" i="14" l="1"/>
  <c r="L41" i="14" s="1"/>
  <c r="G11" i="13"/>
  <c r="J8" i="152"/>
  <c r="J11" i="152" s="1"/>
  <c r="G44" i="13"/>
  <c r="E4" i="134"/>
  <c r="E4" i="130"/>
  <c r="N5" i="14" l="1"/>
  <c r="I8" i="13"/>
  <c r="I44" i="13" s="1"/>
  <c r="F5" i="151"/>
  <c r="P5" i="151" s="1"/>
  <c r="P7" i="151" s="1"/>
  <c r="E41" i="14"/>
  <c r="J28" i="152"/>
  <c r="J30" i="152" s="1"/>
  <c r="G47" i="13"/>
  <c r="G49" i="13" s="1"/>
  <c r="E7" i="130"/>
  <c r="G7" i="130" s="1"/>
  <c r="G4" i="130"/>
  <c r="E7" i="134"/>
  <c r="G7" i="134" s="1"/>
  <c r="C4" i="136"/>
  <c r="C7" i="136" s="1"/>
  <c r="G4" i="134"/>
  <c r="P29" i="151" l="1"/>
  <c r="N41" i="14"/>
  <c r="K8" i="13"/>
  <c r="F7" i="151"/>
  <c r="F29" i="151"/>
  <c r="F31" i="151" s="1"/>
  <c r="E44" i="14"/>
  <c r="G5" i="14"/>
  <c r="G8" i="14" s="1"/>
  <c r="I11" i="13"/>
  <c r="E45" i="14"/>
  <c r="F42" i="14"/>
  <c r="F8" i="14"/>
  <c r="P5" i="14" l="1"/>
  <c r="K44" i="13"/>
  <c r="I47" i="13"/>
  <c r="I49" i="13" s="1"/>
  <c r="G5" i="151"/>
  <c r="K11" i="13"/>
  <c r="F32" i="151"/>
  <c r="H6" i="14"/>
  <c r="E46" i="14"/>
  <c r="G41" i="14"/>
  <c r="F44" i="14"/>
  <c r="E4" i="136"/>
  <c r="P41" i="14" l="1"/>
  <c r="K47" i="13"/>
  <c r="M8" i="13"/>
  <c r="H5" i="151"/>
  <c r="G29" i="151"/>
  <c r="G31" i="151" s="1"/>
  <c r="G7" i="151"/>
  <c r="H8" i="14"/>
  <c r="I41" i="14"/>
  <c r="H42" i="14"/>
  <c r="H44" i="14" s="1"/>
  <c r="G44" i="14"/>
  <c r="I5" i="14"/>
  <c r="I8" i="14" s="1"/>
  <c r="G45" i="14"/>
  <c r="G4" i="136"/>
  <c r="E7" i="136"/>
  <c r="G7" i="136" s="1"/>
  <c r="R5" i="14" l="1"/>
  <c r="M44" i="13"/>
  <c r="O8" i="13" s="1"/>
  <c r="O44" i="13" s="1"/>
  <c r="Q8" i="13" s="1"/>
  <c r="M11" i="13"/>
  <c r="G32" i="151"/>
  <c r="I44" i="14"/>
  <c r="K5" i="14"/>
  <c r="K8" i="14" s="1"/>
  <c r="I45" i="14"/>
  <c r="K49" i="13"/>
  <c r="G46" i="14"/>
  <c r="J6" i="14"/>
  <c r="R41" i="14" l="1"/>
  <c r="Q44" i="13"/>
  <c r="Q11" i="13"/>
  <c r="M41" i="14"/>
  <c r="I5" i="151"/>
  <c r="I29" i="151" s="1"/>
  <c r="I31" i="151" s="1"/>
  <c r="M47" i="13"/>
  <c r="M49" i="13" s="1"/>
  <c r="K41" i="14"/>
  <c r="M5" i="14" s="1"/>
  <c r="M8" i="14" s="1"/>
  <c r="O11" i="13"/>
  <c r="J5" i="151" s="1"/>
  <c r="J8" i="14"/>
  <c r="I46" i="14"/>
  <c r="J42" i="14"/>
  <c r="T5" i="14" l="1"/>
  <c r="K5" i="151"/>
  <c r="K29" i="151" s="1"/>
  <c r="K31" i="151" s="1"/>
  <c r="O41" i="14"/>
  <c r="S8" i="13"/>
  <c r="M44" i="14"/>
  <c r="O5" i="14"/>
  <c r="O8" i="14" s="1"/>
  <c r="I7" i="151"/>
  <c r="I32" i="151" s="1"/>
  <c r="Q47" i="13"/>
  <c r="K45" i="14"/>
  <c r="J7" i="151"/>
  <c r="J29" i="151"/>
  <c r="J31" i="151" s="1"/>
  <c r="K44" i="14"/>
  <c r="O47" i="13"/>
  <c r="J44" i="14"/>
  <c r="L6" i="14"/>
  <c r="T41" i="14" l="1"/>
  <c r="K7" i="151"/>
  <c r="K32" i="151" s="1"/>
  <c r="O44" i="14"/>
  <c r="Q5" i="14"/>
  <c r="Q8" i="14" s="1"/>
  <c r="S11" i="13"/>
  <c r="S44" i="13"/>
  <c r="Q49" i="13"/>
  <c r="O45" i="14"/>
  <c r="J32" i="151"/>
  <c r="K46" i="14"/>
  <c r="O49" i="13"/>
  <c r="M45" i="14"/>
  <c r="M46" i="14" s="1"/>
  <c r="L42" i="14"/>
  <c r="L8" i="14"/>
  <c r="V5" i="14" l="1"/>
  <c r="L5" i="151"/>
  <c r="L7" i="151" s="1"/>
  <c r="S47" i="13"/>
  <c r="Q41" i="14"/>
  <c r="U8" i="13"/>
  <c r="O46" i="14"/>
  <c r="N6" i="14"/>
  <c r="L44" i="14"/>
  <c r="E8" i="152"/>
  <c r="E11" i="152" s="1"/>
  <c r="E28" i="152" s="1"/>
  <c r="V41" i="14" l="1"/>
  <c r="F4" i="140" s="1"/>
  <c r="D4" i="140"/>
  <c r="U44" i="13"/>
  <c r="L29" i="151"/>
  <c r="L31" i="151" s="1"/>
  <c r="L32" i="151" s="1"/>
  <c r="Q44" i="14"/>
  <c r="S5" i="14"/>
  <c r="S8" i="14" s="1"/>
  <c r="U11" i="13"/>
  <c r="S49" i="13"/>
  <c r="Q45" i="14"/>
  <c r="N42" i="14"/>
  <c r="N8" i="14"/>
  <c r="G8" i="152"/>
  <c r="G11" i="152" s="1"/>
  <c r="G28" i="152" s="1"/>
  <c r="X5" i="14" l="1"/>
  <c r="X41" i="14" s="1"/>
  <c r="F4" i="141" s="1"/>
  <c r="H4" i="140"/>
  <c r="D4" i="141"/>
  <c r="M5" i="151"/>
  <c r="M29" i="151" s="1"/>
  <c r="M31" i="151" s="1"/>
  <c r="S41" i="14"/>
  <c r="W8" i="13"/>
  <c r="W44" i="13" s="1"/>
  <c r="Q46" i="14"/>
  <c r="U47" i="13"/>
  <c r="P6" i="14"/>
  <c r="N44" i="14"/>
  <c r="F11" i="13"/>
  <c r="I8" i="152"/>
  <c r="I11" i="152" s="1"/>
  <c r="I28" i="152" s="1"/>
  <c r="H4" i="141" l="1"/>
  <c r="M7" i="151"/>
  <c r="M32" i="151" s="1"/>
  <c r="S44" i="14"/>
  <c r="U5" i="14"/>
  <c r="U8" i="14" s="1"/>
  <c r="W11" i="13"/>
  <c r="N5" i="151" s="1"/>
  <c r="Y8" i="13"/>
  <c r="U49" i="13"/>
  <c r="S45" i="14"/>
  <c r="P42" i="14"/>
  <c r="P8" i="14"/>
  <c r="F44" i="13"/>
  <c r="Y11" i="13" l="1"/>
  <c r="O5" i="151" s="1"/>
  <c r="Y44" i="13"/>
  <c r="W41" i="14" s="1"/>
  <c r="W44" i="14" s="1"/>
  <c r="N7" i="151"/>
  <c r="N29" i="151"/>
  <c r="N31" i="151" s="1"/>
  <c r="W47" i="13"/>
  <c r="U41" i="14"/>
  <c r="S46" i="14"/>
  <c r="R6" i="14"/>
  <c r="P44" i="14"/>
  <c r="H8" i="13"/>
  <c r="G69" i="13"/>
  <c r="O7" i="151" l="1"/>
  <c r="O29" i="151"/>
  <c r="O31" i="151" s="1"/>
  <c r="U44" i="14"/>
  <c r="W5" i="14"/>
  <c r="W8" i="14" s="1"/>
  <c r="Y47" i="13"/>
  <c r="N32" i="151"/>
  <c r="W49" i="13"/>
  <c r="U45" i="14"/>
  <c r="R42" i="14"/>
  <c r="R8" i="14"/>
  <c r="H11" i="13"/>
  <c r="O32" i="151" l="1"/>
  <c r="Y49" i="13"/>
  <c r="W45" i="14"/>
  <c r="W46" i="14" s="1"/>
  <c r="U46" i="14"/>
  <c r="T6" i="14"/>
  <c r="R44" i="14"/>
  <c r="H44" i="13"/>
  <c r="I69" i="13" s="1"/>
  <c r="T42" i="14" l="1"/>
  <c r="T8" i="14"/>
  <c r="J8" i="13"/>
  <c r="V6" i="14" l="1"/>
  <c r="V8" i="14" s="1"/>
  <c r="T44" i="14"/>
  <c r="J11" i="13"/>
  <c r="V42" i="14" l="1"/>
  <c r="V44" i="14" s="1"/>
  <c r="D5" i="140"/>
  <c r="D7" i="140" s="1"/>
  <c r="D9" i="140" s="1"/>
  <c r="J44" i="13"/>
  <c r="K69" i="13" s="1"/>
  <c r="P31" i="151"/>
  <c r="P32" i="151" s="1"/>
  <c r="H7" i="151"/>
  <c r="H29" i="151"/>
  <c r="H31" i="151" s="1"/>
  <c r="X6" i="14" l="1"/>
  <c r="F5" i="140"/>
  <c r="L8" i="13"/>
  <c r="H32" i="151"/>
  <c r="D5" i="141" l="1"/>
  <c r="D7" i="141" s="1"/>
  <c r="D9" i="141" s="1"/>
  <c r="F7" i="140"/>
  <c r="H5" i="140"/>
  <c r="X42" i="14"/>
  <c r="X8" i="14"/>
  <c r="L11" i="13"/>
  <c r="H7" i="140" l="1"/>
  <c r="H9" i="140" s="1"/>
  <c r="F9" i="140"/>
  <c r="X44" i="14"/>
  <c r="F5" i="141"/>
  <c r="L44" i="13"/>
  <c r="F7" i="141" l="1"/>
  <c r="H5" i="141"/>
  <c r="M69" i="13"/>
  <c r="N8" i="13"/>
  <c r="F9" i="141" l="1"/>
  <c r="H7" i="141"/>
  <c r="H9" i="141" s="1"/>
  <c r="N11" i="13"/>
  <c r="N44" i="13" l="1"/>
  <c r="P8" i="13" l="1"/>
  <c r="O69" i="13"/>
  <c r="P11" i="13" l="1"/>
  <c r="P44" i="13" l="1"/>
  <c r="R8" i="13" s="1"/>
  <c r="R11" i="13" l="1"/>
  <c r="Q69" i="13"/>
  <c r="R44" i="13" l="1"/>
  <c r="S69" i="13" l="1"/>
  <c r="T8" i="13"/>
  <c r="T11" i="13" l="1"/>
  <c r="T44" i="13" l="1"/>
  <c r="U69" i="13" l="1"/>
  <c r="V8" i="13"/>
  <c r="V11" i="13" l="1"/>
  <c r="V44" i="13" s="1"/>
  <c r="X8" i="13" s="1"/>
  <c r="X11" i="13" s="1"/>
  <c r="X44" i="13" s="1"/>
  <c r="C4" i="140"/>
  <c r="C7" i="140" s="1"/>
  <c r="E4" i="140" l="1"/>
  <c r="W69" i="13"/>
  <c r="Y69" i="13"/>
  <c r="E4" i="141"/>
  <c r="E7" i="141" s="1"/>
  <c r="E7" i="140" l="1"/>
  <c r="G7" i="140" s="1"/>
  <c r="C4" i="141"/>
  <c r="C7" i="141" s="1"/>
  <c r="G7" i="141" s="1"/>
  <c r="G4" i="140"/>
  <c r="G4" i="141" l="1"/>
</calcChain>
</file>

<file path=xl/sharedStrings.xml><?xml version="1.0" encoding="utf-8"?>
<sst xmlns="http://schemas.openxmlformats.org/spreadsheetml/2006/main" count="13828" uniqueCount="2351">
  <si>
    <t>구        분</t>
    <phoneticPr fontId="6" type="noConversion"/>
  </si>
  <si>
    <t>외화</t>
    <phoneticPr fontId="4" type="noConversion"/>
  </si>
  <si>
    <t>원화</t>
    <phoneticPr fontId="4" type="noConversion"/>
  </si>
  <si>
    <t>차입금</t>
    <phoneticPr fontId="6" type="noConversion"/>
  </si>
  <si>
    <t>현금</t>
    <phoneticPr fontId="6" type="noConversion"/>
  </si>
  <si>
    <t>＄</t>
    <phoneticPr fontId="9" type="noConversion"/>
  </si>
  <si>
    <t>計</t>
    <phoneticPr fontId="6" type="noConversion"/>
  </si>
  <si>
    <t>스크랩매각대</t>
    <phoneticPr fontId="6" type="noConversion"/>
  </si>
  <si>
    <t>計</t>
    <phoneticPr fontId="9" type="noConversion"/>
  </si>
  <si>
    <t>출 금</t>
    <phoneticPr fontId="6" type="noConversion"/>
  </si>
  <si>
    <t>일반경비</t>
    <phoneticPr fontId="9" type="noConversion"/>
  </si>
  <si>
    <t>예금가입</t>
    <phoneticPr fontId="6" type="noConversion"/>
  </si>
  <si>
    <t>이 월</t>
    <phoneticPr fontId="6" type="noConversion"/>
  </si>
  <si>
    <t>KRW(보통예금)</t>
  </si>
  <si>
    <t>KRW(정기예금)</t>
  </si>
  <si>
    <t>차입실행</t>
  </si>
  <si>
    <t>부가세환급</t>
  </si>
  <si>
    <t>이자수익</t>
  </si>
  <si>
    <t>기타입금</t>
  </si>
  <si>
    <t>인건비</t>
  </si>
  <si>
    <t>법인카드</t>
  </si>
  <si>
    <t>USD 매각</t>
    <phoneticPr fontId="4" type="noConversion"/>
  </si>
  <si>
    <t>USD</t>
    <phoneticPr fontId="4" type="noConversion"/>
  </si>
  <si>
    <t>구분</t>
    <phoneticPr fontId="4" type="noConversion"/>
  </si>
  <si>
    <t>외화</t>
  </si>
  <si>
    <t>원화</t>
  </si>
  <si>
    <t>증감</t>
    <phoneticPr fontId="4" type="noConversion"/>
  </si>
  <si>
    <t>WTC</t>
    <phoneticPr fontId="4" type="noConversion"/>
  </si>
  <si>
    <t>기타</t>
    <phoneticPr fontId="4" type="noConversion"/>
  </si>
  <si>
    <t>기타고객사</t>
    <phoneticPr fontId="4" type="noConversion"/>
  </si>
  <si>
    <t>차입상환</t>
    <phoneticPr fontId="4" type="noConversion"/>
  </si>
  <si>
    <t>영업</t>
    <phoneticPr fontId="4" type="noConversion"/>
  </si>
  <si>
    <t>기타구매처</t>
    <phoneticPr fontId="4" type="noConversion"/>
  </si>
  <si>
    <t>번외</t>
    <phoneticPr fontId="4" type="noConversion"/>
  </si>
  <si>
    <t>合計</t>
    <phoneticPr fontId="4" type="noConversion"/>
  </si>
  <si>
    <t>計</t>
    <phoneticPr fontId="4" type="noConversion"/>
  </si>
  <si>
    <t>4공장신축</t>
    <phoneticPr fontId="4" type="noConversion"/>
  </si>
  <si>
    <t>스크랩매각</t>
    <phoneticPr fontId="4" type="noConversion"/>
  </si>
  <si>
    <t>차입금</t>
    <phoneticPr fontId="4" type="noConversion"/>
  </si>
  <si>
    <t>순현금</t>
    <phoneticPr fontId="4" type="noConversion"/>
  </si>
  <si>
    <t>현금</t>
    <phoneticPr fontId="4" type="noConversion"/>
  </si>
  <si>
    <t>운영</t>
    <phoneticPr fontId="4" type="noConversion"/>
  </si>
  <si>
    <t>입금</t>
    <phoneticPr fontId="4" type="noConversion"/>
  </si>
  <si>
    <t>출금</t>
    <phoneticPr fontId="4" type="noConversion"/>
  </si>
  <si>
    <t>月실적</t>
  </si>
  <si>
    <t>月실적</t>
    <phoneticPr fontId="4" type="noConversion"/>
  </si>
  <si>
    <t>성과금</t>
    <phoneticPr fontId="4" type="noConversion"/>
  </si>
  <si>
    <t>33억</t>
    <phoneticPr fontId="4" type="noConversion"/>
  </si>
  <si>
    <t>4공장</t>
    <phoneticPr fontId="4" type="noConversion"/>
  </si>
  <si>
    <t>58억</t>
    <phoneticPr fontId="4" type="noConversion"/>
  </si>
  <si>
    <t>月계획</t>
  </si>
  <si>
    <t>月계획</t>
    <phoneticPr fontId="4" type="noConversion"/>
  </si>
  <si>
    <t>기초</t>
    <phoneticPr fontId="4" type="noConversion"/>
  </si>
  <si>
    <t>기말</t>
    <phoneticPr fontId="4" type="noConversion"/>
  </si>
  <si>
    <t>일자</t>
    <phoneticPr fontId="4" type="noConversion"/>
  </si>
  <si>
    <t>수입</t>
    <phoneticPr fontId="4" type="noConversion"/>
  </si>
  <si>
    <t>지출</t>
    <phoneticPr fontId="4" type="noConversion"/>
  </si>
  <si>
    <t>매각</t>
    <phoneticPr fontId="4" type="noConversion"/>
  </si>
  <si>
    <t>금액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</si>
  <si>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</si>
  <si>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</si>
  <si>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</si>
  <si>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18.01.09</t>
    <phoneticPr fontId="4" type="noConversion"/>
  </si>
  <si>
    <t>18.01.24</t>
    <phoneticPr fontId="4" type="noConversion"/>
  </si>
  <si>
    <t>환차손익</t>
    <phoneticPr fontId="4" type="noConversion"/>
  </si>
  <si>
    <t>구매</t>
    <phoneticPr fontId="4" type="noConversion"/>
  </si>
  <si>
    <t>예금만기</t>
  </si>
  <si>
    <t>예금만기</t>
    <phoneticPr fontId="4" type="noConversion"/>
  </si>
  <si>
    <t>예금가입</t>
  </si>
  <si>
    <t>예금가입</t>
    <phoneticPr fontId="4" type="noConversion"/>
  </si>
  <si>
    <t>4공장신축</t>
  </si>
  <si>
    <t>운영</t>
  </si>
  <si>
    <t>투자</t>
    <phoneticPr fontId="4" type="noConversion"/>
  </si>
  <si>
    <t>설비</t>
    <phoneticPr fontId="4" type="noConversion"/>
  </si>
  <si>
    <t>설비($)</t>
    <phoneticPr fontId="4" type="noConversion"/>
  </si>
  <si>
    <t>설비(\)</t>
    <phoneticPr fontId="4" type="noConversion"/>
  </si>
  <si>
    <t>USD 매각</t>
  </si>
  <si>
    <t>차입상환</t>
  </si>
  <si>
    <t>관세환급</t>
    <phoneticPr fontId="4" type="noConversion"/>
  </si>
  <si>
    <t>Loan amt_Beg</t>
  </si>
  <si>
    <t>영업수금($)WTC</t>
  </si>
  <si>
    <t>영업수금($)HQ</t>
  </si>
  <si>
    <t>입 금</t>
  </si>
  <si>
    <t>기 초</t>
  </si>
  <si>
    <t>Loan amt_in</t>
  </si>
  <si>
    <t>Deposit_in</t>
  </si>
  <si>
    <t>Disposal _in</t>
  </si>
  <si>
    <t>interest income</t>
  </si>
  <si>
    <t>Other receipt</t>
  </si>
  <si>
    <t>매입대금(HQ)</t>
  </si>
  <si>
    <t>($)Revenue _WTC</t>
  </si>
  <si>
    <t>($)Revenue _HQ</t>
  </si>
  <si>
    <t>($)Revenue_other</t>
  </si>
  <si>
    <t>(VND)Revenue_other</t>
  </si>
  <si>
    <t>($)Paymt for buying Raw/FA/Tool_WTC</t>
  </si>
  <si>
    <t>매입대금</t>
  </si>
  <si>
    <t>영업수금(VND)</t>
  </si>
  <si>
    <t>매입대금(VND)</t>
  </si>
  <si>
    <t>USD_Sale</t>
  </si>
  <si>
    <t>Repayment loan capital</t>
  </si>
  <si>
    <t>USD매각</t>
  </si>
  <si>
    <t>Loan balance</t>
  </si>
  <si>
    <t>Total USD</t>
  </si>
  <si>
    <t>(VND)Save money</t>
  </si>
  <si>
    <t>VND(정기예금)</t>
  </si>
  <si>
    <t>VND(보통예금)</t>
  </si>
  <si>
    <t>(VND)Cash</t>
  </si>
  <si>
    <t>(VND)Cash_beg</t>
  </si>
  <si>
    <t>(VND)Save money_beg</t>
  </si>
  <si>
    <t>Remark</t>
  </si>
  <si>
    <t>Debit Amt.</t>
  </si>
  <si>
    <t>Debit Amt.(Local)</t>
  </si>
  <si>
    <t>Credit Amt.</t>
  </si>
  <si>
    <t>Credit Amt.(Local)</t>
  </si>
  <si>
    <t>VND</t>
  </si>
  <si>
    <t>USD</t>
  </si>
  <si>
    <t>기타</t>
  </si>
  <si>
    <t>영업수금($)기타</t>
  </si>
  <si>
    <t>매입대금(기타)</t>
  </si>
  <si>
    <t>세금</t>
  </si>
  <si>
    <t>매입대금(WTC)</t>
  </si>
  <si>
    <t>이자비용</t>
  </si>
  <si>
    <t>TB</t>
  </si>
  <si>
    <t>(VND)Paymt for Labor cost</t>
  </si>
  <si>
    <t xml:space="preserve">(VND)Paymt for Credit card </t>
  </si>
  <si>
    <t>(USD)Paymnt for interest expense</t>
  </si>
  <si>
    <t>Remark 1</t>
  </si>
  <si>
    <t>Samsung Electronics VN Thái Nguyên</t>
  </si>
  <si>
    <t xml:space="preserve">Samsung Electronics Việt Nam </t>
  </si>
  <si>
    <t xml:space="preserve">Suppier / customer </t>
  </si>
  <si>
    <t xml:space="preserve">Chi nhánh xăng dầu Bắc Ninh </t>
  </si>
  <si>
    <t>Woori Bank</t>
  </si>
  <si>
    <t xml:space="preserve">Chi nhánh Công ty TNHH Giao nhận Barom </t>
  </si>
  <si>
    <t xml:space="preserve">Công ty TNHH Hanaro TNS Việt Nam </t>
  </si>
  <si>
    <t xml:space="preserve">List  Payment  (3 person) </t>
  </si>
  <si>
    <t>Cục Thuế Bắc Ninh</t>
  </si>
  <si>
    <t>WPG KOREA CO.,LTD</t>
  </si>
  <si>
    <t>ASung International vina Co.,LTD</t>
  </si>
  <si>
    <t xml:space="preserve">Lplus Co.,Ltd </t>
  </si>
  <si>
    <t>DAE YOUNG PLANT CO.,LTD</t>
  </si>
  <si>
    <t>SONIXN CO.,LTD</t>
  </si>
  <si>
    <t>KOALAD, INC</t>
  </si>
  <si>
    <t xml:space="preserve">TTM Technologies Trading (Asia) Company Limited </t>
  </si>
  <si>
    <t xml:space="preserve">C-Pak Electronic Packaging (Suzhou) Limited </t>
  </si>
  <si>
    <t xml:space="preserve">Điện Lực Tiên Du </t>
  </si>
  <si>
    <t xml:space="preserve">Công ty TNHH YoungJin AST  Vina </t>
  </si>
  <si>
    <t>Công ty TNHH Toàn Thịnh</t>
  </si>
  <si>
    <t>Công ty Cổ Phần cơ điện tử Phương Anh</t>
  </si>
  <si>
    <t xml:space="preserve">Công ty TNHH Kỹ Thuật và công nghệ Khánh An </t>
  </si>
  <si>
    <t xml:space="preserve">Công ty TNHH MTV công nghệ cao Wiitech Việt Nam </t>
  </si>
  <si>
    <t>Công ty TNHH Air Liquide Việt Nam</t>
  </si>
  <si>
    <t>Công ty Cổ Phần dịch vụ bảo vệ Trường Thành Tistco</t>
  </si>
  <si>
    <t>Công ty TNHH VSIP Bắc Ninh</t>
  </si>
  <si>
    <t>Công ty TNHH MTV Mai Linh Bắc Ninh</t>
  </si>
  <si>
    <t>Bưu điện thị xã Từ Sơn</t>
  </si>
  <si>
    <t xml:space="preserve">Bảo hiểm xã hội Thị xã Từ Sơn </t>
  </si>
  <si>
    <t>BCH Công Đoàn CT TNHH WISOL HÀ NỘI</t>
  </si>
  <si>
    <t xml:space="preserve">ASM Assembly Systems Singapore Pte Ltd </t>
  </si>
  <si>
    <t xml:space="preserve">Intrading &amp; GL Co.,Ltd </t>
  </si>
  <si>
    <t>Internal transfer money with bank</t>
  </si>
  <si>
    <t>Internal out</t>
  </si>
  <si>
    <t>Internal in</t>
  </si>
  <si>
    <t>설비투자 (other)</t>
  </si>
  <si>
    <t>($)Paymt for buying Raw/Tool_HQ</t>
  </si>
  <si>
    <t>($)Paymt for buying Raw/Tool_other supplies</t>
  </si>
  <si>
    <t>(VND)Paymt for buying Raw/Tool_other supplies</t>
  </si>
  <si>
    <t>투자(HQ)</t>
  </si>
  <si>
    <t>Paymt for Investment(FA) for HQ</t>
  </si>
  <si>
    <t>차입금상환</t>
  </si>
  <si>
    <t>KRW</t>
  </si>
  <si>
    <t>($)Paymt for Labor cost</t>
  </si>
  <si>
    <t>($)Paymt other</t>
  </si>
  <si>
    <t>(VND)Paymt other</t>
  </si>
  <si>
    <t>Claim refund</t>
  </si>
  <si>
    <t>클레임 보상금</t>
  </si>
  <si>
    <t>usd</t>
  </si>
  <si>
    <t>vnd</t>
  </si>
  <si>
    <t>Check</t>
  </si>
  <si>
    <t>HQ</t>
  </si>
  <si>
    <t>출금</t>
  </si>
  <si>
    <t>구매</t>
  </si>
  <si>
    <t>Other</t>
  </si>
  <si>
    <t>scrap income</t>
  </si>
  <si>
    <t>Revenue HQ</t>
  </si>
  <si>
    <t>Revenue other</t>
  </si>
  <si>
    <t>Disposal</t>
  </si>
  <si>
    <t>Deposit</t>
  </si>
  <si>
    <t>Loan</t>
  </si>
  <si>
    <t>($)인건비</t>
  </si>
  <si>
    <t>($)기타경비</t>
  </si>
  <si>
    <t>(/)인건비</t>
  </si>
  <si>
    <t>(/)기타경비</t>
  </si>
  <si>
    <t>SEL</t>
    <phoneticPr fontId="4" type="noConversion"/>
  </si>
  <si>
    <t>BUY</t>
    <phoneticPr fontId="4" type="noConversion"/>
  </si>
  <si>
    <t>일별</t>
    <phoneticPr fontId="4" type="noConversion"/>
  </si>
  <si>
    <t>Wisol Co.,ltd</t>
  </si>
  <si>
    <t>TIANJIN WISOL ELECTRONICS CO.,LTD</t>
  </si>
  <si>
    <t>Công ty TNHH thiết kế và in Kan</t>
  </si>
  <si>
    <t xml:space="preserve"> Date Plan Payment 
and receive</t>
  </si>
  <si>
    <t>기타경비</t>
  </si>
  <si>
    <t xml:space="preserve">Triệu Thị Bích Hiếu </t>
  </si>
  <si>
    <t xml:space="preserve">Công ty TNHH TM và DV Song Bình </t>
  </si>
  <si>
    <t xml:space="preserve">(Vnd)Tax (PIT+FCT) +CIT </t>
  </si>
  <si>
    <t>(Vnd)Tax (PIT+FCT)+CIT</t>
  </si>
  <si>
    <t>투자</t>
  </si>
  <si>
    <t>13.5억</t>
  </si>
  <si>
    <t>4공장 신축</t>
  </si>
  <si>
    <t>기타구매처</t>
  </si>
  <si>
    <t>설상여</t>
  </si>
  <si>
    <t>Paymt for Investment(FA) for other vendor_USD</t>
    <phoneticPr fontId="4" type="noConversion"/>
  </si>
  <si>
    <t>Paymt for Investment(FA) for other vendor_VND</t>
    <phoneticPr fontId="4" type="noConversion"/>
  </si>
  <si>
    <t>Shinhan Diamond Industrial Co., Ltd</t>
  </si>
  <si>
    <t xml:space="preserve">Wisol Ha Noi Co., Ltd </t>
  </si>
  <si>
    <t xml:space="preserve">Woori </t>
  </si>
  <si>
    <t>Công ty TNHH Thiết bị và Công nghệ MTI</t>
  </si>
  <si>
    <t>(VND)Paymt for Credit card / Debit card</t>
  </si>
  <si>
    <t>Taehoon CST Co., Ltd</t>
  </si>
  <si>
    <t>Mylan Group Korea Co.,Ltd</t>
  </si>
  <si>
    <t xml:space="preserve">Woori Bank BN </t>
  </si>
  <si>
    <t>List payment for employee</t>
  </si>
  <si>
    <t>Hugle Electronics Inc.</t>
  </si>
  <si>
    <t>Công ty cổ phần quốc tế World star</t>
  </si>
  <si>
    <t>Công ty TNHH Giao nhận Korchina (Hà nội)</t>
  </si>
  <si>
    <t>Cohu Malaysia sdn.bhd.</t>
  </si>
  <si>
    <t>2019.05.31</t>
  </si>
  <si>
    <t>2019.05.01</t>
  </si>
  <si>
    <t>2019.05.02</t>
  </si>
  <si>
    <t>2019.05.03</t>
  </si>
  <si>
    <t>2019.05.04</t>
  </si>
  <si>
    <t>2019.05.05</t>
  </si>
  <si>
    <t>2019.05.06</t>
  </si>
  <si>
    <t>2019.05.07</t>
  </si>
  <si>
    <t>2019.05.08</t>
  </si>
  <si>
    <t>2019.05.09</t>
  </si>
  <si>
    <t>2019.05.10</t>
  </si>
  <si>
    <t>2019.05.11</t>
  </si>
  <si>
    <t>2019.05.12</t>
  </si>
  <si>
    <t>2019.05.13</t>
  </si>
  <si>
    <t>2019.05.14</t>
  </si>
  <si>
    <t>2019.05.15</t>
  </si>
  <si>
    <t>2019.05.16</t>
  </si>
  <si>
    <t>2019.05.17</t>
  </si>
  <si>
    <t>2019.05.18</t>
  </si>
  <si>
    <t>2019.05.19</t>
  </si>
  <si>
    <t>2019.05.20</t>
  </si>
  <si>
    <t>2019.05.21</t>
  </si>
  <si>
    <t>2019.05.22</t>
  </si>
  <si>
    <t>2019.05.23</t>
  </si>
  <si>
    <t>2019.05.24</t>
  </si>
  <si>
    <t>2019.05.25</t>
  </si>
  <si>
    <t>2019.05.26</t>
  </si>
  <si>
    <t>2019.05.27</t>
  </si>
  <si>
    <t>2019.05.28</t>
  </si>
  <si>
    <t>2019.05.29</t>
  </si>
  <si>
    <t>2019.05.30</t>
  </si>
  <si>
    <t>2019.06.30</t>
  </si>
  <si>
    <t xml:space="preserve">PG Bank </t>
  </si>
  <si>
    <t xml:space="preserve">Bank fee </t>
  </si>
  <si>
    <t>Nguyễn Ngọc Anh</t>
  </si>
  <si>
    <t>Nguyễn Văn Thắng</t>
  </si>
  <si>
    <t>List payment for employees</t>
  </si>
  <si>
    <t xml:space="preserve">Công ty TNHH Thang máy Gia Phát </t>
  </si>
  <si>
    <t>Jeon Hai Young</t>
  </si>
  <si>
    <t>Công ty TNHH Thương Mại, Dịch vụ và du lịch Đại Minh</t>
  </si>
  <si>
    <t>Bank fee</t>
  </si>
  <si>
    <t>Korean Embassy (HKS)</t>
  </si>
  <si>
    <t xml:space="preserve">Park Jung Hoon </t>
  </si>
  <si>
    <t xml:space="preserve">Công ty TNHH Wisol Hà Nội </t>
  </si>
  <si>
    <t xml:space="preserve">SMT Korea Co.,Ltd </t>
  </si>
  <si>
    <t xml:space="preserve">Tianjin Vision Electronics.,Ltd </t>
  </si>
  <si>
    <t>Chi nhánh Công ty TNHH GN Construction tại Bắc Ninh</t>
  </si>
  <si>
    <t xml:space="preserve">CKL Co.,Ltd </t>
  </si>
  <si>
    <t xml:space="preserve">TQ Co.,ltd </t>
  </si>
  <si>
    <t xml:space="preserve">Công ty TNHH Công Nghiệp Vàng Anh </t>
  </si>
  <si>
    <t>Công ty TNHH Korea Nano SysTem Vina</t>
  </si>
  <si>
    <t>Công ty TNHH Sản xuất và kinh doanh Tân Cường Thịnh</t>
  </si>
  <si>
    <t xml:space="preserve">Công ty TNHH A-Sung International Vina </t>
  </si>
  <si>
    <t>Công ty TNHH đầu tư thương mại và dịch vụ Đức PHương Nhi</t>
  </si>
  <si>
    <t xml:space="preserve">Công ty Cổ phần công nghệ và thương mại TFS Việt Nam </t>
  </si>
  <si>
    <t xml:space="preserve">Công ty TNHH Thái Hoa Đô </t>
  </si>
  <si>
    <t xml:space="preserve">Công ty TNHH ChungHo Vina Health Solution </t>
  </si>
  <si>
    <t xml:space="preserve">J M Tech </t>
  </si>
  <si>
    <t>Seilieco Corp.</t>
  </si>
  <si>
    <t xml:space="preserve">Disco Hi-tec (singapore) pte Ltd </t>
  </si>
  <si>
    <t>2019.06.01</t>
  </si>
  <si>
    <t>2019.07.31</t>
  </si>
  <si>
    <t>2019.06.02</t>
  </si>
  <si>
    <t>2019.06.03</t>
  </si>
  <si>
    <t>2019.06.04</t>
  </si>
  <si>
    <t>2019.06.05</t>
  </si>
  <si>
    <t>2019.06.06</t>
  </si>
  <si>
    <t>2019.06.07</t>
  </si>
  <si>
    <t>2019.06.08</t>
  </si>
  <si>
    <t>2019.06.09</t>
  </si>
  <si>
    <t>2019.06.10</t>
  </si>
  <si>
    <t>2019.06.11</t>
  </si>
  <si>
    <t>2019.06.12</t>
  </si>
  <si>
    <t>2019.06.13</t>
  </si>
  <si>
    <t>2019.06.14</t>
  </si>
  <si>
    <t>2019.06.15</t>
  </si>
  <si>
    <t>2019.06.16</t>
  </si>
  <si>
    <t>2019.06.17</t>
  </si>
  <si>
    <t>2019.06.18</t>
  </si>
  <si>
    <t>2019.06.19</t>
  </si>
  <si>
    <t>2019.06.20</t>
  </si>
  <si>
    <t>2019.06.21</t>
  </si>
  <si>
    <t>2019.06.22</t>
  </si>
  <si>
    <t>2019.06.23</t>
  </si>
  <si>
    <t>2019.06.24</t>
  </si>
  <si>
    <t>2019.06.25</t>
  </si>
  <si>
    <t>2019.06.26</t>
  </si>
  <si>
    <t>2019.06.27</t>
  </si>
  <si>
    <t>2019.06.28</t>
  </si>
  <si>
    <t>2019.06.29</t>
  </si>
  <si>
    <t xml:space="preserve">SMS fee </t>
  </si>
  <si>
    <t>Công ty TNHH Xuất Nhập Khầu thiết bị xử lý nước Tương Lai</t>
  </si>
  <si>
    <t>NYS CO.,LTD</t>
  </si>
  <si>
    <t>TEAMs Co.,Ltd  (TEAMS Corporation)</t>
  </si>
  <si>
    <t xml:space="preserve">Heller Korea Ltd </t>
  </si>
  <si>
    <t>Công ty TNHH Shinyou Việt Nam</t>
  </si>
  <si>
    <t>2019.07.01</t>
  </si>
  <si>
    <t>2019.08.31</t>
  </si>
  <si>
    <t>2019.07.02</t>
  </si>
  <si>
    <t>2019.07.03</t>
  </si>
  <si>
    <t>2019.07.04</t>
  </si>
  <si>
    <t>2019.07.05</t>
  </si>
  <si>
    <t>2019.07.06</t>
  </si>
  <si>
    <t>2019.07.07</t>
  </si>
  <si>
    <t>2019.07.08</t>
  </si>
  <si>
    <t>2019.07.09</t>
  </si>
  <si>
    <t>2019.07.10</t>
  </si>
  <si>
    <t>2019.07.11</t>
  </si>
  <si>
    <t>2019.07.12</t>
  </si>
  <si>
    <t>2019.07.13</t>
  </si>
  <si>
    <t>2019.07.14</t>
  </si>
  <si>
    <t>2019.07.15</t>
  </si>
  <si>
    <t>2019.07.16</t>
  </si>
  <si>
    <t>2019.07.17</t>
  </si>
  <si>
    <t>2019.07.18</t>
  </si>
  <si>
    <t>2019.07.19</t>
  </si>
  <si>
    <t>2019.07.20</t>
  </si>
  <si>
    <t>2019.07.21</t>
  </si>
  <si>
    <t>2019.07.22</t>
  </si>
  <si>
    <t>2019.07.23</t>
  </si>
  <si>
    <t>2019.07.24</t>
  </si>
  <si>
    <t>2019.07.25</t>
  </si>
  <si>
    <t>2019.07.26</t>
  </si>
  <si>
    <t>2019.07.27</t>
  </si>
  <si>
    <t>2019.07.28</t>
  </si>
  <si>
    <t>2019.07.29</t>
  </si>
  <si>
    <t>2019.07.30</t>
  </si>
  <si>
    <t>Công ty TNHH kỹ thuật CDTECH</t>
  </si>
  <si>
    <t xml:space="preserve">Trung tâm kinh doanh VNPT -Bắc Ninh- Chi Nhánh Tổng Công ty dịch vụ viễn thông </t>
  </si>
  <si>
    <t xml:space="preserve">Công ty TNHH In Công nghệ cao Hitech </t>
  </si>
  <si>
    <t xml:space="preserve">Công ty TNHH Tư Vấn Smile Việt nam </t>
  </si>
  <si>
    <t xml:space="preserve">BIS Ha Noi </t>
  </si>
  <si>
    <t xml:space="preserve">Hoàng Văn Tình </t>
  </si>
  <si>
    <t xml:space="preserve">Midoriya Electric Korea Co.,Ltd  </t>
  </si>
  <si>
    <t xml:space="preserve">Công ty TNHH Sao đỏ Việt Nam </t>
  </si>
  <si>
    <t xml:space="preserve">Olympus Korea Co.,Ltd </t>
  </si>
  <si>
    <t>Ismeca Europe Semiconductor SA</t>
  </si>
  <si>
    <t>2019.08.01</t>
  </si>
  <si>
    <t>2019.08.02</t>
  </si>
  <si>
    <t>2019.08.03</t>
  </si>
  <si>
    <t>2019.08.04</t>
  </si>
  <si>
    <t>2019.08.05</t>
  </si>
  <si>
    <t>2019.08.06</t>
  </si>
  <si>
    <t>2019.08.07</t>
  </si>
  <si>
    <t>2019.08.08</t>
  </si>
  <si>
    <t>2019.08.09</t>
  </si>
  <si>
    <t>2019.08.10</t>
  </si>
  <si>
    <t>2019.08.11</t>
  </si>
  <si>
    <t>2019.08.12</t>
  </si>
  <si>
    <t>2019.08.13</t>
  </si>
  <si>
    <t>2019.08.14</t>
  </si>
  <si>
    <t>2019.08.15</t>
  </si>
  <si>
    <t>2019.08.16</t>
  </si>
  <si>
    <t>2019.08.17</t>
  </si>
  <si>
    <t>2019.08.18</t>
  </si>
  <si>
    <t>2019.08.19</t>
  </si>
  <si>
    <t>2019.08.20</t>
  </si>
  <si>
    <t>2019.08.21</t>
  </si>
  <si>
    <t>2019.08.22</t>
  </si>
  <si>
    <t>2019.08.23</t>
  </si>
  <si>
    <t>2019.08.24</t>
  </si>
  <si>
    <t>2019.08.25</t>
  </si>
  <si>
    <t>2019.08.26</t>
  </si>
  <si>
    <t>2019.08.27</t>
  </si>
  <si>
    <t>2019.08.28</t>
  </si>
  <si>
    <t>2019.08.29</t>
  </si>
  <si>
    <t>2019.08.30</t>
  </si>
  <si>
    <t>2019.09.30</t>
  </si>
  <si>
    <t>Vietcom bank BN</t>
  </si>
  <si>
    <t>Công ty TNHH Thương Mại và Dịch Vụ D&amp;Q</t>
  </si>
  <si>
    <t>Mirtec Co., Ltd</t>
  </si>
  <si>
    <t xml:space="preserve">Tis Co.,Ltd </t>
  </si>
  <si>
    <t xml:space="preserve">ACS Co.,ltd </t>
  </si>
  <si>
    <t>2019.09.01</t>
  </si>
  <si>
    <t>2019.09.02</t>
  </si>
  <si>
    <t>2019.09.03</t>
  </si>
  <si>
    <t>2019.09.04</t>
  </si>
  <si>
    <t>2019.09.05</t>
  </si>
  <si>
    <t>2019.09.06</t>
  </si>
  <si>
    <t>2019.09.07</t>
  </si>
  <si>
    <t>2019.09.08</t>
  </si>
  <si>
    <t>2019.09.09</t>
  </si>
  <si>
    <t>2019.09.10</t>
  </si>
  <si>
    <t>2019.09.11</t>
  </si>
  <si>
    <t>2019.09.12</t>
  </si>
  <si>
    <t>2019.09.13</t>
  </si>
  <si>
    <t>2019.09.14</t>
  </si>
  <si>
    <t>2019.09.15</t>
  </si>
  <si>
    <t>2019.09.16</t>
  </si>
  <si>
    <t>2019.09.17</t>
  </si>
  <si>
    <t>2019.09.18</t>
  </si>
  <si>
    <t>2019.09.19</t>
  </si>
  <si>
    <t>2019.09.20</t>
  </si>
  <si>
    <t>2019.09.21</t>
  </si>
  <si>
    <t>2019.09.22</t>
  </si>
  <si>
    <t>2019.09.23</t>
  </si>
  <si>
    <t>2019.09.24</t>
  </si>
  <si>
    <t>2019.09.25</t>
  </si>
  <si>
    <t>2019.09.26</t>
  </si>
  <si>
    <t>2019.09.27</t>
  </si>
  <si>
    <t>2019.09.28</t>
  </si>
  <si>
    <t>2019.09.29</t>
  </si>
  <si>
    <t>2019.10.31</t>
  </si>
  <si>
    <t>Code</t>
  </si>
  <si>
    <t>Note</t>
  </si>
  <si>
    <t>Currency</t>
  </si>
  <si>
    <t>Shinhan Bank</t>
  </si>
  <si>
    <t>Vietcombank</t>
  </si>
  <si>
    <t>KEB Bank</t>
  </si>
  <si>
    <t>Disco Corporation</t>
  </si>
  <si>
    <t>TKC Co.,ltd</t>
  </si>
  <si>
    <t xml:space="preserve"> Lê Thu</t>
  </si>
  <si>
    <t xml:space="preserve">Cục Thuế Bắc Ninh </t>
  </si>
  <si>
    <t xml:space="preserve">Seo Duweon </t>
  </si>
  <si>
    <t xml:space="preserve">Công ty TNHH Imarket Việt Nam </t>
  </si>
  <si>
    <t xml:space="preserve">Kim KiHo </t>
  </si>
  <si>
    <t xml:space="preserve">Công ty TNHH Xuất nhập khẩu và thương mại ngôi sao Bắc Âu  </t>
  </si>
  <si>
    <t>Tập đoàn công nghiệp - viễn thông quân đội</t>
  </si>
  <si>
    <t xml:space="preserve">Kim Ki Ho </t>
  </si>
  <si>
    <t>Công ty CP Bệnh viện Hà Nội - Bắc Ninh</t>
  </si>
  <si>
    <t xml:space="preserve">Công ty TNHH Thương Mại và dịch vụ Du Lịch Minh Ngát </t>
  </si>
  <si>
    <t xml:space="preserve">Công ty TNHH MS Cosmo </t>
  </si>
  <si>
    <t>Insemitec Co.,Ltd</t>
  </si>
  <si>
    <t>SANYU TRADING(HK)CO.,LTD</t>
  </si>
  <si>
    <t xml:space="preserve">TDK Singapore (Pte) Ltd </t>
  </si>
  <si>
    <t>2019.11.30</t>
  </si>
  <si>
    <t>CHOI SEOK GIL</t>
  </si>
  <si>
    <t>CETEK CO., LTD</t>
  </si>
  <si>
    <t>Công ty TNHH thương mại và dịch vụ kỹ thuật Tân Thế Giới</t>
  </si>
  <si>
    <t xml:space="preserve">Công ty TNHH Luật Anh Minh </t>
  </si>
  <si>
    <t>Công ty TNHH Kế toán SEOU Việt Nam</t>
  </si>
  <si>
    <t>Công ty TNHH Khí công nghiệp Messer Hải Phòng- Chi nhánh Hải Dương</t>
  </si>
  <si>
    <t xml:space="preserve">Công ty TNHH RM tech </t>
  </si>
  <si>
    <t>R&amp;B Inc.</t>
  </si>
  <si>
    <t>Vũ Hồng Nhung</t>
  </si>
  <si>
    <t xml:space="preserve">PG vbank </t>
  </si>
  <si>
    <t>CONG TY TNHH THANH HOA</t>
  </si>
  <si>
    <t xml:space="preserve">Payment for interest expense of Woori </t>
  </si>
  <si>
    <t>LPLUS CO., LTD</t>
  </si>
  <si>
    <t>Samsung da Amazonia LTDA</t>
  </si>
  <si>
    <t>2019.11.01</t>
  </si>
  <si>
    <t>2019.11.02</t>
  </si>
  <si>
    <t>2019.11.03</t>
  </si>
  <si>
    <t>2019.11.04</t>
  </si>
  <si>
    <t>2019.11.05</t>
  </si>
  <si>
    <t>2019.11.06</t>
  </si>
  <si>
    <t>2019.11.07</t>
  </si>
  <si>
    <t>2019.11.08</t>
  </si>
  <si>
    <t>2019.11.09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</si>
  <si>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</si>
  <si>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</si>
  <si>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</si>
  <si>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</si>
  <si>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</si>
  <si>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</si>
  <si>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</si>
  <si>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</si>
  <si>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</si>
  <si>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</si>
  <si>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</si>
  <si>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</si>
  <si>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</si>
  <si>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</si>
  <si>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</si>
  <si>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</si>
  <si>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</si>
  <si>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</si>
  <si>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</si>
  <si>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</si>
  <si>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2019.12.31</t>
  </si>
  <si>
    <t>SAMSUNG INDIA ELECTRONICS PVT.LTD</t>
  </si>
  <si>
    <t xml:space="preserve">Chi nhánh Xăng Dầu Bắc Ninh </t>
  </si>
  <si>
    <t>Nubicom Inc.</t>
  </si>
  <si>
    <t>Jesagi Hankook LTD</t>
  </si>
  <si>
    <t>IMS AND NANOTECH CO., LTD</t>
  </si>
  <si>
    <t>Samsung Amazonia -C</t>
  </si>
  <si>
    <t>SAMSUNG ELECTRONICS INDONESIA</t>
  </si>
  <si>
    <t>RENION</t>
  </si>
  <si>
    <t xml:space="preserve">Tokyo ohka kogyo co.,ltd </t>
  </si>
  <si>
    <t>Công ty TNHH Sản Xuất và Thương Mại N&amp;N</t>
  </si>
  <si>
    <t>Công Ty TNHH Việt Phương Minh BN</t>
  </si>
  <si>
    <t>2019.12.01</t>
  </si>
  <si>
    <t>구분</t>
    <phoneticPr fontId="4" type="noConversion"/>
  </si>
  <si>
    <t>금액</t>
    <phoneticPr fontId="4" type="noConversion"/>
  </si>
  <si>
    <t>일자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</si>
  <si>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</si>
  <si>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</si>
  <si>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</si>
  <si>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환차손익</t>
    <phoneticPr fontId="4" type="noConversion"/>
  </si>
  <si>
    <t>기초</t>
    <phoneticPr fontId="4" type="noConversion"/>
  </si>
  <si>
    <t>18.01.09</t>
    <phoneticPr fontId="4" type="noConversion"/>
  </si>
  <si>
    <t>수입</t>
    <phoneticPr fontId="4" type="noConversion"/>
  </si>
  <si>
    <t>18.01.24</t>
    <phoneticPr fontId="4" type="noConversion"/>
  </si>
  <si>
    <t>지출</t>
    <phoneticPr fontId="4" type="noConversion"/>
  </si>
  <si>
    <t>計</t>
    <phoneticPr fontId="4" type="noConversion"/>
  </si>
  <si>
    <t>매각</t>
    <phoneticPr fontId="4" type="noConversion"/>
  </si>
  <si>
    <t>기말</t>
    <phoneticPr fontId="4" type="noConversion"/>
  </si>
  <si>
    <t>일별</t>
    <phoneticPr fontId="4" type="noConversion"/>
  </si>
  <si>
    <t>SEL</t>
    <phoneticPr fontId="4" type="noConversion"/>
  </si>
  <si>
    <t>BUY</t>
    <phoneticPr fontId="4" type="noConversion"/>
  </si>
  <si>
    <t>2020.01.31</t>
  </si>
  <si>
    <t>bank fee</t>
  </si>
  <si>
    <t xml:space="preserve">Tanaka kikinzoku (singapore) pte ltd </t>
  </si>
  <si>
    <t xml:space="preserve">Chi nhánh Công ty Cổ Phần Thiết bị và dịch vụ Đồng Lợi </t>
  </si>
  <si>
    <t>Công ty TNHH E-Cargoway Logistics Việt Nam</t>
  </si>
  <si>
    <t>Mitsui Chemicals asia pacific,LTD</t>
  </si>
  <si>
    <t>CHINA MACHINERY INDUSTRY INTERNATIONAL COOPERATION CO., LTD</t>
  </si>
  <si>
    <t>NAGASE&amp;Co., Ltd</t>
  </si>
  <si>
    <t>Paymt for Investment(FA) for other vendor_usd</t>
  </si>
  <si>
    <t>KULICKE AND SOFFA PTE. LTD</t>
  </si>
  <si>
    <t>2020.01.01</t>
  </si>
  <si>
    <t>2020.02.28</t>
  </si>
  <si>
    <t>SAMSUNG FIRE AND MARINE INSURANCE</t>
  </si>
  <si>
    <t>Nguyễn Thị Lan</t>
  </si>
  <si>
    <t>Ngô Thị Ánh</t>
  </si>
  <si>
    <t>Trần Thị Đào</t>
  </si>
  <si>
    <t>Công ty Cổ Phần Điện Biên</t>
  </si>
  <si>
    <t xml:space="preserve">Công ty TNHH Giao Nhận Konet </t>
  </si>
  <si>
    <t>Công ty TNHH Nubicom Vina</t>
  </si>
  <si>
    <t>Công Ty TNHH Cesco VN - CN Hà Nội</t>
  </si>
  <si>
    <t>WPG South Asia Pte. Ltd.</t>
  </si>
  <si>
    <t>2020.02.01</t>
  </si>
  <si>
    <t>2020.02.29</t>
  </si>
  <si>
    <t>2020.03.31</t>
  </si>
  <si>
    <t>\</t>
  </si>
  <si>
    <t>Công ty cổ phần bệnh viện quốc tế Hoàn mỹ</t>
  </si>
  <si>
    <t>Tax PIT refund for employees</t>
  </si>
  <si>
    <t>Tianjin entian Science and Technology co.LTD</t>
  </si>
  <si>
    <t>Tianjin HuiWen Technology Development co.,Ltd</t>
  </si>
  <si>
    <t xml:space="preserve">Hongkong Wafers Electronic technology  Co.,limited </t>
  </si>
  <si>
    <t>Công ty TNHH Thương Mại và Sản Xuất Trang Anh</t>
  </si>
  <si>
    <t>Công ty TNHH Công nghiệp Việt Nguyên</t>
  </si>
  <si>
    <t>Công ty TNHH KURITA-GK Việt Nam</t>
  </si>
  <si>
    <t>Công ty TNHH HANGANG MECHATRONICS VINA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</si>
  <si>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</si>
  <si>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</si>
  <si>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</si>
  <si>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</si>
  <si>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</si>
  <si>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</si>
  <si>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</si>
  <si>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</si>
  <si>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</si>
  <si>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</si>
  <si>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</si>
  <si>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</si>
  <si>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</si>
  <si>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</si>
  <si>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</si>
  <si>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</si>
  <si>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</si>
  <si>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</si>
  <si>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</si>
  <si>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</si>
  <si>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</si>
  <si>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</si>
  <si>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</si>
  <si>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</si>
  <si>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</si>
  <si>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</si>
  <si>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</si>
  <si>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</si>
  <si>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</si>
  <si>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</si>
  <si>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2020.04.30</t>
  </si>
  <si>
    <t>Wooribank- CN bắc ninh</t>
  </si>
  <si>
    <t>Woori bank- CN Bắc Ninh</t>
  </si>
  <si>
    <t>Wooribank- CN Bắc Ninh</t>
  </si>
  <si>
    <t>Công Đoàn Việt Nam</t>
  </si>
  <si>
    <t>Kyocera Korea co.,ltd</t>
  </si>
  <si>
    <t>AMESS CO.,LTD</t>
  </si>
  <si>
    <t xml:space="preserve">Công ty TNHH Namu Việt Nam </t>
  </si>
  <si>
    <t>Công ty Cổ phần Halas Việt Nam</t>
  </si>
  <si>
    <t>Công ty cổ phẩn kỹ nghệ Banico</t>
  </si>
  <si>
    <t>Công ty TNHH Hệ Thống Tự Động Đại Dương Mới</t>
  </si>
  <si>
    <t>Công ty TNHH PRECISION PACKAGING</t>
  </si>
  <si>
    <t>Công ty Cổ phần TEFIN</t>
  </si>
  <si>
    <t>List payment for employees ( Of QC Dept)</t>
  </si>
  <si>
    <t>Bình Minh BN- Cty CP đầu tư thương</t>
  </si>
  <si>
    <t>2020.04.01</t>
  </si>
  <si>
    <t>2020.05.31</t>
  </si>
  <si>
    <t>Công ty TNHH Nam Yang International Logistics</t>
  </si>
  <si>
    <t>Công ty TNHH ICA Việt Nam</t>
  </si>
  <si>
    <t>Công ty cổ phần công nghệ XRFTECH</t>
  </si>
  <si>
    <t>Công ty TNHH Một Thành Viên Instek</t>
  </si>
  <si>
    <t>Chi nhánh Trần Khát Trân- Công ty cổ phần ô tô Trường Hải</t>
  </si>
  <si>
    <t>Chi nhánh Hà Nội công ty TNHH Lotte Rental ( Việt Nam)</t>
  </si>
  <si>
    <t>Công ty TNHH Fuji Xerox Việt Nam- Chi Nhánh Hà Nội</t>
  </si>
  <si>
    <t>A-SUNG TECHNO Co.,LTD</t>
  </si>
  <si>
    <t>VINSMART RESEARCH &amp; MANUFACTURE JSC</t>
  </si>
  <si>
    <t>Công ty TNHH Thương mại Kỹ Thuật Minh Việt</t>
  </si>
  <si>
    <t>Công Ty Cổ Phần Brothers Việt Nam</t>
  </si>
  <si>
    <t>Bảo hiểm xã hội từ sơn</t>
  </si>
  <si>
    <t>Internal transfer money from  WRB 525  to PG Bank</t>
  </si>
  <si>
    <t>Shinhanbank- CN Bắc Ninh</t>
  </si>
  <si>
    <t>Bank Fee</t>
  </si>
  <si>
    <t>Korean embassy (HKS)</t>
  </si>
  <si>
    <t>Công ty TNHH dịch vụ kỹ thuật Ô TÔ Hưng Phát</t>
  </si>
  <si>
    <t>Công ty TNHH in và quảng cáo Thanh Bình</t>
  </si>
  <si>
    <t>Internal transfer money from  WRB 525 to PG Bank</t>
  </si>
  <si>
    <t>Công ty TNHH tư vấn phần mềm FBS</t>
  </si>
  <si>
    <t>Ngô Lê Hùng</t>
  </si>
  <si>
    <t>입금</t>
  </si>
  <si>
    <t>설비</t>
  </si>
  <si>
    <t>Payment credit card Expense (CHOI SEOK GIL-6065)</t>
  </si>
  <si>
    <t xml:space="preserve">Payment credit card Expense  (Seo Du Weon-8380) </t>
  </si>
  <si>
    <t>Nguyễn Đức Phương</t>
  </si>
  <si>
    <t>Shinhan bank- CN bắc ninh</t>
  </si>
  <si>
    <t>Payment for buying hand towels fee</t>
  </si>
  <si>
    <t xml:space="preserve">Emskorea Co.,Ltd </t>
  </si>
  <si>
    <t>Hanwha General Insurance co.,ltd</t>
  </si>
  <si>
    <t>Công ty TNHH REHL</t>
  </si>
  <si>
    <t>RICH WELL Electronics Co. Limited</t>
  </si>
  <si>
    <t>E&amp;R Semiconductor Materials Limited</t>
  </si>
  <si>
    <t>차입금</t>
  </si>
  <si>
    <t>순현금</t>
  </si>
  <si>
    <t>Internal transfer from WRB517 (USD) to WRB525 (VND)</t>
  </si>
  <si>
    <t>Payment credit card Expense ( Jeon Hai Young-0767)</t>
  </si>
  <si>
    <t xml:space="preserve">Payment credit card Expense  (Park Jung Hoon-0234) </t>
  </si>
  <si>
    <t>Payment other fee</t>
  </si>
  <si>
    <t>Công ty cổ phần xây dựng và đầu tư thương mại Hoàng Hà</t>
  </si>
  <si>
    <t>Hangzhou CanaanTek Co Ltd</t>
  </si>
  <si>
    <t>Nguyễn Siêu Hân</t>
  </si>
  <si>
    <t>Suseong Hightech Inc.</t>
  </si>
  <si>
    <t xml:space="preserve">Payment credit card Expense  (Kim Min Hwan-4236) </t>
  </si>
  <si>
    <t xml:space="preserve">Payment credit card Expense  (Park Jae Wan-6597) </t>
  </si>
  <si>
    <t>Cty CP TM và DV Quảng Hiền</t>
  </si>
  <si>
    <t>Park Jae Wan</t>
  </si>
  <si>
    <t>Nguyễn Thị Hải Yến</t>
  </si>
  <si>
    <t>Công ty TNHH Du Lịch và Thương mại ETG Việt Nam</t>
  </si>
  <si>
    <t>Internal transfer from SHB 988 (USD) to SHB 373 (VND)</t>
  </si>
  <si>
    <t xml:space="preserve">Công ty TNHH KGL Việt Nam </t>
  </si>
  <si>
    <t>Shinbank- CN Bắc Ninh</t>
  </si>
  <si>
    <t xml:space="preserve">Công ty TNHH Dịch vụ và tư vấn VYK </t>
  </si>
  <si>
    <t xml:space="preserve">Công ty Bảo Hiểm Hàng Không Hà Nội </t>
  </si>
  <si>
    <t>Công ty TNHH Đào Tạo ABC EDUCATION</t>
  </si>
  <si>
    <t>Công ty Cổ phần dịch vụ di động thế hệ mới</t>
  </si>
  <si>
    <t>Công ty TNHH Thu phí tự động VETC</t>
  </si>
  <si>
    <t>Microimage Co.,ltd</t>
  </si>
  <si>
    <t>KM</t>
  </si>
  <si>
    <t>UNIVERSAL ASCENT HOLDINGS LIMITED</t>
  </si>
  <si>
    <t/>
  </si>
  <si>
    <t>Jeon HaiYoung</t>
  </si>
  <si>
    <t>CTY TNHH MTV AON VINA</t>
  </si>
  <si>
    <t>Công ty TNHH dịch vụ tư vấn và đào tạo ABC Education</t>
  </si>
  <si>
    <t>Công ty TNHH Môi Trường VEC Việt Nam</t>
  </si>
  <si>
    <t>Công ty TNHH Tập đoàn Quốc tế Phượng Hoàng</t>
  </si>
  <si>
    <t>Công ty Cổ phần Xuất Nhập khẩu và Xây Dựng Bình Ngân</t>
  </si>
  <si>
    <t>MNT CO., Ltd</t>
  </si>
  <si>
    <t>Công ty TNHH SANGA TEC Việt Nam</t>
  </si>
  <si>
    <t>Công ty TNHH Đầu Tư và Thương Mại AAA Việt Nam</t>
  </si>
  <si>
    <t>Công ty TNHH For M Partners Customs Consulting</t>
  </si>
  <si>
    <t>NEO TECHNOLOGY CO.,LTD</t>
  </si>
  <si>
    <t>Công ty TNHH J&amp;K International</t>
  </si>
  <si>
    <t xml:space="preserve">Payment credit card Expense  (MOON KILSEB-9981) </t>
  </si>
  <si>
    <t>Payment credit card Expense ( Park Hong Su-5810)</t>
  </si>
  <si>
    <t>Pmt for buying materials in OCT 2020</t>
  </si>
  <si>
    <t>Pmt for buying materials in Nov 2020</t>
  </si>
  <si>
    <t>Receipt money from Sale in 11.2020</t>
  </si>
  <si>
    <t>HongKong Techtronics Electronic Tec</t>
  </si>
  <si>
    <t xml:space="preserve"> Payment for transportation fee in Nov 2020</t>
  </si>
  <si>
    <t>Công ty TNHH Chuyển phát nhanh DHL-VNPT</t>
  </si>
  <si>
    <t>Công ty xây dựng Xuân Giang ( TNHH)</t>
  </si>
  <si>
    <t>Pmt for buying MRO in Nov 2020</t>
  </si>
  <si>
    <t>스크랩매각</t>
  </si>
  <si>
    <t>CT TNHH DT TM VA PHAT TRIEN BINH NGUYEN</t>
  </si>
  <si>
    <t>Internal transfer from WRB 517 (USD) to WRB 525 (VND)</t>
  </si>
  <si>
    <t>Chi nhánh Công ty TNHH Thương Mại và Dịch vụ Gió Chiều tại Bắc Ninh</t>
  </si>
  <si>
    <t xml:space="preserve"> Công ty Cổ Phần Mediamart Việt Nam</t>
  </si>
  <si>
    <t>Payment for car maintenance costs 99LD-011.51</t>
  </si>
  <si>
    <t>Internal transfer from WRB 517 (USD) toWRB 525 (VND)</t>
  </si>
  <si>
    <t>Shinkawa LTD.</t>
  </si>
  <si>
    <t>Pmt for buying FA in Nov 2020</t>
  </si>
  <si>
    <t>Công ty TNHH Gabot Việt</t>
  </si>
  <si>
    <t>Payment for rents machines /red bill 53</t>
  </si>
  <si>
    <t>Receipt money from Sale in 12.2020</t>
  </si>
  <si>
    <t>SELMAG ENTERPRISE CO.,LTD</t>
  </si>
  <si>
    <t>Receipt money Insurance 01.2021</t>
  </si>
  <si>
    <t>receipt money from sale scrap 12.2020</t>
  </si>
  <si>
    <t xml:space="preserve"> Payment for transportation fee in DEC 2020</t>
  </si>
  <si>
    <t xml:space="preserve">Pmt for entertainment meal expense in 12.2020 - business trip at SEV- SEVT </t>
  </si>
  <si>
    <t>SMS Service FEE 01.2021</t>
  </si>
  <si>
    <t>Pmt for welfare of Company in 12.2020</t>
  </si>
  <si>
    <t>PIT tax in DEC 2020</t>
  </si>
  <si>
    <t>Payment for Cleaning fee in 12.2020</t>
  </si>
  <si>
    <t>Payment for security services in 12.2020</t>
  </si>
  <si>
    <t>Payment for daily meal's in 12.2020</t>
  </si>
  <si>
    <t>Payment rent printer 12.2020</t>
  </si>
  <si>
    <t>Payment for law consulting fees in12.2020</t>
  </si>
  <si>
    <t>Pmt Septic tank suction cost 12.2020</t>
  </si>
  <si>
    <t>Payment for service charges insecticide spraying in 2020.12</t>
  </si>
  <si>
    <t>Pmt for rent a water filter in 12.2020</t>
  </si>
  <si>
    <t>Payment for buying Gas in 12.2020</t>
  </si>
  <si>
    <t>Commendate for outstanding employees in 12.2020  pmt by internet banking</t>
  </si>
  <si>
    <t>Payment 3G support for QC 12.2020</t>
  </si>
  <si>
    <t>Payment salary for driver in 12.2020</t>
  </si>
  <si>
    <t>Pmt meals fee 12.2020</t>
  </si>
  <si>
    <t>Payment for buying toilet paper in12. 2020</t>
  </si>
  <si>
    <t>Pmt for buying materials in DEC 2020_DVCT:  DNCX</t>
  </si>
  <si>
    <t>Pmt for buying materials in DEC 2020</t>
  </si>
  <si>
    <t>MIRAE DISPLAY CO.</t>
  </si>
  <si>
    <t>Pmt for buying MRO in DEC 2020</t>
  </si>
  <si>
    <t>Imarket VN</t>
  </si>
  <si>
    <t>Actual</t>
  </si>
  <si>
    <t>1. 자금계획_WHC</t>
    <phoneticPr fontId="4" type="noConversion"/>
  </si>
  <si>
    <t xml:space="preserve">  - Cash Flow</t>
    <phoneticPr fontId="4" type="noConversion"/>
  </si>
  <si>
    <t>항목</t>
    <phoneticPr fontId="4" type="noConversion"/>
  </si>
  <si>
    <t>합계</t>
    <phoneticPr fontId="4" type="noConversion"/>
  </si>
  <si>
    <t>1. 전월이월</t>
    <phoneticPr fontId="4" type="noConversion"/>
  </si>
  <si>
    <t>예금</t>
    <phoneticPr fontId="4" type="noConversion"/>
  </si>
  <si>
    <t>차입금</t>
    <phoneticPr fontId="4" type="noConversion"/>
  </si>
  <si>
    <t>2. 입금금액</t>
  </si>
  <si>
    <t>영업</t>
    <phoneticPr fontId="4" type="noConversion"/>
  </si>
  <si>
    <t>HQ</t>
    <phoneticPr fontId="4" type="noConversion"/>
  </si>
  <si>
    <t>WHC</t>
    <phoneticPr fontId="4" type="noConversion"/>
  </si>
  <si>
    <t>거래선</t>
    <phoneticPr fontId="4" type="noConversion"/>
  </si>
  <si>
    <t>小  計</t>
    <phoneticPr fontId="4" type="noConversion"/>
  </si>
  <si>
    <t>그외</t>
    <phoneticPr fontId="4" type="noConversion"/>
  </si>
  <si>
    <t>USD매각1</t>
    <phoneticPr fontId="4" type="noConversion"/>
  </si>
  <si>
    <t>입금기타</t>
    <phoneticPr fontId="4" type="noConversion"/>
  </si>
  <si>
    <t>合  計</t>
    <phoneticPr fontId="4" type="noConversion"/>
  </si>
  <si>
    <t>3. 지출금액</t>
    <phoneticPr fontId="4" type="noConversion"/>
  </si>
  <si>
    <t>원/부자재</t>
    <phoneticPr fontId="4" type="noConversion"/>
  </si>
  <si>
    <t>인건비</t>
    <phoneticPr fontId="4" type="noConversion"/>
  </si>
  <si>
    <t>기타제경비</t>
    <phoneticPr fontId="4" type="noConversion"/>
  </si>
  <si>
    <t>설비투자</t>
    <phoneticPr fontId="4" type="noConversion"/>
  </si>
  <si>
    <t>세금</t>
    <phoneticPr fontId="4" type="noConversion"/>
  </si>
  <si>
    <t>USD매각2</t>
    <phoneticPr fontId="4" type="noConversion"/>
  </si>
  <si>
    <t>지출기타</t>
    <phoneticPr fontId="4" type="noConversion"/>
  </si>
  <si>
    <t>4. 차월이월</t>
    <phoneticPr fontId="4" type="noConversion"/>
  </si>
  <si>
    <t>전월比</t>
    <phoneticPr fontId="4" type="noConversion"/>
  </si>
  <si>
    <t>※  참고사항</t>
    <phoneticPr fontId="4" type="noConversion"/>
  </si>
  <si>
    <t xml:space="preserve">   1. 재료비율 : 85%반영</t>
    <phoneticPr fontId="4" type="noConversion"/>
  </si>
  <si>
    <t xml:space="preserve">   2. WHC 경영계획 1,352억을 기초로 1Q는 실행게획 업데이트</t>
    <phoneticPr fontId="4" type="noConversion"/>
  </si>
  <si>
    <t xml:space="preserve">   3. WLP이전 132.7억원 20.06월 반영 (11월지급반영)</t>
    <phoneticPr fontId="4" type="noConversion"/>
  </si>
  <si>
    <t xml:space="preserve">   4. CSP 2차이전 $2.28M(26억) 반영(20.3월 예상)</t>
    <phoneticPr fontId="4" type="noConversion"/>
  </si>
  <si>
    <t xml:space="preserve">   5. CSP 3차이전 $7.6M(87억) 미반영(20.10월 or 11월 예상)</t>
    <phoneticPr fontId="4" type="noConversion"/>
  </si>
  <si>
    <t xml:space="preserve">   6. HQ TT 240days</t>
    <phoneticPr fontId="4" type="noConversion"/>
  </si>
  <si>
    <t xml:space="preserve">   7. 설비대금 미지급 42억원 반영</t>
    <phoneticPr fontId="4" type="noConversion"/>
  </si>
  <si>
    <t>WTC</t>
  </si>
  <si>
    <t>거래선</t>
  </si>
  <si>
    <t>입금기타</t>
  </si>
  <si>
    <t>USD매각1</t>
  </si>
  <si>
    <t>원/부자재</t>
  </si>
  <si>
    <t>설비투자</t>
  </si>
  <si>
    <t>지출기타</t>
  </si>
  <si>
    <t>USD매각2</t>
  </si>
  <si>
    <t>payment for entry fee ( 12person entry on 13/01/2021)</t>
  </si>
  <si>
    <t>영업수금($)</t>
  </si>
  <si>
    <t>출 금</t>
  </si>
  <si>
    <t>Hoang Thi Anh Huyen</t>
  </si>
  <si>
    <t>Receipt  interest in 12.2020</t>
  </si>
  <si>
    <t>Receipt  interest in 1.2021</t>
  </si>
  <si>
    <t xml:space="preserve">Repceipt money of insurance </t>
  </si>
  <si>
    <t xml:space="preserve">Receive money for points of credit card </t>
  </si>
  <si>
    <t>Receipt money deposit for rent house</t>
  </si>
  <si>
    <t>Reciept CI 2020</t>
  </si>
  <si>
    <t xml:space="preserve">receipt  refund deposit rent house </t>
  </si>
  <si>
    <t>Payment salary in DEC 2020 of Vietnamese</t>
  </si>
  <si>
    <t>Payment salary in DEC 2020 of Korean</t>
  </si>
  <si>
    <t>Payment salary in Nov 2021 of Korean</t>
  </si>
  <si>
    <t>Payment salary in  12.2020 of Vietnamese - Quit work -3th</t>
  </si>
  <si>
    <t>Payment bonus CI/2020</t>
  </si>
  <si>
    <t>Payment credit card Expense (park hong su-5810)</t>
  </si>
  <si>
    <t>Payment credit card Expense (park no young-5293)</t>
  </si>
  <si>
    <t xml:space="preserve">Payment for Toll &amp; Parking fee in 12.2020 </t>
  </si>
  <si>
    <t>Debit card (buy petrol on date 02 Jan 2021)</t>
  </si>
  <si>
    <t>Debit card (buy petrol on date 04 Jan 2021)</t>
  </si>
  <si>
    <t>Payment for buying pen</t>
  </si>
  <si>
    <t xml:space="preserve"> cetificate balance 31.12.2020 fee</t>
  </si>
  <si>
    <t>Debit card (buy petrol on date 06 Jan 2021)</t>
  </si>
  <si>
    <t>Debit card (buy petrol on date 07 Jan 2021)</t>
  </si>
  <si>
    <t>Payment for viettel fee 11.2020</t>
  </si>
  <si>
    <t>Payment for buying pinwheel and led 12.2020</t>
  </si>
  <si>
    <t>Payment for other fee ( flowers and balloons)</t>
  </si>
  <si>
    <t>Payment other fee ( birthday cake,….)</t>
  </si>
  <si>
    <t xml:space="preserve">payment for test corona fee </t>
  </si>
  <si>
    <t>Payment for Parking fee in 01-03.2021</t>
  </si>
  <si>
    <t>Debit card (buy petrol on date 08 Jan 2021)</t>
  </si>
  <si>
    <t xml:space="preserve">Payment for building management fees </t>
  </si>
  <si>
    <t>Payment for Parking fee in 12.2020</t>
  </si>
  <si>
    <t>Debit card (buy petrol on date 10 Jan 2021)</t>
  </si>
  <si>
    <t>SMS fee 01.2021</t>
  </si>
  <si>
    <t>Debit card (buy petrol on date 12 Jan 2021)</t>
  </si>
  <si>
    <t>Debit card (buy petrol on date 14 Jan 2021)</t>
  </si>
  <si>
    <t xml:space="preserve">SMS fee 2021.01 </t>
  </si>
  <si>
    <t>Debit card (buy petrol on date 15 Jan 2021)</t>
  </si>
  <si>
    <t>Payment other fee 01.2021</t>
  </si>
  <si>
    <t>Debit card (buy petrol on date 16 Jan 2021)</t>
  </si>
  <si>
    <t>Debit card (buy petrol on date 18 Jan 2021)</t>
  </si>
  <si>
    <t xml:space="preserve"> Cetificate balance 31.12.2020 fee</t>
  </si>
  <si>
    <t>Debit card (buy petrol on date 19 Jan 2021)</t>
  </si>
  <si>
    <t>Payment for work permits fee</t>
  </si>
  <si>
    <t>Payment for temporary residence card fee</t>
  </si>
  <si>
    <t xml:space="preserve">Payment for meals fee </t>
  </si>
  <si>
    <t>Payment other fee (business,..)</t>
  </si>
  <si>
    <t>Payment for insuarance fee 01.2021</t>
  </si>
  <si>
    <t>Debit card (buy petrol on date 20 Jan 2021)</t>
  </si>
  <si>
    <t>Debit card (buy petrol on date 21 Jan 2021)</t>
  </si>
  <si>
    <t>Debit card (buy petrol on date 23 Jan 2021)</t>
  </si>
  <si>
    <t>Debit card (buy petrol on date 27 Jan 2021)</t>
  </si>
  <si>
    <t>Debit card (buy petrol on date 28 Jan 2021)</t>
  </si>
  <si>
    <t>payment for hotel fee 01.2021</t>
  </si>
  <si>
    <t>Payment for buying kitchen cookware</t>
  </si>
  <si>
    <t>Payment for insurance fee in 01.2021</t>
  </si>
  <si>
    <t>Payment meals fee ( WLP 2)</t>
  </si>
  <si>
    <t>Debit card (buy petrol on date 30 Jan 2021)</t>
  </si>
  <si>
    <t>Shinhan- CN Bắc Ninh</t>
  </si>
  <si>
    <t>Vietcombank-CN Kinh bắc</t>
  </si>
  <si>
    <t>KEB Hana</t>
  </si>
  <si>
    <t>Woorbank- CN Bắc ninh</t>
  </si>
  <si>
    <t xml:space="preserve">wooibank- CN Bắc Ninh </t>
  </si>
  <si>
    <t>Lee Ho Gue</t>
  </si>
  <si>
    <t>Chi Nhánh Hà Nội- Công ty TNHH DJ.Việt Nam</t>
  </si>
  <si>
    <t>Công ty Cổ Pháp- TNHH</t>
  </si>
  <si>
    <t>Chi Nhánh tại tỉnh Bắc Ninh-Công ty Cổ phần  PICO</t>
  </si>
  <si>
    <t>Công ty TNHH Thương Mại Hồng Anh Việt Nam</t>
  </si>
  <si>
    <t xml:space="preserve">Nguyễn Văn Thắng </t>
  </si>
  <si>
    <t xml:space="preserve">Nguyễn Hữu Thịnh </t>
  </si>
  <si>
    <t>Mai Thu Thủy</t>
  </si>
  <si>
    <t>Công ty TNHH Một Thành Viên Giáo Dục Whie</t>
  </si>
  <si>
    <t>Công ty Cổ Phần  Đầu Tư Công Nghệ Cao Kinh Bắc</t>
  </si>
  <si>
    <t>Công ty TNHH Thương Mại và Dịch vụ Điện Lực Bắc Ninh</t>
  </si>
  <si>
    <t>Phan Thanh Long</t>
  </si>
  <si>
    <t>Payment request of electricity from 21.12.2020 to 02.01.2021-1st</t>
  </si>
  <si>
    <t>Payment for Social insurance subsidize in 12.2020</t>
  </si>
  <si>
    <t>Payment for Social insurance subsidize in 01.2021</t>
  </si>
  <si>
    <t>Payment request of electricity from 03.01.2021- 12.01.2021 times 2nd</t>
  </si>
  <si>
    <t>Payment for telecommunication services: telephone in 12.2020</t>
  </si>
  <si>
    <t>Pmt for Internet expense  in 12.2020</t>
  </si>
  <si>
    <t>Payment for telecommunication services: IT Internet in 12.2020</t>
  </si>
  <si>
    <t>Payment request of electricity from 13.01.2021 to 20.01.2021- times 03rd</t>
  </si>
  <si>
    <t>Pmt for Union dues 12.2020</t>
  </si>
  <si>
    <t>Payment for fire insurance fee12.2020</t>
  </si>
  <si>
    <t>Payment for customs consulting fees and software support 01.2021</t>
  </si>
  <si>
    <t>Payment for document translation fee 12.2020</t>
  </si>
  <si>
    <t>Payment for ticket air Mr.Moon CSP</t>
  </si>
  <si>
    <t>Payment for consulting support fee 21/12/20-06/06/21</t>
  </si>
  <si>
    <t>Payment for car maintenance costs 99LD.01151</t>
  </si>
  <si>
    <t>Payment for buying  fire extinguishers</t>
  </si>
  <si>
    <t>Payment Insuarance 12.2020</t>
  </si>
  <si>
    <t>Payment for rent house 5b/2a-4 từ 12/01-11/03/21 ( guest)</t>
  </si>
  <si>
    <t>Payment for rent house 15/01/2021-14/09/2021 Mr.Kim Min Hwan</t>
  </si>
  <si>
    <t>Payment for entry fee ( 2person entry 13.01.2021)</t>
  </si>
  <si>
    <t>Prepayment for buying armorial " Wisol"</t>
  </si>
  <si>
    <t>Payment for transport house Mr.Park Jae Wan</t>
  </si>
  <si>
    <t>Pmt 70% remain buing software fee redbill/782-781</t>
  </si>
  <si>
    <t xml:space="preserve">Payment for meeting room renovation fee </t>
  </si>
  <si>
    <t xml:space="preserve">Payment for buying shredder </t>
  </si>
  <si>
    <t>Payment for buying a mini refrigerator</t>
  </si>
  <si>
    <t>paymnet for car repair fee 99LD-010.84</t>
  </si>
  <si>
    <t xml:space="preserve">Payment for rent house from 25/1/2021-24/07/2021 Mr.Choi </t>
  </si>
  <si>
    <t>Payment for meal fee ( Wlp2)</t>
  </si>
  <si>
    <t xml:space="preserve">Payment for rent hotel for guest entry </t>
  </si>
  <si>
    <t>prepayment for 100% gift birthday (fish storage pot)</t>
  </si>
  <si>
    <t>prepayment infrared thermometer</t>
  </si>
  <si>
    <t xml:space="preserve">Deposit for tuition of park Seunghwan (park Jaewan) </t>
  </si>
  <si>
    <t xml:space="preserve">Payment for admission fee of park Seunghwan (park Jaewan) </t>
  </si>
  <si>
    <t>Paymenr for buying card staff  redbill 16</t>
  </si>
  <si>
    <t>Payment for sevice house 12.2020( electricity,…)</t>
  </si>
  <si>
    <t>Payment for rent house 21/01-20/4/21 -Guest</t>
  </si>
  <si>
    <t>Payment for buying business card T11/12.20</t>
  </si>
  <si>
    <t>Payment meals fee 01.2021</t>
  </si>
  <si>
    <t>Payment for electrical inspection 2021</t>
  </si>
  <si>
    <t>Payment for rent house 01/02/21-31/07/21 ( Mr. Kim Sungwon)- Utility</t>
  </si>
  <si>
    <t>Payment for buying an infrared thermometer</t>
  </si>
  <si>
    <t>Payment for oil fee 12.2020</t>
  </si>
  <si>
    <t>Payment for hiring car in  12.2020</t>
  </si>
  <si>
    <t>Payment taxi fee 10.11/2020</t>
  </si>
  <si>
    <t>Payment taxi fee 12/2020</t>
  </si>
  <si>
    <t>Payment for Insurance fee in 01.2021</t>
  </si>
  <si>
    <t>Payment chemical for waste water treatment fees/12.2020</t>
  </si>
  <si>
    <t>Payment for elevator maintenance costs 11-12.2020</t>
  </si>
  <si>
    <t>Payment for buying Stationery 12.2020</t>
  </si>
  <si>
    <t xml:space="preserve">Pmt health services 12.2020 </t>
  </si>
  <si>
    <t>Payment for periodic health examination fee 2020</t>
  </si>
  <si>
    <t xml:space="preserve">SAMSUNG ELETRONICA DA AMAZONIA LTDA    </t>
  </si>
  <si>
    <t>Payment for Water use and waste water treat in 12.2020</t>
  </si>
  <si>
    <t>Payment for real estate management fees QI/2021</t>
  </si>
  <si>
    <t>Payment  for retunred goods</t>
  </si>
  <si>
    <t>FCT tax 11.2020  Disco-hitech</t>
  </si>
  <si>
    <t xml:space="preserve">FCT tax 11.2020 Miracom </t>
  </si>
  <si>
    <t xml:space="preserve"> Payment for Licence fee in 2021</t>
  </si>
  <si>
    <t>Payment FCT (hanwha)</t>
  </si>
  <si>
    <t>Meadville technologies Company Limited</t>
  </si>
  <si>
    <t xml:space="preserve">ROHDE &amp; SCHWARZ KOREA LIMITED </t>
  </si>
  <si>
    <t>ESPEC CORP</t>
  </si>
  <si>
    <t>Pmt for buying FA  Nov 2020</t>
  </si>
  <si>
    <t>Pmt for buying  FA in Nov 2020</t>
  </si>
  <si>
    <t>Pmt for buying MRO  in Nov 2020</t>
  </si>
  <si>
    <t>Pmt for buying FA in DEC 2020</t>
  </si>
  <si>
    <t>Pmt for buying  FA in DEC 2020</t>
  </si>
  <si>
    <t>Payment  buying FA in 11.2020</t>
  </si>
  <si>
    <t>Payment  buying FA in 12.2020</t>
  </si>
  <si>
    <t>Payment  buying FA in 10.2020</t>
  </si>
  <si>
    <t>Payment  buying FA in 01.2021</t>
  </si>
  <si>
    <t>Công ty TNHH HI-M Solutek Việt Nam</t>
  </si>
  <si>
    <t>payment 50% remain contract no HGVINA-201016-1</t>
  </si>
  <si>
    <t>Payment for 3% remain of contracts GNC-WISOL/20190624</t>
  </si>
  <si>
    <t>Payment for buying clock, moving line fee,…..</t>
  </si>
  <si>
    <t>Prepayment 30% buying chiller of contract LGHIMHN/SO/2020/1223/wisol</t>
  </si>
  <si>
    <t>Payment for buying PI equipment</t>
  </si>
  <si>
    <t>Payment for 3% remain of contracts WHC-2019-05-22</t>
  </si>
  <si>
    <t>Prepayment 30% buying FA 01.2021</t>
  </si>
  <si>
    <t>WISOL</t>
  </si>
  <si>
    <t>Receipt money from Sale in 01.2021</t>
  </si>
  <si>
    <t>SUNNY PARAGON LIMITED</t>
  </si>
  <si>
    <t>Receipt  interest in 02.2021</t>
  </si>
  <si>
    <t>Internal transfer from WRB 517 (USD) to SHB 373 (VND)</t>
  </si>
  <si>
    <t xml:space="preserve">Reciept loan </t>
  </si>
  <si>
    <t xml:space="preserve">Pmt for entertainment meal expense in 01.2021 - business trip at SEV- SEVT </t>
  </si>
  <si>
    <t>Pmt for welfare of Company in 01.2021</t>
  </si>
  <si>
    <t xml:space="preserve">Payment for Toll &amp; Parking fee in 01.2021 </t>
  </si>
  <si>
    <t>Commendate for outstanding employees in 01.2021  pmt by internet banking</t>
  </si>
  <si>
    <t>Payment 3G support for QC 01.2021</t>
  </si>
  <si>
    <t>Payment salary for driver in 01.2021</t>
  </si>
  <si>
    <t>Pmt meals fee 01.2021</t>
  </si>
  <si>
    <t>Payment for telecommunication services: telephone in 01.2021</t>
  </si>
  <si>
    <t>Pmt for Internet expense  in 01.2021</t>
  </si>
  <si>
    <t>Payment for telecommunication services: IT Internet in 01.2021</t>
  </si>
  <si>
    <t>Pmt for Union dues 01.2021</t>
  </si>
  <si>
    <t>Payment for sevice house 01.2021( electricity,…)</t>
  </si>
  <si>
    <t>Payment for oil fee 01.2021</t>
  </si>
  <si>
    <t>Payment for hiring car in  01.2021</t>
  </si>
  <si>
    <t>Payment for buying Gas in 01.2021</t>
  </si>
  <si>
    <t xml:space="preserve">Pmt health services 01.2021 </t>
  </si>
  <si>
    <t>Pmt Septic tank suction cost 01.2021</t>
  </si>
  <si>
    <t>Payment for Water use and waste water treat in 01.2021</t>
  </si>
  <si>
    <t>Payment for law consulting fees in01.2021</t>
  </si>
  <si>
    <t>Payment rent printer 01.2021</t>
  </si>
  <si>
    <t>Payment for daily meal's in 01.2021</t>
  </si>
  <si>
    <t>Payment for Cleaning fee in 01.2021</t>
  </si>
  <si>
    <t>Payment for security services in 01.2021</t>
  </si>
  <si>
    <t>Payment credit card Expense ( Kim Kiho-6991)</t>
  </si>
  <si>
    <t>Payment salary in Jan 2021 of Vietnamese</t>
  </si>
  <si>
    <t>Payment request of electricity from 21.02.2021 to 02.02.2021-1st-estimate</t>
  </si>
  <si>
    <t>Payment request of electricity from 03.02.2021- 12.02.2021 times 2nd-estimate</t>
  </si>
  <si>
    <t>Payment for Social insurance subsidize in 02.2021</t>
  </si>
  <si>
    <t xml:space="preserve"> Payment for transportation fee in Jan 2021</t>
  </si>
  <si>
    <t>Payment bonus TET 2021</t>
  </si>
  <si>
    <t>Payment taxi fee 01.2021</t>
  </si>
  <si>
    <t>EMS fee 01.2021</t>
  </si>
  <si>
    <t>Payment for service charges insecticide spraying in 2021.01</t>
  </si>
  <si>
    <t>Cty CP MT Thuận Thành</t>
  </si>
  <si>
    <t>Pmt collection and disposal of waste 12.2020</t>
  </si>
  <si>
    <t>Payment for buying toilet paper in 01.2021</t>
  </si>
  <si>
    <t>Thành Đạt BN- Cty TNHH XD và TM</t>
  </si>
  <si>
    <t>Pmt for buying MRO  in 01. 2021</t>
  </si>
  <si>
    <t>Prepayment  for 50% contract no GNC-WISOL/20210102-01/02  ( 6,925,000,000 VND)</t>
  </si>
  <si>
    <t>Pmt for buying MRO  in 12.2020</t>
  </si>
  <si>
    <t>Payment EMS fee 11.2020</t>
  </si>
  <si>
    <t>FCT tax 01.2021-miracom</t>
  </si>
  <si>
    <t>MIRACOM INC</t>
  </si>
  <si>
    <t>IMS AND NANOTECH CO.,LTD</t>
  </si>
  <si>
    <t>KOH YOUNG TECHNOLOGY INC</t>
  </si>
  <si>
    <t>The Japan Steel Works, Ltd</t>
  </si>
  <si>
    <t xml:space="preserve">Payment 80% buying FA in 09-10.2020 </t>
  </si>
  <si>
    <t>Pmt for buying 50% FA in DEC-Nov 2020</t>
  </si>
  <si>
    <t>Pmt for buying materials in JAN 2021</t>
  </si>
  <si>
    <t>Payment salary in jan 2021 of Korean</t>
  </si>
  <si>
    <t>Payment salary in Feb 2021 of Korean</t>
  </si>
  <si>
    <t>Payment salary in  02.2021 of Vietnamese - Quit work -1st</t>
  </si>
  <si>
    <t>SMS fee 02.2021</t>
  </si>
  <si>
    <t>Payment for Parking fee in 02.2021</t>
  </si>
  <si>
    <t>Payment other fee 02.2021</t>
  </si>
  <si>
    <t xml:space="preserve">Payment for tuition of park Seunghwan (park Jaewan) </t>
  </si>
  <si>
    <t>Nguyễn Hồng Kiên</t>
  </si>
  <si>
    <t>Wooribank- CN Bắc Binh</t>
  </si>
  <si>
    <t>KEB Hana bank</t>
  </si>
  <si>
    <t>Debit card (buy petrol on date 01 FEB 2021)</t>
  </si>
  <si>
    <t>FEFUND FEE FOR AMT 11,999,940 USD DD 01 FEB 2021</t>
  </si>
  <si>
    <t xml:space="preserve">Bank fee tranfers $12M from KEB  to WRB </t>
  </si>
  <si>
    <t>Debit card (buy petrol on date 03 FEB 2021)</t>
  </si>
  <si>
    <t>Pmt for buying materials in SEP 2020</t>
  </si>
  <si>
    <t xml:space="preserve"> Wisol Ha Noi Co.,Ltd</t>
  </si>
  <si>
    <t>Internal transfer from WRB 517 (USD) to KEB 775(  USD)</t>
  </si>
  <si>
    <t>Receipt bonus money from social insurance</t>
  </si>
  <si>
    <t>Reciept insuarance other</t>
  </si>
  <si>
    <t>receive money insurance claim</t>
  </si>
  <si>
    <t>Tet Bonus 2021</t>
  </si>
  <si>
    <t>Payment salary in jan 2021 of Koreanand Tet Bonus 2021</t>
  </si>
  <si>
    <t>Payment for PI/2020</t>
  </si>
  <si>
    <t>Nguyễn Tiến Trường</t>
  </si>
  <si>
    <t>Công ty TNHH WISOL HA NOI</t>
  </si>
  <si>
    <t xml:space="preserve">Shinhan bank- CN Bắc Ninh </t>
  </si>
  <si>
    <t>wooribank-CN Bắc Ninh</t>
  </si>
  <si>
    <t>wooribank- CN Bắc Ninh</t>
  </si>
  <si>
    <t xml:space="preserve">KEB hana </t>
  </si>
  <si>
    <t>Payment soccer award 02.2021</t>
  </si>
  <si>
    <t>Cash withdrawals ( other fee</t>
  </si>
  <si>
    <t>Debit card (buy petrol on date 05 FEB 2021)</t>
  </si>
  <si>
    <t>Debit card (buy petrol on date 08 FEB 2021)</t>
  </si>
  <si>
    <t>Debit card (buy petrol on date 09 FEB 2021)</t>
  </si>
  <si>
    <t>Debit card (buy petrol on date 17 FEB 2021)</t>
  </si>
  <si>
    <t>Payment for test corona fee 02.2021</t>
  </si>
  <si>
    <t>Debit card (buy petrol on date 19 FEB 2021)</t>
  </si>
  <si>
    <t>Debit card (buy petrol on date 20 FEB 2021)</t>
  </si>
  <si>
    <t>Debit card (buy petrol on date 22 FEB 2021)</t>
  </si>
  <si>
    <t>Debit card (buy petrol on date 23 FEB 2021)</t>
  </si>
  <si>
    <t>Debit card (buy petrol on date 24 FEB 2021)</t>
  </si>
  <si>
    <t>Debit card (buy petrol on date 25 FEB 2021)</t>
  </si>
  <si>
    <t>payment other fee 02.2021</t>
  </si>
  <si>
    <t>Debit card (buy petrol on date 26 FEB 2021)</t>
  </si>
  <si>
    <t>Debit card (buy petrol on date 28FEB 2021)</t>
  </si>
  <si>
    <t>Nguyễn Văn Hưng</t>
  </si>
  <si>
    <t>Trung Tâm Khuyến Công và Tư Vấn phát triển công nghiệp Bắc Ninh</t>
  </si>
  <si>
    <t>Công ty TNHH Thương mại và dịch vụ Visa Plus</t>
  </si>
  <si>
    <t>Hoàng Văn Tình</t>
  </si>
  <si>
    <t>Công ty TNHH Một thành viên Giáo Dục Whie</t>
  </si>
  <si>
    <t>Công ty TNHH Tái Di Chuyển Nhất Việt</t>
  </si>
  <si>
    <t>Công ty cổ phần thương mại và vận tải Green Hà Nội</t>
  </si>
  <si>
    <t>Payment for telecommunication services: IT Internet in 01.2021-add</t>
  </si>
  <si>
    <t>Payment request of electricity from 13.02.2021 to 20.02.2021- times 03rd</t>
  </si>
  <si>
    <t>payment for entry fee (02person entry on 04/3/2021)</t>
  </si>
  <si>
    <t>Payment meals 01.2021</t>
  </si>
  <si>
    <t>Payment for environmental monitoring fee 2020</t>
  </si>
  <si>
    <t>Payment for car maintenance costs 99LD-011.84</t>
  </si>
  <si>
    <t>Payment for cost of interior installation/ redbill 206</t>
  </si>
  <si>
    <t>Payment for corridor demolition fee/redbill 88</t>
  </si>
  <si>
    <t>Payment for 50% energy audit fee contract No. /2021/HĐ-KTNL</t>
  </si>
  <si>
    <t>Payment for buying  flag shuttlecock kicking</t>
  </si>
  <si>
    <t>Payment for buying antiseptic solution</t>
  </si>
  <si>
    <t>Payment for visa fee 01.2021</t>
  </si>
  <si>
    <t>Payment rent house 10.02.21-09.08.21 ( Mr.Park Jung Hoon)</t>
  </si>
  <si>
    <t>Payment Insuarance 02.2021</t>
  </si>
  <si>
    <t>Payment for registration car fee  (99LD-011.51)</t>
  </si>
  <si>
    <t xml:space="preserve">Payment for rent house 24/02/2021 to 23/08/2021 Mr.Kilkiho </t>
  </si>
  <si>
    <t>Payment for shipping fee /redbill  0000177</t>
  </si>
  <si>
    <t>Payment tax rent house 10.02.21-09.08.21 ( Mr.Park Jung Hoon)</t>
  </si>
  <si>
    <t xml:space="preserve">Payment for visa fee </t>
  </si>
  <si>
    <t xml:space="preserve">Payment for buying  mobile phone </t>
  </si>
  <si>
    <t>Payment for buying Stationery 12.2020+01.2021</t>
  </si>
  <si>
    <t>Pmt for rent a water filter and buying air purifier in 01.2021</t>
  </si>
  <si>
    <t>Pmt for buying materials in OCT-NOV 2019</t>
  </si>
  <si>
    <t>Pmt for buying materials in JAN 2021_DVCT:  DNCX</t>
  </si>
  <si>
    <t>ASM Technology Singapore PTE. LTD.</t>
  </si>
  <si>
    <t>Newtech System</t>
  </si>
  <si>
    <t>Pmt for buying MRO in JAN 2021</t>
  </si>
  <si>
    <t xml:space="preserve">Prepmt 30% setup fee </t>
  </si>
  <si>
    <t>Pmt for repair fee in JAN 2021</t>
  </si>
  <si>
    <t>Pmt for buying FA in Aug-Dec 2020</t>
  </si>
  <si>
    <t xml:space="preserve">Payment 50%remain buying FA in OCT 2020 </t>
  </si>
  <si>
    <t>Công ty TNHH Ánh Hường</t>
  </si>
  <si>
    <t>Pmt for 30% buying  FA</t>
  </si>
  <si>
    <t xml:space="preserve">Payment for forklift repair service fees </t>
  </si>
  <si>
    <t>Payment for buying electrical equipment/redbill 11/15/14/13/12/3</t>
  </si>
  <si>
    <t>Payment for buying electrical equipment/redbill 451,442</t>
  </si>
  <si>
    <t>Payment for software and electrical equipment/ redbill 671,672</t>
  </si>
  <si>
    <t>Pmt for 35% contract no GND-Wisol/20201020 date 20.10.2020</t>
  </si>
  <si>
    <t>Receipt  interest in 03.2021</t>
  </si>
  <si>
    <t>Receipt money from Sale in 02.2021</t>
  </si>
  <si>
    <t>BÌNH NGUYÊN- CTY TNHH ĐẦU TƯ TM PT</t>
  </si>
  <si>
    <t>receipt money from sale scrap 02.2021</t>
  </si>
  <si>
    <t>Payment for telecommunication services: telephone in 02.2021</t>
  </si>
  <si>
    <t>Pmt for Internet expense  in 02.2021</t>
  </si>
  <si>
    <t>Payment for telecommunication services: IT Internet in 02.2021</t>
  </si>
  <si>
    <t>Pmt for Union dues 02.2021</t>
  </si>
  <si>
    <t>Payment for customs consulting fees and software support 02.2021</t>
  </si>
  <si>
    <t>Payment request of electricity from 03.03.2021- 12.03.2021 times 2nd-estimate</t>
  </si>
  <si>
    <t>Payment request of electricity from 13.03.2021 to 20.03.2021- times 03rd</t>
  </si>
  <si>
    <t>Payment for Parking fee in 03.2021</t>
  </si>
  <si>
    <t xml:space="preserve">Payment for Toll &amp; Parking fee in 02.2021 </t>
  </si>
  <si>
    <t>Payment for law consulting fees in02.2021</t>
  </si>
  <si>
    <t>Pmt Septic tank suction cost 02.2021</t>
  </si>
  <si>
    <t>Payment 3G support for QC 02.2021</t>
  </si>
  <si>
    <t>Payment salary in  02.2021 of Vietnamese - Quit work -2time</t>
  </si>
  <si>
    <t>Receipt money Insurance 02.2021</t>
  </si>
  <si>
    <t>Pmt for buying materials in FEB 2021</t>
  </si>
  <si>
    <t>Payment salary in FEB 2021 of Vietnamese</t>
  </si>
  <si>
    <t>Payment salary in  03.2021 of Vietnamese - Quit work -1 time</t>
  </si>
  <si>
    <t>Pmt for buying MRO in FEB 2021</t>
  </si>
  <si>
    <t>Payment for hiring car in  02.2021</t>
  </si>
  <si>
    <t>Payment taxi fee 02.2021</t>
  </si>
  <si>
    <t>Pmt for rent a water filter and buying air purifier in 02.2021</t>
  </si>
  <si>
    <t>EMS fee 02.2021</t>
  </si>
  <si>
    <t>Payment for buying Gas in 02.2021</t>
  </si>
  <si>
    <t xml:space="preserve">Pmt health services 02.2021 </t>
  </si>
  <si>
    <t>Payment for buying toilet paper in 02.2021</t>
  </si>
  <si>
    <t>Payment for Water use and waste water treat in 02.2021</t>
  </si>
  <si>
    <t>Payment rent printer 02.2021</t>
  </si>
  <si>
    <t>Payment for daily meal's in 02.2021</t>
  </si>
  <si>
    <t>Payment for security services in 02.2021</t>
  </si>
  <si>
    <t>PIT tax in FEB 2021</t>
  </si>
  <si>
    <t>Công ty TNHH TM và DV D&amp;Q</t>
  </si>
  <si>
    <t>Payment for buying Stationery 02.2021</t>
  </si>
  <si>
    <t>Payment chemical for waste water treatment fees/01.2021</t>
  </si>
  <si>
    <t>Pmt collection and disposal of waste 01.2021</t>
  </si>
  <si>
    <t>Payment for buying Stationery 01.2021</t>
  </si>
  <si>
    <t>payment  FCT (kyocera TT 26.02)</t>
  </si>
  <si>
    <t>Payment FCT (hanwha TT 19.02.2021)</t>
  </si>
  <si>
    <t>Payment for elevator maintenance costs 01-02.2021</t>
  </si>
  <si>
    <t>Payment salary for driver in 02.2021</t>
  </si>
  <si>
    <t>Pmt meals fee 02.2021</t>
  </si>
  <si>
    <t>SMS fee 03.2021</t>
  </si>
  <si>
    <t>payment for entry fee (024 person entry on 19/03/2021)</t>
  </si>
  <si>
    <t>Payment for sevice house 03.2021( electricity,…)</t>
  </si>
  <si>
    <t>Công ty bảo hiểm PJICO Bắc Ninh</t>
  </si>
  <si>
    <t>Payment for rents machines /red bill 90</t>
  </si>
  <si>
    <t>Tis</t>
  </si>
  <si>
    <t>Iinsemitec</t>
  </si>
  <si>
    <t xml:space="preserve"> GWANGLIM AUTOMATION SYSTEM </t>
  </si>
  <si>
    <t>SAMSUNG ELECTRONICS VIETNAM THAI NGUYEN COMPANY LIMITED</t>
  </si>
  <si>
    <t>SAMSUNG ELECTRONICS VN CO.,LTD</t>
  </si>
  <si>
    <t>Receipt money from asset liquidation</t>
  </si>
  <si>
    <t>Receipt money from Sale in 03.2021</t>
  </si>
  <si>
    <t>Kim Sungwon</t>
  </si>
  <si>
    <t>Hà Văn Chiểu</t>
  </si>
  <si>
    <t>Choi soek Gil</t>
  </si>
  <si>
    <t>Vũ Quang Long LFEM</t>
  </si>
  <si>
    <t>Receipt money viettel because beyond the norm</t>
  </si>
  <si>
    <t>Receipt money annual leave</t>
  </si>
  <si>
    <t>Reciept money deposit for rent house Mr.park joo Hun</t>
  </si>
  <si>
    <t>Receipt money of insurance</t>
  </si>
  <si>
    <t xml:space="preserve">Receipt money contract fines </t>
  </si>
  <si>
    <t>Payment salary in FEB 2021 of Korean</t>
  </si>
  <si>
    <t xml:space="preserve"> Payment for transportation fee in FEB 2021</t>
  </si>
  <si>
    <t>PG bank</t>
  </si>
  <si>
    <t>Debit card (buy petrol on date 01 Mar 2021)</t>
  </si>
  <si>
    <t>Debit card (buy petrol on date 03 Mar 2021)</t>
  </si>
  <si>
    <t>Debit card (buy petrol on date 05 Mar 2021)</t>
  </si>
  <si>
    <t>Debit card (buy petrol on date 06 Mar 2021)</t>
  </si>
  <si>
    <t>Debit card (buy petrol on date 08 Mar 2021)</t>
  </si>
  <si>
    <t>Payment for work permit 03.2021</t>
  </si>
  <si>
    <t>Debit card (buy petrol on date 10 Mar 2021)</t>
  </si>
  <si>
    <t>Debit card (buy petrol on date 11 Mar 2021)</t>
  </si>
  <si>
    <t>Debit card (buy petrol on date 12 Mar 2021)</t>
  </si>
  <si>
    <t>Debit card (buy petrol on date 13 Mar 2021)</t>
  </si>
  <si>
    <t>Debit card (buy petrol on date 15 Mar 2021)</t>
  </si>
  <si>
    <t>Debit card (buy petrol on date 16 Mar 2021)</t>
  </si>
  <si>
    <t xml:space="preserve">Payment for buying smart phone </t>
  </si>
  <si>
    <t>Debit card (buy petrol on date 18 Mar 2021)</t>
  </si>
  <si>
    <t>payment other fee 02.2021 ( gift 08/03)</t>
  </si>
  <si>
    <t xml:space="preserve">Payment for buying decal </t>
  </si>
  <si>
    <t>Debit card (buy petrol on date 19 Mar 2021)</t>
  </si>
  <si>
    <t>Debit card (buy petrol on date 20 Mar 2021)</t>
  </si>
  <si>
    <t>Debit card (buy petrol on date 22 Mar 2021)</t>
  </si>
  <si>
    <t>Debit card (buy petrol on date 24 Mar 2021)</t>
  </si>
  <si>
    <t>Debit card (buy petrol on date 25 Mar 2021)</t>
  </si>
  <si>
    <t>Debit card (buy petrol on date 27 Mar 2021)</t>
  </si>
  <si>
    <t>Debit card (buy petrol on date30 Mar 2021)</t>
  </si>
  <si>
    <t>Payment other fee 03.2021</t>
  </si>
  <si>
    <t>SMS fee 03.21</t>
  </si>
  <si>
    <t>Công ty TNHH TMDV Xuất nhập khẩu Bảo Anh</t>
  </si>
  <si>
    <t>Công ty Cổ phần nội thất và xây dựng Delta</t>
  </si>
  <si>
    <t>Công ty Cổ phần Công Nghệ và Thương Mại Systech</t>
  </si>
  <si>
    <t>Công ty cổ phần Quốc tế VAIS Việt-Mỹ</t>
  </si>
  <si>
    <t>Công ty Cổ Phần Giải Pháp an toàn Thành Phố</t>
  </si>
  <si>
    <t>Moon Hyeungseok</t>
  </si>
  <si>
    <t>Commendate for outstanding employees in 02.2021  pmt by internet banking</t>
  </si>
  <si>
    <t>Payment request of electricity from 21.02.2021 to 02.03.2021-1st</t>
  </si>
  <si>
    <t>Payment for Social insurance subsidize in 03.2021</t>
  </si>
  <si>
    <t>payment for entry fee (02 person entry on 4.2021)</t>
  </si>
  <si>
    <t>Payment for buying fire insurance fee</t>
  </si>
  <si>
    <t>payment for positioning renewal fee</t>
  </si>
  <si>
    <t>Payment for buying fruit  02.2021</t>
  </si>
  <si>
    <t>payment for buying a sterile mat</t>
  </si>
  <si>
    <t xml:space="preserve">payment for buying protective gear cleaning room </t>
  </si>
  <si>
    <t>Payment for buying  table-chair</t>
  </si>
  <si>
    <t>TT tiền học phí quý I 2021( Park Yun Seo) con Mr.Park Jung Hoon</t>
  </si>
  <si>
    <t>TT tiền học phí quý I 2021( Park Seo Yeon) con Mr.Park Jung Hoon</t>
  </si>
  <si>
    <t xml:space="preserve">Payment for meal fee </t>
  </si>
  <si>
    <t>Payment for buying fire insurance fee 02.2021</t>
  </si>
  <si>
    <t>Payment for bus fee 08.03.21-09.07.21 ( Park Seo Yeon) - Mr.Park Jung Hoon</t>
  </si>
  <si>
    <t>Payment for bus fee 08.03.21-09.07.21 ( Park Yun Seo)- Mr.Park Jung Hoon</t>
  </si>
  <si>
    <t>Prepayment for tuition 2021-2022  Mr.Park Hong Su( Park Gi Tae)</t>
  </si>
  <si>
    <t>Prepayment for tuition 2021-2022   Mr.Park Hong Su( Park Gyu Tae)</t>
  </si>
  <si>
    <t>Payment for english learning fee (04.05-18.06.2021) shihwan- Mr park jaewan</t>
  </si>
  <si>
    <t>Payment for english learning fee (04.05-18.06.2021) Juhwan- Mr park jaewan</t>
  </si>
  <si>
    <t>Payment for rent house 5A/2-6 &amp; 5B/2A-4 redbill 1231/1232</t>
  </si>
  <si>
    <t>Payment for green tree service fee</t>
  </si>
  <si>
    <t>Payment for transport fee redbill 1131-1130</t>
  </si>
  <si>
    <t>Payment for ISO training fee</t>
  </si>
  <si>
    <t>Payment toll tickets QII/2021 fee</t>
  </si>
  <si>
    <t xml:space="preserve">Payment party deparrtment LFEM </t>
  </si>
  <si>
    <t>Payment for car repair costs 99LD-01151</t>
  </si>
  <si>
    <t>Payment for car maintenance costs 99LD-01151/ 99LD-01084</t>
  </si>
  <si>
    <t>Payment for  forklift accreditation fee</t>
  </si>
  <si>
    <t>Payment for tax rent house from 24/02/2021 to 23/08/2021  Mr Kim Ki Ho</t>
  </si>
  <si>
    <t>Payment for building management fee QI.2021</t>
  </si>
  <si>
    <t>Payment for overseas work fee</t>
  </si>
  <si>
    <t>Payment 10% remain legal advisory no. 37-2020/HĐTV/SMILE-W</t>
  </si>
  <si>
    <t>Cục thuế tỉnh Bắc Ninh</t>
  </si>
  <si>
    <t>Payment for Insurance fee in 03.2021</t>
  </si>
  <si>
    <t>Payment chemical for waste water treatment fees/02.2021</t>
  </si>
  <si>
    <t>payment FCT (TKC )</t>
  </si>
  <si>
    <t>payment FCT (Intrading )</t>
  </si>
  <si>
    <t xml:space="preserve">Payment PIT korean 2020 </t>
  </si>
  <si>
    <t>Payment for FCT ( Kyocera 30.03)</t>
  </si>
  <si>
    <t>Pmt for buying materials in FEB 2021_DVCT:  DNCX</t>
  </si>
  <si>
    <t>Takatori Corporation</t>
  </si>
  <si>
    <t>Suss MicroTec Korea Co.,LTD</t>
  </si>
  <si>
    <t>Pmt for buying FA in JAN 2021</t>
  </si>
  <si>
    <t>Pmt for buying FA</t>
  </si>
  <si>
    <t>Payment for 10% reamain FA 11.2020</t>
  </si>
  <si>
    <t>Pmt for  setup fee 03.2021</t>
  </si>
  <si>
    <t>Pmt for  50% setup fee 03.2021</t>
  </si>
  <si>
    <t>Công ty TNHH Công Nghệ số IDTECH</t>
  </si>
  <si>
    <t>Payment for rents machines /red bill 119</t>
  </si>
  <si>
    <t>payment for checking equipment fee 12.2020</t>
  </si>
  <si>
    <t>Prepayment  for 40% contract no GNC-WISOL/20210102-01/02</t>
  </si>
  <si>
    <t>Receipt  interest in 04.2021</t>
  </si>
  <si>
    <t>receipt money from sale scrap 03.2021</t>
  </si>
  <si>
    <t>Payment request of electricity from 21.03.2021 to 02.04.2021-1st</t>
  </si>
  <si>
    <t>Payment request of electricity from 03.04.2021- 12.04.2021 times 2nd-estimate</t>
  </si>
  <si>
    <t>Payment request of electricity from 13.04.2021 to 20.04.2021- times 03rd</t>
  </si>
  <si>
    <t>Pmt for Internet expense  in 03.2021</t>
  </si>
  <si>
    <t>Payment salary in  03.2021 of Vietnamese - Quit work -2time</t>
  </si>
  <si>
    <t xml:space="preserve">Payment for Toll &amp; Parking fee in 03.2021 </t>
  </si>
  <si>
    <t>Commendate for outstanding employees in 03.2021  pmt by internet banking</t>
  </si>
  <si>
    <t>Payment 3G support for QC 03.2021</t>
  </si>
  <si>
    <t>Payment salary for driver in 03.2021</t>
  </si>
  <si>
    <t>Pmt meals fee 03.2021</t>
  </si>
  <si>
    <t>Payment for telecommunication services: telephone in 03.2021</t>
  </si>
  <si>
    <t>Payment for customs consulting fees and software support 03.2021</t>
  </si>
  <si>
    <t>Payment for buying Stationery 03.2021</t>
  </si>
  <si>
    <t>Payment for hiring car in  03.2021</t>
  </si>
  <si>
    <t>Payment taxi fee 03.2021</t>
  </si>
  <si>
    <t>Pmt for rent a water filter and buying air purifier in 03.2021</t>
  </si>
  <si>
    <t>Payment chemical for waste water treatment fees/03.2021</t>
  </si>
  <si>
    <t>EMS fee 03.2021</t>
  </si>
  <si>
    <t>Payment for buying Gas in 03.2021</t>
  </si>
  <si>
    <t xml:space="preserve">Pmt health services 03.2021 </t>
  </si>
  <si>
    <t>Pmt Septic tank suction cost 03.2021</t>
  </si>
  <si>
    <t>Payment for buying toilet paper in 03.2021</t>
  </si>
  <si>
    <t>Payment for Water use and waste water treat in 03.2021</t>
  </si>
  <si>
    <t>Payment for law consulting fees in03.2021</t>
  </si>
  <si>
    <t>Payment rent printer 03.2021</t>
  </si>
  <si>
    <t>Payment for security services in 03.2021</t>
  </si>
  <si>
    <t>Payment salary in MAR 2021 of Vietnamese</t>
  </si>
  <si>
    <t>Payment salary in MAR 2021 of Korean</t>
  </si>
  <si>
    <t>Payment salary in  04.2021 of Vietnamese - Quit work -1 time</t>
  </si>
  <si>
    <t>Reciept money card credit  swipe error</t>
  </si>
  <si>
    <t xml:space="preserve">Vendor other  </t>
  </si>
  <si>
    <t xml:space="preserve">Payment credit card Expense  (JEON HAI YOUNG-0767) </t>
  </si>
  <si>
    <t xml:space="preserve"> Payment for transportation fee in MAR 2021</t>
  </si>
  <si>
    <t>SMS Service Mar 01.2021</t>
  </si>
  <si>
    <t>Pmt for welfare of Company in 03.2021</t>
  </si>
  <si>
    <t>payment FCT (SUSS )</t>
  </si>
  <si>
    <t>payment FCT (JM )</t>
  </si>
  <si>
    <t>payment  FCT (kyocera TT 30.03)</t>
  </si>
  <si>
    <t>Pmt for buying materials in Mar 2021</t>
  </si>
  <si>
    <t>AULIM TECH</t>
  </si>
  <si>
    <t>Pmt for buying MRO in MAR 2021</t>
  </si>
  <si>
    <t>ESPEC</t>
  </si>
  <si>
    <t xml:space="preserve"> Cetificate balance 31.03.2021 fee</t>
  </si>
  <si>
    <t>Payment for Parking fee in 04.2021</t>
  </si>
  <si>
    <t>CÔNG TY TNHH FOSECA VIỆT NAM</t>
  </si>
  <si>
    <t>Payment for daily meal's in 04.2021</t>
  </si>
  <si>
    <t>Payment for real estate management fees QII/2021</t>
  </si>
  <si>
    <t>Payment for service charges insecticide spraying in 2021.03</t>
  </si>
  <si>
    <t>Payment for Cleaning fee in 3.2021</t>
  </si>
  <si>
    <t>Payment for Cleaning fee in 02.2021</t>
  </si>
  <si>
    <t>CTY TNHH THUẾ VÀ TV KPMG</t>
  </si>
  <si>
    <t>Công ty TNHH thương mại và dịch vụ TSG</t>
  </si>
  <si>
    <t>Payment for training Power BI</t>
  </si>
  <si>
    <t>JQ</t>
  </si>
  <si>
    <t>GWANGLIM AUTOMATION SYSTEM</t>
  </si>
  <si>
    <t>Trung Dũng</t>
  </si>
  <si>
    <t>CONG TY CO PHAN ANH TUAN</t>
  </si>
  <si>
    <t>Receipt money Insurance 04.2021</t>
  </si>
  <si>
    <t>receipt money asset liquidation</t>
  </si>
  <si>
    <t>receipt money from sale scrap 04.2021</t>
  </si>
  <si>
    <t xml:space="preserve">Receipt taxi deposit </t>
  </si>
  <si>
    <t>Internal transfer from WRB SHB 988 (USD) to SHB 373 (VND)</t>
  </si>
  <si>
    <t>Kim SungWon</t>
  </si>
  <si>
    <t>Shinhanbank- Bắc Ninh</t>
  </si>
  <si>
    <t>KEB hana- Chi Nhánh Hà Nội</t>
  </si>
  <si>
    <t>Wooribank-CN Bắc Ninh</t>
  </si>
  <si>
    <t>KEB- CN Hà Nội</t>
  </si>
  <si>
    <t>Wooribank</t>
  </si>
  <si>
    <t>MOONHYEUNGSEOK</t>
  </si>
  <si>
    <t>wietcombank- CN kinh bắc</t>
  </si>
  <si>
    <t xml:space="preserve">Seo Du Weon </t>
  </si>
  <si>
    <t>Wooribank -CN bắc ninh</t>
  </si>
  <si>
    <t>IBK- CN Hà Nội</t>
  </si>
  <si>
    <t xml:space="preserve">Pmt for entertainment meal expense in 03.2021 - business trip at SEV- SEVT </t>
  </si>
  <si>
    <t>Debit card (buy petrol on date 01 Apr 2021)</t>
  </si>
  <si>
    <t>Debit card (buy petrol on date 02 Apr 2021)</t>
  </si>
  <si>
    <t>Debit card (buy petrol on date 03 Apr 2021)</t>
  </si>
  <si>
    <t>Debit card (buy petrol on date 05 Apr 2021)</t>
  </si>
  <si>
    <t>Debit card (buy petrol on date 06 Apr 2021)</t>
  </si>
  <si>
    <t>payment for insurance fee</t>
  </si>
  <si>
    <t>Debit card (buy petrol on date 07 Apr 2021)</t>
  </si>
  <si>
    <t xml:space="preserve">Payment for test corana fee </t>
  </si>
  <si>
    <t>Payment for entry fee 03.2021</t>
  </si>
  <si>
    <t xml:space="preserve">Payment for Parking fee in QII.2021 </t>
  </si>
  <si>
    <t>Debit card (buy petrol on date 09 Apr 2021)</t>
  </si>
  <si>
    <t>Debit card (buy petrol on date 10 Apr 2021)</t>
  </si>
  <si>
    <t>SMS 04.2021 fee</t>
  </si>
  <si>
    <t>Debit card (buy petrol on date 13 Apr 2021)</t>
  </si>
  <si>
    <t>SMS fee 04.2021</t>
  </si>
  <si>
    <t>Debit card (buy petrol on date 15 Apr 2021)</t>
  </si>
  <si>
    <t xml:space="preserve">payment test corona fee </t>
  </si>
  <si>
    <t>Payment for buying gifts</t>
  </si>
  <si>
    <t>Payment salary korean in 04.2021</t>
  </si>
  <si>
    <t>Payment for buying brithday gift 04.2021</t>
  </si>
  <si>
    <t xml:space="preserve">Guarrantee electric fee </t>
  </si>
  <si>
    <t>Debit card (buy petrol on date 27 Apr 2021)</t>
  </si>
  <si>
    <t>Payment for buying brithday cake for Mr.Choi</t>
  </si>
  <si>
    <t>Payment for examination fees (labor safety)</t>
  </si>
  <si>
    <t>Debit card (buy petrol on date 28Apr 2021)</t>
  </si>
  <si>
    <t>Phạm Gia Tân</t>
  </si>
  <si>
    <t>Công ty TNHH Foseca Việt Nam</t>
  </si>
  <si>
    <t>Công ty CP đầu tư và công nghệ xây dựng Việt Xanh</t>
  </si>
  <si>
    <t>Công ty TNHH Thương Mại Và Dịch Vụ TSG</t>
  </si>
  <si>
    <t xml:space="preserve">Công ty Cổ Phần hiệu chuẩn Vitech </t>
  </si>
  <si>
    <t>Nguyễn Thị Thu Hương</t>
  </si>
  <si>
    <t>Sở tài chính TP Hà Nội</t>
  </si>
  <si>
    <t xml:space="preserve">Công ty Cổ phần tập toàn Đầu Tư Bách Vượng </t>
  </si>
  <si>
    <t xml:space="preserve">Đỗ Thị Hảo </t>
  </si>
  <si>
    <t>Kim Sung Nam</t>
  </si>
  <si>
    <t>Công ty TNHH PASCHA IDS VINA</t>
  </si>
  <si>
    <t>Công ty bảo hiểm PJICo Bắc Ninh</t>
  </si>
  <si>
    <t>Phạm Văn Sinh</t>
  </si>
  <si>
    <t xml:space="preserve">Công ty Cổ Phần Trang Trí Nội Thất Hà Thành </t>
  </si>
  <si>
    <t>Payment for telecommunication services: IT Internet in 03.2021</t>
  </si>
  <si>
    <t>Pmt for Union dues 03.2021</t>
  </si>
  <si>
    <t>Payment for rent house 3-21 from  21/4-20/7/2021</t>
  </si>
  <si>
    <t>Payment for CIT consultation fees</t>
  </si>
  <si>
    <t>Payment meal fee 03.2021</t>
  </si>
  <si>
    <t>Payment for 50%  buying tray</t>
  </si>
  <si>
    <t>payment for replace cacbon fee redbill 22/23</t>
  </si>
  <si>
    <t>Payment for equipment calibration fees redbill 252</t>
  </si>
  <si>
    <t>Payment for rent house form 15/4-14/10/21 ( Mr.Jo QC)</t>
  </si>
  <si>
    <t>prepayment 50% employee identification card</t>
  </si>
  <si>
    <t xml:space="preserve">Pmt for hand sanitizer solution </t>
  </si>
  <si>
    <t>payment a radiation safety fine</t>
  </si>
  <si>
    <t>Payment for buying bracelet for CSP</t>
  </si>
  <si>
    <t xml:space="preserve">Payment for buying envelope </t>
  </si>
  <si>
    <t>Payment for drinking water analysis fee</t>
  </si>
  <si>
    <t>Payment for rent house 01/05-31/10/2021 Mr.Park Hong Su</t>
  </si>
  <si>
    <t>Payment for transport fee redbill 1160+1161</t>
  </si>
  <si>
    <t>Payment for buying medicine</t>
  </si>
  <si>
    <t>Payment for 50% remain  buying tray</t>
  </si>
  <si>
    <t>Payment for buying trees</t>
  </si>
  <si>
    <t xml:space="preserve">Payment for buying oil fee </t>
  </si>
  <si>
    <t>Payment for fire insurance fee</t>
  </si>
  <si>
    <t xml:space="preserve">Payment for buying paper towels </t>
  </si>
  <si>
    <t>Payment for rent house 01/05-31/10/2021  Mr.Jeon Hai Young</t>
  </si>
  <si>
    <t>Payment for buying bracelet for LFEM</t>
  </si>
  <si>
    <t>Payment for  50% buying armorial</t>
  </si>
  <si>
    <t>Payment for buying curtains</t>
  </si>
  <si>
    <t>Payment for health check-up fee</t>
  </si>
  <si>
    <t>Payment for Insurance fee in 04.2021</t>
  </si>
  <si>
    <t>Pmt collection and disposal of waste 02.2021</t>
  </si>
  <si>
    <t>Pmt collection and disposal of waste 03.2021</t>
  </si>
  <si>
    <t>PIT tax in Mar 2021</t>
  </si>
  <si>
    <t>payment  FCT (wisol TT FA 15.04)</t>
  </si>
  <si>
    <t>Pmt for buying materials in Nov 2019</t>
  </si>
  <si>
    <t>Pmt for buying materials in FEB 2020</t>
  </si>
  <si>
    <t>Pmt for buying materials in Mar 2021_DVCT:  DNCX</t>
  </si>
  <si>
    <t>INTERCEM KOREA LTD</t>
  </si>
  <si>
    <t>MDSolution Co., Ltd</t>
  </si>
  <si>
    <t>EPRO LINK TEK</t>
  </si>
  <si>
    <t>H&amp;J CORPORATION</t>
  </si>
  <si>
    <t xml:space="preserve">SAMSUNG INDIA ELECTRONICS PVT.LTD </t>
  </si>
  <si>
    <t>SAMSUNG ELETRONICA DA AMAZONIA LTDA</t>
  </si>
  <si>
    <t>SamSung Electronics VietNam Co.,ltd</t>
  </si>
  <si>
    <t>Pmt for buying MRO in FEB 2021 &amp; setup fee</t>
  </si>
  <si>
    <t>Pmt for repair fee  in FEB 2021</t>
  </si>
  <si>
    <t>Pmt for buying FA in FEB 2021</t>
  </si>
  <si>
    <t>Pmt for buying MRO &amp; FA in MAR 2021 (8,774.60 MRO)</t>
  </si>
  <si>
    <t>Pmt for buying MRO in MAR 2021&amp; 30% setup fee WLP 2</t>
  </si>
  <si>
    <t>Pmt for repair fee  in Mar 2021</t>
  </si>
  <si>
    <t>Pmt for buying MRO in MAR 2021 &amp; setup fee</t>
  </si>
  <si>
    <t>Pmt for setup fee  in Apr 2021</t>
  </si>
  <si>
    <t>Pmt for buying MRO in FEB 2020</t>
  </si>
  <si>
    <t>Pmt for buying 20% FA in DEC 2020</t>
  </si>
  <si>
    <t>Pmt for buying FA  02.2021</t>
  </si>
  <si>
    <t>Pmt for buying FA  10.2020</t>
  </si>
  <si>
    <t xml:space="preserve">Payment for claim </t>
  </si>
  <si>
    <t>Pmt for 40% buying FA in apr 2021_DVCT:  DNCX</t>
  </si>
  <si>
    <t>Pmt for  70% remain setup fee WLP 2 Invoice TKC -F21-063</t>
  </si>
  <si>
    <t>Công ty TNHH Thương Mại Dịch Vụ THAL</t>
  </si>
  <si>
    <t>Công ty Cổ Phần Tư Vấn và Dịch Vụ Công Nghệ ASIC</t>
  </si>
  <si>
    <t xml:space="preserve">Công ty TNHH S - vina </t>
  </si>
  <si>
    <t>Công ty TNHH ASM PACIFIC Việt Nam</t>
  </si>
  <si>
    <t>Công ty TNHH TZTEK Vina</t>
  </si>
  <si>
    <t>Công ty TNHH xây dựng Mirae</t>
  </si>
  <si>
    <t>Pmt for buying MRO in Mar 2021</t>
  </si>
  <si>
    <t xml:space="preserve">Pmt for 40% buying FA </t>
  </si>
  <si>
    <t>Payment for installing the Dicing machine fee redbill 23/24/21/22</t>
  </si>
  <si>
    <t>Payment for 50% buying UPS contract no. HGVINA-2103-22</t>
  </si>
  <si>
    <t>Payment for 50% contract no 20210310/HDXD/WS-MR</t>
  </si>
  <si>
    <t xml:space="preserve">Payment for checking equiment </t>
  </si>
  <si>
    <t>Receipt money from Sale in 04.2021</t>
  </si>
  <si>
    <t>Receipt  interest in 05.2021</t>
  </si>
  <si>
    <t>Pmt for Union dues 04.2021</t>
  </si>
  <si>
    <t>Payment request of electricity from 21.04.2021 to 02.05.2021-1st</t>
  </si>
  <si>
    <t>Payment request of electricity from 13.05.2021 to 20.05.2021- times 03rd</t>
  </si>
  <si>
    <t>Pmt for Internet expense  in 04.2021</t>
  </si>
  <si>
    <t>Payment for telecommunication services: telephone in 04.2021</t>
  </si>
  <si>
    <t>Payment for customs consulting fees and software support 04.2021</t>
  </si>
  <si>
    <t xml:space="preserve"> Payment for transportation fee in Apr 2021</t>
  </si>
  <si>
    <t>SMS Service Mar 04.2021</t>
  </si>
  <si>
    <t xml:space="preserve"> Payment for transportation fee in Mar 2021</t>
  </si>
  <si>
    <t>Payment 3G support for QC 04.2021</t>
  </si>
  <si>
    <t xml:space="preserve">Payment credit card Expense  (JO DUKRAE-9780) </t>
  </si>
  <si>
    <t xml:space="preserve">Payment for Toll &amp; Parking fee in 04.2021 </t>
  </si>
  <si>
    <t>Pmt for welfare of Company in 04.2021</t>
  </si>
  <si>
    <t xml:space="preserve">Pmt for entertainment meal expense in 04.2021 - business trip at SEV- SEVT </t>
  </si>
  <si>
    <t>Payment for law consulting fees in 04.2021</t>
  </si>
  <si>
    <t>Payment for buying Stationery 04.2021</t>
  </si>
  <si>
    <t>Payment chemical for waste water treatment fees/04.2021</t>
  </si>
  <si>
    <t>EMS fee 04.2021</t>
  </si>
  <si>
    <t>Payment for buying Gas in 04.2021</t>
  </si>
  <si>
    <t xml:space="preserve">Pmt health services 04.2021 </t>
  </si>
  <si>
    <t>Pmt Septic tank suction cost 04.2021</t>
  </si>
  <si>
    <t>Payment for buying toilet paper in 04.2021</t>
  </si>
  <si>
    <t>Payment for Water use and waste water treat in 04.2021</t>
  </si>
  <si>
    <t>Payment rent printer 04.2021</t>
  </si>
  <si>
    <t>Payment for security services in 04.2021</t>
  </si>
  <si>
    <t>Pmt collection and disposal of waste 04.2021</t>
  </si>
  <si>
    <t>Pmt for buying materials in Apr 2021_DVCT:  DNCX</t>
  </si>
  <si>
    <t>Pmt for buying materials in Apr 2021</t>
  </si>
  <si>
    <t>Payment salary in Apr 2021 of Vietnamese</t>
  </si>
  <si>
    <t>Payment salary in Apr 2021 of Korean</t>
  </si>
  <si>
    <t>Payment salary in May 2021 of Korean</t>
  </si>
  <si>
    <t>Payment salary in  05.2021 of Vietnamese - Quit work -1 time</t>
  </si>
  <si>
    <t>payment FCT (setup fee )</t>
  </si>
  <si>
    <t>PIT tax in 04.2021</t>
  </si>
  <si>
    <t>Scinco Co., Ltd</t>
  </si>
  <si>
    <t>Pmt for buying MRO in Apr 2021</t>
  </si>
  <si>
    <t>Payment salary for driver in 04.2021</t>
  </si>
  <si>
    <t>Pmt meals fee 04.2021</t>
  </si>
  <si>
    <t>Payment for service charges insecticide spraying in 2021.04</t>
  </si>
  <si>
    <t>Pmt for rent a water filter 05.2021</t>
  </si>
  <si>
    <t>Cty TNHH thang máy Gia Phát</t>
  </si>
  <si>
    <t>Payment for elevator maintenance costs 02-03.2021</t>
  </si>
  <si>
    <t>Payment for Insurance fee in 05.2021</t>
  </si>
  <si>
    <t>CÔNG TY CP ĐIỆN BIÊN</t>
  </si>
  <si>
    <t>Payment for sevice house 04.2021( electricity,…)</t>
  </si>
  <si>
    <t>Payment for  50% remain buying armorial</t>
  </si>
  <si>
    <t xml:space="preserve">Payment for 50% remain envelope </t>
  </si>
  <si>
    <t>Payment for Parking fee in 05.2021</t>
  </si>
  <si>
    <t>Payment oil fee 04.2021</t>
  </si>
  <si>
    <t>Payment for Social insurance subsidize in 04.2021</t>
  </si>
  <si>
    <t>list employees leaving</t>
  </si>
  <si>
    <t>Mr.Choi HR</t>
  </si>
  <si>
    <t>Chu Thị Tuyết Minh</t>
  </si>
  <si>
    <t>HANGZHOU CANAANTEK CO., LTD C0401-C</t>
  </si>
  <si>
    <t>MA VAN LUONG</t>
  </si>
  <si>
    <t>AIG KOREA INC</t>
  </si>
  <si>
    <t>arrears insurance money of employees who leave</t>
  </si>
  <si>
    <t xml:space="preserve">Receipt money mobile internet due to over limit </t>
  </si>
  <si>
    <t>Receipt  CI because leave work</t>
  </si>
  <si>
    <t>Receipt money for claim</t>
  </si>
  <si>
    <t>receive money CI due to leave</t>
  </si>
  <si>
    <t xml:space="preserve">Receipt money from Insuarance </t>
  </si>
  <si>
    <t>Internal transfer from WRB 525 (VND) to  VCB 554 (VND)</t>
  </si>
  <si>
    <t>클레임 보상금</t>
    <phoneticPr fontId="4" type="noConversion"/>
  </si>
  <si>
    <t>기타입금</t>
    <phoneticPr fontId="4" type="noConversion"/>
  </si>
  <si>
    <t>기타입금</t>
    <phoneticPr fontId="4" type="noConversion"/>
  </si>
  <si>
    <t>Shinhanbank</t>
  </si>
  <si>
    <t xml:space="preserve">Payment credit card Expense  (JEON HAI YOUNG-1930) </t>
  </si>
  <si>
    <t>KEB</t>
  </si>
  <si>
    <t>Wooribank- CN BẮc Ninh</t>
  </si>
  <si>
    <t>Shinhanbank-CN Bắc Ninh</t>
  </si>
  <si>
    <t>Dương Việt Phương</t>
  </si>
  <si>
    <t>Nguyễn Văn Hùng</t>
  </si>
  <si>
    <t xml:space="preserve">Nguyễn Văn Hòa </t>
  </si>
  <si>
    <t>Shinhan bank- CN Bắc Ninh</t>
  </si>
  <si>
    <t>Wooribank- CN bắc Ninh</t>
  </si>
  <si>
    <t>Debit card (buy petrol on date 04 May 2021)</t>
  </si>
  <si>
    <t>Debit card (buy petrol on date 05 May 2021)</t>
  </si>
  <si>
    <t>Debit card (buy petrol on date 06 May 2021)</t>
  </si>
  <si>
    <t>Debit card (buy petrol on date 0 May 2021)</t>
  </si>
  <si>
    <t>Debit card (buy petrol on date 08 May 2021)</t>
  </si>
  <si>
    <t>payment for Viettel fee / 04.2021</t>
  </si>
  <si>
    <t>Payment for insurance for foreigners 04.2021</t>
  </si>
  <si>
    <t>Payment for buying supplies for Utility</t>
  </si>
  <si>
    <t>Debit card (buy petrol on date 10 May 2021)</t>
  </si>
  <si>
    <t>Debit card (buy petrol on date 11 May 2021)</t>
  </si>
  <si>
    <t>Debit card (buy petrol on date 12 May 2021)</t>
  </si>
  <si>
    <t>Debit card (buy petrol on date 13 May 2021)</t>
  </si>
  <si>
    <t>Debit card (buy petrol on date 14 May 2021)</t>
  </si>
  <si>
    <t>Debit card (buy petrol on date 15 May 2021)</t>
  </si>
  <si>
    <t>Debit card (buy petrol on date 17 May 2021)</t>
  </si>
  <si>
    <t>Payment for car registration fee 99LD.01084</t>
  </si>
  <si>
    <t>Payment for car registration fee 99LD.01142</t>
  </si>
  <si>
    <t xml:space="preserve">Payment for taxi test covid </t>
  </si>
  <si>
    <t>Debit card (buy petrol on date 18 May 2021)</t>
  </si>
  <si>
    <t>Debit card (buy petrol on date 20 May 2021)</t>
  </si>
  <si>
    <t>Payment for  buying film sticks</t>
  </si>
  <si>
    <t>Debit card (buy petrol on date 21 May 2021)</t>
  </si>
  <si>
    <t>Debit card (buy petrol on date 22 May 2021)</t>
  </si>
  <si>
    <t>Debit card (buy petrol on date 25 May 2021)</t>
  </si>
  <si>
    <t>Payment for buying birthday cake</t>
  </si>
  <si>
    <t>Payment for other fee</t>
  </si>
  <si>
    <t>Payment for test covid fee</t>
  </si>
  <si>
    <t>Payment for insuarance fee 05.2021</t>
  </si>
  <si>
    <t>Payment buying for diesel oil</t>
  </si>
  <si>
    <t>Công ty TNHH Quảng Cáo và trang trí nội thất Ngôi Sao Xanh</t>
  </si>
  <si>
    <t>Công ty TNHH Woori Vina</t>
  </si>
  <si>
    <t xml:space="preserve">Công ty CP phát triển công nghệ và tư vấn môi trường Envitech </t>
  </si>
  <si>
    <t>Công ty TNHH Kỹ thuật Công nghệ Môi trường Long Trường Vũ</t>
  </si>
  <si>
    <t>Công ty TNHH Thuế và Tư Vấn KPMG</t>
  </si>
  <si>
    <t>Công ty TNHH Xây dựng và Cơ Điện Trung Kiên</t>
  </si>
  <si>
    <t xml:space="preserve">Công ty TNHH Một thành viên đồng vị phóng xạ  </t>
  </si>
  <si>
    <t>Payment request of electricity from 03.05.2021- 12.05.2021 times 2nd</t>
  </si>
  <si>
    <t>Payment for telecommunication services: IT Internet in 04.2021</t>
  </si>
  <si>
    <t>payment for entry fee (01 person entry on 6.2021)</t>
  </si>
  <si>
    <t>Payment for buying Blender</t>
  </si>
  <si>
    <t>Payment for buying sign "I love wisol "</t>
  </si>
  <si>
    <t>Payment for vehicle maintenance cost 99LD 42/51</t>
  </si>
  <si>
    <t xml:space="preserve">Payment for buying antiseptic solution </t>
  </si>
  <si>
    <t>Payment for buying notice board 3D5S</t>
  </si>
  <si>
    <t>Payment for environmental monitoring in the Q1</t>
  </si>
  <si>
    <t>Payment for cleaning fee 05.2021</t>
  </si>
  <si>
    <t xml:space="preserve">Payment for buying chemicals </t>
  </si>
  <si>
    <t>Payment for taxes  CIT consultant-time 2</t>
  </si>
  <si>
    <t>Payment for buying employee identification card</t>
  </si>
  <si>
    <t>Payment for sprinkler repair fee</t>
  </si>
  <si>
    <t>Payment for vehicle maintenance cost 99LD 42</t>
  </si>
  <si>
    <t xml:space="preserve">Payment for X-Ray licensing fee </t>
  </si>
  <si>
    <t xml:space="preserve">Payment for buying tools covid </t>
  </si>
  <si>
    <t>Payment for tuition QII (Park Seo Yeon) con Mr.Park Jung Hoon</t>
  </si>
  <si>
    <t>Payment for tuition QII ( Park Yun Seo) con Mr.Park Jung Hoon</t>
  </si>
  <si>
    <t xml:space="preserve">payment for airticket </t>
  </si>
  <si>
    <t>Payment for sevice house 05.2021( electricity,…)</t>
  </si>
  <si>
    <t>payment  FCT (Setup fee TT 28.05)</t>
  </si>
  <si>
    <t>payment  FCT (kyocera TT 28.05)</t>
  </si>
  <si>
    <t>cash withdraw</t>
  </si>
  <si>
    <t>Pmt for buying materials in Jan 2021</t>
  </si>
  <si>
    <t>Pmt for buying materials in Jan 2020</t>
  </si>
  <si>
    <t>Pmt for buying materials in Jan+FEB 2020</t>
  </si>
  <si>
    <t>Mihama Corporation</t>
  </si>
  <si>
    <t>New Ground</t>
  </si>
  <si>
    <t>NanosolTech Co.,ltd</t>
  </si>
  <si>
    <t>INNOMAX Co., LTD</t>
  </si>
  <si>
    <t>JMC Korea</t>
  </si>
  <si>
    <t>EV Group Europe &amp; Asia/Pacific GmbH</t>
  </si>
  <si>
    <t>Pmt for buying MRO and setup fee in Mar 2021</t>
  </si>
  <si>
    <t>Pmt for buying MRO and setup fee  in Apr 2021</t>
  </si>
  <si>
    <t>Pmt for  setup fee  in  May 2021</t>
  </si>
  <si>
    <t>Payment for setup fee 05.2021</t>
  </si>
  <si>
    <t>Công ty TNHH Công Nghệ DRF</t>
  </si>
  <si>
    <t xml:space="preserve">Công ty TNHH Getech Việt Nam </t>
  </si>
  <si>
    <t>Payment for machine rental fee 04.2021</t>
  </si>
  <si>
    <t xml:space="preserve">Payment for installation fee of 14 machines </t>
  </si>
  <si>
    <t>Payment for installing Lan network fee/ 04.2021</t>
  </si>
  <si>
    <t>Payment for buying electrical equipment, installation redbill  31/31/28/27….</t>
  </si>
  <si>
    <t>Payment 30% buying FA redbill11</t>
  </si>
  <si>
    <t>Payment for install partition wall fee</t>
  </si>
  <si>
    <t>Prepayment  40% L2 of contract 20210310/HDXD/WS-MR</t>
  </si>
  <si>
    <t>Prepayment installation of ATS, generator contract no GNC-Wisol/20210401</t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</si>
  <si>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</si>
  <si>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</si>
  <si>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t>Trần Mạnh Chung</t>
  </si>
  <si>
    <t>Nguyễn Kim Oanh</t>
  </si>
  <si>
    <t>Trần thế Hiển</t>
  </si>
  <si>
    <t>Phạm Thị Ngọc Dung</t>
  </si>
  <si>
    <t>Hoàn Mỹ-Cty CP bênh viện quốc tế</t>
  </si>
  <si>
    <t>Payment for hiring car in  04.2021</t>
  </si>
  <si>
    <t>Payment taxi fee 04.2021</t>
  </si>
  <si>
    <t>Woori bank -CN bắc Ninh</t>
  </si>
  <si>
    <t>Debit card (buy petrol on date 01 Jun 2021)</t>
  </si>
  <si>
    <t>Quỹ phòng chống thiên tai tỉnh Bắc Ninh</t>
  </si>
  <si>
    <t>Payment for disaster prevention fund 2021</t>
  </si>
  <si>
    <t>Other vendor</t>
  </si>
  <si>
    <t>WISOL(KOREA)</t>
  </si>
  <si>
    <t>Receipt money from Sale in 05.2021</t>
  </si>
  <si>
    <t>Mr.Hoàng CSP</t>
  </si>
  <si>
    <t>CHOI SEOKGIL</t>
  </si>
  <si>
    <t>Mr.Seo Duwoen</t>
  </si>
  <si>
    <t>TRAN QUANG HUNG</t>
  </si>
  <si>
    <t>Receipt  interest in 06.2021</t>
  </si>
  <si>
    <t>Receipt other</t>
  </si>
  <si>
    <t>Get the change back</t>
  </si>
  <si>
    <t>Deposit cash into the account</t>
  </si>
  <si>
    <t>Rêciept Social insurance subsidize in 05.2021</t>
  </si>
  <si>
    <t>Receipt money parking fee of house'S Jeon Hai young</t>
  </si>
  <si>
    <t>receipt money from sale scrap 05.2021</t>
  </si>
  <si>
    <t>Payment salary in may 2021 of Vietnamese</t>
  </si>
  <si>
    <t>Payment salary in may 2021 of Vietnamese-add</t>
  </si>
  <si>
    <t>Payment salary in may 2021 of Korean</t>
  </si>
  <si>
    <t>Payment salary in may 2021 of Korean-estimate</t>
  </si>
  <si>
    <t>Payment salary in Jun 2021 of Korean-estimate</t>
  </si>
  <si>
    <t>Payment salary in  05.2021 of Vietnamese - Quit work -2 time</t>
  </si>
  <si>
    <t>Payment salary in  06.2021 of Vietnamese - Quit work -1 time</t>
  </si>
  <si>
    <t>Payment credit card Expense  (SEO DUWON 8380 )</t>
  </si>
  <si>
    <t xml:space="preserve">Payment credit card Expense  (SEO DUWON 1948) </t>
  </si>
  <si>
    <t xml:space="preserve"> Payment for transportation fee in 4.2021</t>
  </si>
  <si>
    <t xml:space="preserve"> Payment for transportation fee in 05.2021</t>
  </si>
  <si>
    <t>Shinhan bank-CN bắc ninh</t>
  </si>
  <si>
    <t>KEB hana bank</t>
  </si>
  <si>
    <t>Nguyễn Thị Vi</t>
  </si>
  <si>
    <t>Chu Văn Quý</t>
  </si>
  <si>
    <t>SMS Service 05.2021</t>
  </si>
  <si>
    <t>Pmt for welfare of Company in 05.2021</t>
  </si>
  <si>
    <t xml:space="preserve">Payment for Toll &amp; Parking fee in 05.2021 </t>
  </si>
  <si>
    <t>SMS fee 06.2021</t>
  </si>
  <si>
    <t>Debit card (buy petrol on date 06 Jun 2021)</t>
  </si>
  <si>
    <t>Debit card (buy petrol on date 07 Jun 2021)</t>
  </si>
  <si>
    <t>Payment fot buying radio speakers, filter coffee</t>
  </si>
  <si>
    <t xml:space="preserve">Payment for buying medicine </t>
  </si>
  <si>
    <t>Payment for crane rental fee</t>
  </si>
  <si>
    <t>SMS fee</t>
  </si>
  <si>
    <t>Debit card (buy petrol on date 11 Jun 2021)</t>
  </si>
  <si>
    <t>Debit card (buy petrol on date 14 Jun 2021)</t>
  </si>
  <si>
    <t>Payment for buying fruit, candy.,,,</t>
  </si>
  <si>
    <t>Debit card (buy petrol on date 15 Jun 2021)</t>
  </si>
  <si>
    <t>paymnet for buying phone charger</t>
  </si>
  <si>
    <t>payment for test covid fee</t>
  </si>
  <si>
    <t>Debit card (buy petrol on date 18 Jun 2021)</t>
  </si>
  <si>
    <t>Debit card (buy petrol on date 21 Jun 2021)</t>
  </si>
  <si>
    <t>Bank fee payment for wisol</t>
  </si>
  <si>
    <t>Debit card (buy petrol on date 22 Jun 2021)</t>
  </si>
  <si>
    <t>Debit card (buy petrol on date 24 Jun 2021)</t>
  </si>
  <si>
    <t>Debit card (buy petrol on date 25 Jun 2021)</t>
  </si>
  <si>
    <t>Debit card (buy petrol on date 26 Jun 2021)</t>
  </si>
  <si>
    <t>Debit card (buy petrol on date 28 Jun 2021)</t>
  </si>
  <si>
    <t>Pmt for test covid-19 fee</t>
  </si>
  <si>
    <t xml:space="preserve">payment for medical fee </t>
  </si>
  <si>
    <t>Debit card (buy petrol on date 29 Jun 2021)</t>
  </si>
  <si>
    <t>Debit card (buy petrol on date 30 Jun 2021)</t>
  </si>
  <si>
    <t>Payment salary for driver in 05.2021</t>
  </si>
  <si>
    <t>Pmt meals fee 05.2021</t>
  </si>
  <si>
    <t>Payment for Social insurance subsidize in 05.2021</t>
  </si>
  <si>
    <t>Payment request of electricity from 21.05.2021 to 02.06.2021-1st</t>
  </si>
  <si>
    <t>Payment request of electricity from 03.06.2021- 12.6.2021 times 2nd</t>
  </si>
  <si>
    <t>Payment for telecommunication services: telephone in 05.2021</t>
  </si>
  <si>
    <t>Pmt for Internet expense  in 05.2021</t>
  </si>
  <si>
    <t>Payment for telecommunication services: IT Internet in 05.2021</t>
  </si>
  <si>
    <t>Payment request of electricity from 13.06.2021 to 20.06.2021- times 03rd</t>
  </si>
  <si>
    <t>Pmt for Union dues 05.2021</t>
  </si>
  <si>
    <t>Payment for customs consulting fees and software support 05.2021</t>
  </si>
  <si>
    <t>Công ty TNHH Vật Tư Đức Hiếu</t>
  </si>
  <si>
    <t>Công ty TNHH Dịch vụ thương mại Bắc Ninh</t>
  </si>
  <si>
    <t>Công ty Cổ phần giáo dục và truyền thông Nam Việt</t>
  </si>
  <si>
    <t>Công ty cổ phần y tế Đức Minh</t>
  </si>
  <si>
    <t>Công ty TNHH Min Life Việt Nam</t>
  </si>
  <si>
    <t>Công ty TNHH Careerlink</t>
  </si>
  <si>
    <t>Payment for rent house  Lee Ho Gue</t>
  </si>
  <si>
    <t>Payment for rent house  Seo DuWeon</t>
  </si>
  <si>
    <t>Payment for rent house  Park JaeWan</t>
  </si>
  <si>
    <t>Payment for rent house  Moon HyeungSeok-CSP</t>
  </si>
  <si>
    <t>payment for audit fee 2020</t>
  </si>
  <si>
    <t>payment for buying insurance fire</t>
  </si>
  <si>
    <t>payment for buying insurance car</t>
  </si>
  <si>
    <t>Commendate for outstanding employees in 05.2021  pmt by internet banking</t>
  </si>
  <si>
    <t>Payment for card employee</t>
  </si>
  <si>
    <t>payment Car repair fee 99LD.010.84</t>
  </si>
  <si>
    <t>Payment for buying fruit,…</t>
  </si>
  <si>
    <t>Payment for toll fee in QIII</t>
  </si>
  <si>
    <t>Payment for buying name card</t>
  </si>
  <si>
    <t>Payment for buying birthday Gift</t>
  </si>
  <si>
    <t>Paymnet for buying kit test covid 19</t>
  </si>
  <si>
    <t>payment for buying medicine</t>
  </si>
  <si>
    <t>Payment for buying face mask</t>
  </si>
  <si>
    <t>Payment for recruitment costs 06.2021</t>
  </si>
  <si>
    <t>Payment for buying  employees card</t>
  </si>
  <si>
    <t>payment for insuarance fire</t>
  </si>
  <si>
    <t>Payment for luggage transport fee ( Mr.Kil kiha)</t>
  </si>
  <si>
    <t xml:space="preserve">Công ty TNHH Việt Phương Minh BN </t>
  </si>
  <si>
    <t>Payment for hiring car in  05.2021</t>
  </si>
  <si>
    <t>Payment for rent a car to get vaccinated</t>
  </si>
  <si>
    <t>Payment for buying Stationery 05.2021</t>
  </si>
  <si>
    <t xml:space="preserve">Pmt health services 05.2021 and test covid-19 fee </t>
  </si>
  <si>
    <t>Pmt for rent a water filter 06.2021</t>
  </si>
  <si>
    <t>Payment for Insurance fee in 06.2021</t>
  </si>
  <si>
    <t>Payment chemical for waste water treatment fees/05.2021</t>
  </si>
  <si>
    <t>Payment for buying Gas in 05.2021</t>
  </si>
  <si>
    <t>Payment for service charges insecticide spraying in 2021.05</t>
  </si>
  <si>
    <t>Pmt Septic tank suction cost 05.021</t>
  </si>
  <si>
    <t>Payment for buying toilet paper in 04.2021,……</t>
  </si>
  <si>
    <t>Payment for Water use and waste water treat in 05.2021</t>
  </si>
  <si>
    <t>Payment for law consulting fees in 05.2021</t>
  </si>
  <si>
    <t>Payment rent printer 05.2021</t>
  </si>
  <si>
    <t>Payment for daily meal's in 05.2021</t>
  </si>
  <si>
    <t>Payment for security services in 05.21</t>
  </si>
  <si>
    <t>Payment for Cleaning fee in 05.21</t>
  </si>
  <si>
    <t>Pmt collection and disposal of waste 05.21</t>
  </si>
  <si>
    <t>PIT tax in 05.2021</t>
  </si>
  <si>
    <t>payment  FCT (kyocera TT 28.06)</t>
  </si>
  <si>
    <t>Pmt for buying materials in May 2021_DVCT:  DNCX</t>
  </si>
  <si>
    <t>Pmt for buying materials in May 2021</t>
  </si>
  <si>
    <t>ARISOL-TECH Co., LTD</t>
  </si>
  <si>
    <t>eCredible</t>
  </si>
  <si>
    <t>Pmt for buying FA in Apr 2021</t>
  </si>
  <si>
    <t>Pmt for buying MRO in May 2021</t>
  </si>
  <si>
    <t>Pmt for buying MRO and setup fee  in May 2021</t>
  </si>
  <si>
    <t>Pmt for buying MRO and FA in May 2021</t>
  </si>
  <si>
    <t>Pmt for setup fee in May 2021</t>
  </si>
  <si>
    <t>Pmt for credit assessment fee</t>
  </si>
  <si>
    <t>Pmt for 50% setup fee in Jun 2021</t>
  </si>
  <si>
    <t>Pmt for buying MRO in Apr 2020</t>
  </si>
  <si>
    <t xml:space="preserve">Công ty Cổ Phần Công nghệ Unitech Việt Nam </t>
  </si>
  <si>
    <t>Công ty TNHH Công nghệ Toàn Cầu TBB</t>
  </si>
  <si>
    <t>Công ty TNHH Vion Tec</t>
  </si>
  <si>
    <t>Công ty cổ phần Công nghệ Môi trường Toàn Á</t>
  </si>
  <si>
    <t>Công ty TNHH Thương Mại dịch vụ Diệp Bách Điền</t>
  </si>
  <si>
    <t>Payment for machine rental fee 06.2021</t>
  </si>
  <si>
    <t>Payment for cheking electrical equipment 04/05.2021)</t>
  </si>
  <si>
    <t>Payment 40% L1 contract no WS-GE20210407</t>
  </si>
  <si>
    <t>payment for installation Dicing, layout USD,ATS,….</t>
  </si>
  <si>
    <t>payment for installation chiller,…</t>
  </si>
  <si>
    <t>Pmt for setup fee  in May 2021</t>
  </si>
  <si>
    <t>Pmt for  setup fee  in May 2021</t>
  </si>
  <si>
    <t>Pmt for buying MRO  in May 2021</t>
  </si>
  <si>
    <t>Plan</t>
  </si>
  <si>
    <t>Receipt money from Sale in 06.2021</t>
  </si>
  <si>
    <t>DOOSUNG TECH VIETNAM CO., LTD</t>
  </si>
  <si>
    <t>Korea Hosiden Electronic Co., Ltd.</t>
  </si>
  <si>
    <t>Receipt  interest in 07.2021</t>
  </si>
  <si>
    <t>Payment salary in Jun 2021 of Vietnamese</t>
  </si>
  <si>
    <t>Payment salary inJun 2021 of Korean</t>
  </si>
  <si>
    <t>Payment salary in Jul 2021 of Korean-estimate</t>
  </si>
  <si>
    <t>Payment salary in  07.2021 of Vietnamese - Quit work -1 time</t>
  </si>
  <si>
    <t xml:space="preserve"> Payment for transportation fee in 5.2021</t>
  </si>
  <si>
    <t xml:space="preserve"> Payment for transportation fee in 06.2021</t>
  </si>
  <si>
    <t>CN CTY TNHH CJ KOREA EXPRESS FREIGH</t>
  </si>
  <si>
    <t>NAM YANG INTERNATIONAL LOGISTICS -C</t>
  </si>
  <si>
    <t>SMS Service 06.2021</t>
  </si>
  <si>
    <t>Pmt for welfare of Company in 06.2021</t>
  </si>
  <si>
    <t>SMS fee 07.2021</t>
  </si>
  <si>
    <t>Payment for Parking fee in 06.2021</t>
  </si>
  <si>
    <t xml:space="preserve">Payment for Toll &amp; Parking fee in 06.2021 </t>
  </si>
  <si>
    <t>Pmt for Union dues 06.2021</t>
  </si>
  <si>
    <t>Payment for customs consulting fees and software support 06.2021</t>
  </si>
  <si>
    <t>Payment for telecommunication services: telephone in 06.2021</t>
  </si>
  <si>
    <t>Payment for telecommunication services: IT Internet in 06.2021</t>
  </si>
  <si>
    <t>Pmt for Internet expense  in 06.2021</t>
  </si>
  <si>
    <t>Payment 3G support for QC 06.2021</t>
  </si>
  <si>
    <t>Payment salary for driver in 06.2021</t>
  </si>
  <si>
    <t>Pmt for buying materials in Mar 2020</t>
  </si>
  <si>
    <t>Payment rent printer 06.2021</t>
  </si>
  <si>
    <t>Payment chemical for waste water treatment fees/06.2021</t>
  </si>
  <si>
    <t>Payment for buying Gas in 06.2021</t>
  </si>
  <si>
    <t>Payment for service charges insecticide spraying in 2021.06</t>
  </si>
  <si>
    <t>Payment for Water use and waste water treat in 06.2021</t>
  </si>
  <si>
    <t>Payment taxi fee 05.2021</t>
  </si>
  <si>
    <t>Payment taxi fee 06.2021</t>
  </si>
  <si>
    <t>Payment for Cleaning fee in 06.21</t>
  </si>
  <si>
    <t>EMS fee 06.2021</t>
  </si>
  <si>
    <t>Pmt collection and disposal of waste 06.21</t>
  </si>
  <si>
    <t>Payment for buying toilet paper in 06.2021,……</t>
  </si>
  <si>
    <t>Payment for Insurance fee in 07.2021</t>
  </si>
  <si>
    <t>Pmt for rent a water filter 07.2021</t>
  </si>
  <si>
    <t>Payment for buying Stationery 06.2021</t>
  </si>
  <si>
    <t>PIT tax in 06.2021</t>
  </si>
  <si>
    <t>payment  FCT (kyocera TT 29.06)</t>
  </si>
  <si>
    <t xml:space="preserve">Pmt health services 06.2021 and test covid-19 fee </t>
  </si>
  <si>
    <t>Pmt for buying materials in Jun 2021_DVCT:  DNCX</t>
  </si>
  <si>
    <t>Pmt for buying materials in Jun 2021</t>
  </si>
  <si>
    <t>Pmt for buying MRO in Jun 2021</t>
  </si>
  <si>
    <t>Payment for machine rental fee 07.2021</t>
  </si>
  <si>
    <t>Rêciept Social insurance subsidize in 06.2021</t>
  </si>
  <si>
    <t xml:space="preserve"> Cetificate balance 30.06.2021 fee</t>
  </si>
  <si>
    <t>Payment for elevator maintenance costs 06.2021</t>
  </si>
  <si>
    <t>receipt money from sale scrap 06.2021</t>
  </si>
  <si>
    <t>payment for 7% contract GNC-WISOL/20210102-02/01</t>
  </si>
  <si>
    <t xml:space="preserve">Vũ Thị Vân </t>
  </si>
  <si>
    <t>Payment buy piza</t>
  </si>
  <si>
    <t>Payment buy oil …</t>
  </si>
  <si>
    <t>Payment for sim viettel</t>
  </si>
  <si>
    <t>Payment for Toll &amp; Parking fee in III.2021</t>
  </si>
  <si>
    <t>Ủy ban MTTQVN tỉnh Bắc Ninh</t>
  </si>
  <si>
    <t>Ủng hộ quỹ Vacxin của tỉnh Bắc Ninh</t>
  </si>
  <si>
    <t>payment for 40% contract GNC-WISOL/202103-01</t>
  </si>
  <si>
    <t>payment for 30% contract HGVINA-2103-22</t>
  </si>
  <si>
    <t>Receipt money from Sale in 04-05.2021</t>
  </si>
  <si>
    <t>SAMSUNG INDIA ELECTRONICS PRIVATE</t>
  </si>
  <si>
    <t>Bảo Hiểm Xã Hội Từ Sơn</t>
  </si>
  <si>
    <t>Kim Min Hwan</t>
  </si>
  <si>
    <t>Nguyễn Tiến Trường- HR</t>
  </si>
  <si>
    <t>Nguyễn Thị Thu Hoài</t>
  </si>
  <si>
    <t>Mr.Tuấn QC</t>
  </si>
  <si>
    <t>CONG TY TNHH DU LICH VA THUONG MAI ETG VIET NAM</t>
  </si>
  <si>
    <t>Repay money tution because beyond the norm</t>
  </si>
  <si>
    <t>Reciept money CI</t>
  </si>
  <si>
    <t>Repay money rent house because beyond the norm</t>
  </si>
  <si>
    <t>Repay money mobile because beyond the norm</t>
  </si>
  <si>
    <t>receipt money deposit because entry was cancel</t>
  </si>
  <si>
    <t>Internal transfer from SHB 988 (USD) to KEB 775(  USD)</t>
  </si>
  <si>
    <t>Internal transfer from WRB 517 (USD) to WRB 525 ( VND)</t>
  </si>
  <si>
    <t>Park Gi Tae-Park Gyu Tae (Mr. Park Hong Su'son) bus refund</t>
  </si>
  <si>
    <t>Payment salary in  06.2021 of Vietnamese - Quit work -2 time</t>
  </si>
  <si>
    <t>Payment 1st PI in 2021 of Korean</t>
  </si>
  <si>
    <t>Payment 1st PI in 2021 of Vietnamese</t>
  </si>
  <si>
    <t xml:space="preserve">Payment 1st CI in 2021 </t>
  </si>
  <si>
    <t xml:space="preserve">KEB hana -CN Hà Nội </t>
  </si>
  <si>
    <t>Wooribank- CN Bắc ninh</t>
  </si>
  <si>
    <t>Kim Ho Bum</t>
  </si>
  <si>
    <t>Shinhanbank- CN bắc ninh</t>
  </si>
  <si>
    <t>Keb Hana bank- CN hà Nội</t>
  </si>
  <si>
    <t>Công ty TNHH May Vending Hà Nội</t>
  </si>
  <si>
    <t>Nguyễn Thị Quỳnh Mai</t>
  </si>
  <si>
    <t>Lê Thị Lý</t>
  </si>
  <si>
    <t xml:space="preserve">Kim Min Hwan </t>
  </si>
  <si>
    <t xml:space="preserve">wooribank- CN BN </t>
  </si>
  <si>
    <t>Payment for birthday cake</t>
  </si>
  <si>
    <t>Debit card (buy petrol on date 01 Jul 2021)</t>
  </si>
  <si>
    <t>Payment for account balance confirmation fee</t>
  </si>
  <si>
    <t>Bank fee (payment for Asung)</t>
  </si>
  <si>
    <t>Payment for isolation support fee</t>
  </si>
  <si>
    <t>payment for work permit of Mr.Moon CSP</t>
  </si>
  <si>
    <t>Payment business leadership membership fee form 05-12.2021</t>
  </si>
  <si>
    <t>Debit card (buy petrol on date 14 Jul 2021)</t>
  </si>
  <si>
    <t>Debit card (buy petrol on date 15 Jul 2021)</t>
  </si>
  <si>
    <t>Bank fee ( payment for wisol Kr)</t>
  </si>
  <si>
    <t>Debit card (buy petrol on date 16 Jul 2021)</t>
  </si>
  <si>
    <t>Debit card (buy petrol on date 17 Jul 2021)</t>
  </si>
  <si>
    <t>Debit card (buy petrol on date 19 Jul 2021)</t>
  </si>
  <si>
    <t>payment other fee</t>
  </si>
  <si>
    <t>payment test covid fee</t>
  </si>
  <si>
    <t>payment training test covid fee</t>
  </si>
  <si>
    <t>Debit card (buy petrol on date 21 Jul 2021)</t>
  </si>
  <si>
    <t>Debit card (buy petrol on date 22 Jul 2021)</t>
  </si>
  <si>
    <t>Payment for digital signature extension</t>
  </si>
  <si>
    <t>Debit card (buy petrol on date 24 Jul 2021)</t>
  </si>
  <si>
    <t>Debit card (buy petrol on date 27 Jul 2021)</t>
  </si>
  <si>
    <t xml:space="preserve">Payment test covid fee </t>
  </si>
  <si>
    <t>payment for café fee</t>
  </si>
  <si>
    <t>Debit card (buy petrol on date 29 Jul 2021)</t>
  </si>
  <si>
    <t>Debit card (buy petrol on date 30 Jul 2021)</t>
  </si>
  <si>
    <t>Debit card (buy petrol on date 31 Jul 2021)</t>
  </si>
  <si>
    <t>Công ty TNHH thương mại tổng hợp HTV</t>
  </si>
  <si>
    <t>Công ty TNHH HZ</t>
  </si>
  <si>
    <t>Công ty cổ phần thể thao Phương Đông</t>
  </si>
  <si>
    <t>Công ty Cổ phần Bắc Mỹ</t>
  </si>
  <si>
    <t>Công ty TNHH Du lịch và Thương mại ETG Việt Nam (KBIZ)</t>
  </si>
  <si>
    <t>Công ty cổ phần sản xuất và thương mại LIMO Việt Nam</t>
  </si>
  <si>
    <t>Công ty TNHH DBS Vina</t>
  </si>
  <si>
    <t>Trần Bá Mạnh Hà</t>
  </si>
  <si>
    <t>Payment for Social insurance subsidize in 07.2021</t>
  </si>
  <si>
    <t>Payment request of electricity from 21.06.2021 to 02.07.2021-1st</t>
  </si>
  <si>
    <t>Payment request of electricity from 03.07.2021- 12.7.2021 times 2nd</t>
  </si>
  <si>
    <t>Payment request of electricity from 13.07.2021 to 20.07.2021- times 03rd</t>
  </si>
  <si>
    <t>Payment for buying mobile phone</t>
  </si>
  <si>
    <t>Payment for car repair fee 99LD-011.51</t>
  </si>
  <si>
    <t>Payment for tuition 2021-2022 Park Gi Tae ( Mr. Park Hong Su)</t>
  </si>
  <si>
    <t>Payment for tuition 2021-2022 Park Gyu Tae ( Mr. Park Hong Su)</t>
  </si>
  <si>
    <t>Payment for ISO quality assessment fee</t>
  </si>
  <si>
    <t>Payment for document translation fee</t>
  </si>
  <si>
    <t xml:space="preserve">Payment for 50% Power PI training </t>
  </si>
  <si>
    <t>Payment for tution 2021-2022 Kim Nakyoung con Mr.Kim Minwwan</t>
  </si>
  <si>
    <t>Payment for tution 2021-2022Kim Taehun con Mr.Kim Minwwan</t>
  </si>
  <si>
    <t>Payment for tution 2021-2022 Park Sihwan con Mr.park Jaewan</t>
  </si>
  <si>
    <t>Payment for tution 2021-2022 Park Juhwan con Mr.park Jaewan</t>
  </si>
  <si>
    <t xml:space="preserve">payment for meal fee </t>
  </si>
  <si>
    <t>Payment for rent house  20/6-19/7/21</t>
  </si>
  <si>
    <t>Payment for rent house  25/7/2021-24/01/2022 Choi HR</t>
  </si>
  <si>
    <t>Payment for tution 9/2021-2/2022 Mr.pak JaeWan'son</t>
  </si>
  <si>
    <t>Advance entry fee</t>
  </si>
  <si>
    <t>Payment for buying KIT Test covid</t>
  </si>
  <si>
    <t>Payment for buying envelope  fee</t>
  </si>
  <si>
    <t>Payment for car repair fee 99LD-011.42</t>
  </si>
  <si>
    <t>Pmt software license renewal rehdat</t>
  </si>
  <si>
    <t>Payment for buying activated carbon 07.2021</t>
  </si>
  <si>
    <t>Payment for buying phone stickers</t>
  </si>
  <si>
    <t>payment rent hotel for employee</t>
  </si>
  <si>
    <t>Payment for rent house  01/8/21-31/1/2021 Mr.Kim Utility</t>
  </si>
  <si>
    <t>Công ty CP Thương mại và dịch vụ Quảng Hiền</t>
  </si>
  <si>
    <t>Payment for buying requisite 07.2021</t>
  </si>
  <si>
    <t>Pmt Septic tank suction cost 06.021</t>
  </si>
  <si>
    <t>Payment for real estate management fee</t>
  </si>
  <si>
    <t>Payment for daily meal's in 06.2021</t>
  </si>
  <si>
    <t>Payment for security services in 06.21</t>
  </si>
  <si>
    <t>Payment FCT (setup fee TT 29.06)</t>
  </si>
  <si>
    <t>Payment FCT (credit  TT 29.06)</t>
  </si>
  <si>
    <t>Internal transfer from WRB SHB 988 (USD) to KEB 775(  USD)</t>
  </si>
  <si>
    <t>Internal transfer from SHB988 (USD) to SHB373 (VND)</t>
  </si>
  <si>
    <t>Internal transfer from SHB988 (USD) to KEB775 (USD)</t>
  </si>
  <si>
    <t>Internal transfer from WRB517 (USD) to KEB775 (USD)</t>
  </si>
  <si>
    <t>Pmt for buying materials in 04-05. 2020</t>
  </si>
  <si>
    <t>Samsung Electronics Viet Nam Thai Nguyen Co.,ltd</t>
  </si>
  <si>
    <t>Pmt for buying MRO in May + Jun 2021</t>
  </si>
  <si>
    <t>Payment for claim</t>
  </si>
  <si>
    <t>Pmt for buying MRO in May 2020</t>
  </si>
  <si>
    <t>Payment salary for korean in Jun 2021</t>
  </si>
  <si>
    <t>Payment for pipeline installation fee….</t>
  </si>
  <si>
    <t xml:space="preserve">payment for 50% contract no GNC-WISOL/20210301 </t>
  </si>
  <si>
    <t xml:space="preserve">Payment for 30% remain FA </t>
  </si>
  <si>
    <t>Payment for network connection service fee</t>
  </si>
  <si>
    <t>payment for installing ATS and generators fee</t>
  </si>
  <si>
    <t>Payment for 10% remain build a chemical warehouse</t>
  </si>
  <si>
    <t>Payment 30% FA redbill</t>
  </si>
  <si>
    <t>Receipt money from Sale in 07.2021</t>
  </si>
  <si>
    <t>PT.SAMSUNG ELECTRONICS INDONESIA</t>
  </si>
  <si>
    <t>Tianjin Wisol Electronics Co.,Ltd.</t>
  </si>
  <si>
    <t>HOSIDEN VIETNAM (BAC GIANG) CO., LT</t>
  </si>
  <si>
    <t>Rêciept Social insurance subsidize in 07.2021</t>
  </si>
  <si>
    <t>Payment credit card Expense (Kim Min Hwan-4236)</t>
  </si>
  <si>
    <t xml:space="preserve">Payment credit card Expense  (PARK HONG SU-5810) </t>
  </si>
  <si>
    <t>Payment credit card Expense (PARK JAE WAN-6597)</t>
  </si>
  <si>
    <t xml:space="preserve"> Payment for transportation fee in 07.2021</t>
  </si>
  <si>
    <t>SMS Service 07.2021</t>
  </si>
  <si>
    <t>Pmt for welfare of Company in 07.2021</t>
  </si>
  <si>
    <t xml:space="preserve">Payment for Toll &amp; Parking fee in 07.2021 </t>
  </si>
  <si>
    <t>Payment for Parking fee in 07.2021</t>
  </si>
  <si>
    <t xml:space="preserve"> Payment for transportation fee in 6.2021</t>
  </si>
  <si>
    <t>Pmt meals fee 07.2021</t>
  </si>
  <si>
    <t>Payment 3G support for QC 07.2021</t>
  </si>
  <si>
    <t>Payment salary for driver in 07.2021</t>
  </si>
  <si>
    <t>Payment for telecommunication services: telephone in 07.2021</t>
  </si>
  <si>
    <t>Pmt for Internet expense  in 07.2021</t>
  </si>
  <si>
    <t>Payment for telecommunication services: IT Internet in 07.2021</t>
  </si>
  <si>
    <t>Pmt for Union dues 07.2021</t>
  </si>
  <si>
    <t>Payment for customs consulting fees and software support 07.2021</t>
  </si>
  <si>
    <t>Payment for hiring car in  07.2021</t>
  </si>
  <si>
    <t>Payment taxi fee 07.2021</t>
  </si>
  <si>
    <t>Payment for buying Stationery 07.2021</t>
  </si>
  <si>
    <t xml:space="preserve">Pmt health services 07.2021 and test covid-19 fee </t>
  </si>
  <si>
    <t>EMS fee 07.2021</t>
  </si>
  <si>
    <t>Payment for buying Gas in 07.2021</t>
  </si>
  <si>
    <t>Payment for Water use and waste water treat in 07.2021</t>
  </si>
  <si>
    <t>Payment rent printer 07.2021</t>
  </si>
  <si>
    <t>PIT tax in 07.2021</t>
  </si>
  <si>
    <t>Payment for Cleaning fee in 07.21</t>
  </si>
  <si>
    <t>Pmt collection and disposal of waste 07.21</t>
  </si>
  <si>
    <t>Pmt for buying materials in July 2021_DVCT:  DNCX</t>
  </si>
  <si>
    <t>Pmt for buying materials in July 2021</t>
  </si>
  <si>
    <t>CÔNG TY TNHH 3NB SYSTEM VINA</t>
  </si>
  <si>
    <t>Payment for machine rental fee 08.2021</t>
  </si>
  <si>
    <t>Payment credit card Expense  (0767 )</t>
  </si>
  <si>
    <t>CÔNG TY TNHH J&amp;B INTERNATIONAL</t>
  </si>
  <si>
    <t>Pmt for buying MRO in July 2021</t>
  </si>
  <si>
    <t>Payment for security services in 07.21</t>
  </si>
  <si>
    <t>Payment for service charges insecticide spraying in 2021.07</t>
  </si>
  <si>
    <t>Pmt Septic tank suction cost 07.021</t>
  </si>
  <si>
    <t>Commendate for outstanding employees in 07.2021  pmt by internet banking</t>
  </si>
  <si>
    <t>payment for buying insurance fire 7.2021</t>
  </si>
  <si>
    <t>Payment for rent house  10/8-09/2/2022 Mr.Park Jung Hoon</t>
  </si>
  <si>
    <t>Payment for rent house  10/8-09/2/2022 Mr.Kim Kiho</t>
  </si>
  <si>
    <t>payment  FCT (kyocera TT 30.08)</t>
  </si>
  <si>
    <t>Payment for daily meal's in 07.2021</t>
  </si>
  <si>
    <t>Payment salary in Jul 2021 of Korean</t>
  </si>
  <si>
    <t>Payment salary in Aug 2021 of Korean-estimate</t>
  </si>
  <si>
    <t>Payment salary in  08.2021 of Vietnamese - Quit work -1 time</t>
  </si>
  <si>
    <t>Payment salary in Jul 2021 of Vietnamese</t>
  </si>
  <si>
    <t>Payment for sevice house 07.2021( electricity,…)</t>
  </si>
  <si>
    <t>스크랩매각대</t>
  </si>
  <si>
    <t>other vendor</t>
  </si>
  <si>
    <t>Choi Soek gil</t>
  </si>
  <si>
    <t>Receipt  interest in 08.2021</t>
  </si>
  <si>
    <t>receipt money from sale scrap 07.2021</t>
  </si>
  <si>
    <t>shinhanbank-CN Bắc Ninh</t>
  </si>
  <si>
    <t>KEB Hana chi nhánh Hà Nội</t>
  </si>
  <si>
    <t>wooribank- CN BN</t>
  </si>
  <si>
    <t>Keb Hana- CN HN</t>
  </si>
  <si>
    <t>Kim Seong Kwon</t>
  </si>
  <si>
    <t>Wooribank- CN BN</t>
  </si>
  <si>
    <t>Debit card (buy petrol on date 02 Aug 2021)</t>
  </si>
  <si>
    <t>Debit card (buy petrol on date 04 Aug 2021)</t>
  </si>
  <si>
    <t>Debit card (buy petrol on date 06 Aug 2021)</t>
  </si>
  <si>
    <t>Debit card (buy petrol on date 07 Aug 2021)</t>
  </si>
  <si>
    <t>Debit card (buy petrol on date 09 Aug 2021)</t>
  </si>
  <si>
    <t xml:space="preserve">Payment for buying café </t>
  </si>
  <si>
    <t>Payment for visa fee 07.2021</t>
  </si>
  <si>
    <t xml:space="preserve">payment for buying drum </t>
  </si>
  <si>
    <t>Debit card (buy petrol on date 11 Aug 2021)</t>
  </si>
  <si>
    <t>Debit card (buy petrol on date 12 Aug 2021)</t>
  </si>
  <si>
    <t>Debit card (buy petrol on date 13 Aug 2021)</t>
  </si>
  <si>
    <t>Debit card (buy petrol on date 16 Aug 2021)</t>
  </si>
  <si>
    <t>Debit card (buy petrol on date 18 Aug 2021)</t>
  </si>
  <si>
    <t>Debit card (buy petrol on date 19 Aug 2021)</t>
  </si>
  <si>
    <t>payment for registration fee 99LD 011.51</t>
  </si>
  <si>
    <t>Payment for buying banner</t>
  </si>
  <si>
    <t>payment for quarantine entry costs</t>
  </si>
  <si>
    <t>Payment for visa fee</t>
  </si>
  <si>
    <t>payment for ping pong tournament costs</t>
  </si>
  <si>
    <t>Debit card (buy petrol on date 20 Aug 2021)</t>
  </si>
  <si>
    <t>Debit card (buy petrol on date 21 Aug 2021)</t>
  </si>
  <si>
    <t>Debit card (buy petrol on date 23 Aug 2021)</t>
  </si>
  <si>
    <t>Debit card (buy petrol on date 24Aug 2021)</t>
  </si>
  <si>
    <t>Debit card (buy petrol on date 26Aug 2021)</t>
  </si>
  <si>
    <t>Debit card (buy petrol on date 27Aug 2021)</t>
  </si>
  <si>
    <t>Payment for oil fee</t>
  </si>
  <si>
    <t>Paymnet for filter coffee</t>
  </si>
  <si>
    <t>Payment for ping pong machine</t>
  </si>
  <si>
    <t>Nguyễn Thị Hồng Thủy</t>
  </si>
  <si>
    <t>Công ty TNHH đầu tư Châu Á- Thái Bình Dương- Bắc Ninh</t>
  </si>
  <si>
    <t xml:space="preserve">Công ty TNHH thương mại IMMANUEL </t>
  </si>
  <si>
    <t>Công ty cổ phần dịch thuật - đào tạo và du lịch Việt Nam</t>
  </si>
  <si>
    <t>Công ty TNHH Dịch vụ tư vấn công nghệ môi trường Etech</t>
  </si>
  <si>
    <t>Công ty TNHH dịch thuật Chuẩn</t>
  </si>
  <si>
    <t>Công ty TNHH thương mại và dịch vụ Green Bean</t>
  </si>
  <si>
    <t>Công ty cổ phần kinh doanh và phát triển Dự án Sơn Hà</t>
  </si>
  <si>
    <t xml:space="preserve">Công ty TNHH MTV Aon vina </t>
  </si>
  <si>
    <t>Payment request of electricity from 21.07.2021 to 02.08.2021-1st</t>
  </si>
  <si>
    <t>Payment request of electricity from 03.08.2021- 12.8.2021 times 2nd</t>
  </si>
  <si>
    <t>Payment request of electricity from 13.08.2021 to 20.08.2021- times 03rd</t>
  </si>
  <si>
    <t>payment for buying galaxy Tab</t>
  </si>
  <si>
    <t xml:space="preserve">prepayment 50% buying silver badge </t>
  </si>
  <si>
    <t>Payment for 50% buying  employee card</t>
  </si>
  <si>
    <t>Payment for electrics, water,… fee 07.2021</t>
  </si>
  <si>
    <t>Payment buy oil fee …</t>
  </si>
  <si>
    <t>Payment for rent hotel  07.2021</t>
  </si>
  <si>
    <t>payment for car maintenance fee 99LD .010.84</t>
  </si>
  <si>
    <t>Payment for entry - quarantine 28.08 (2 person)</t>
  </si>
  <si>
    <t>Payment for entry - quarantine 10.09 (2 person)</t>
  </si>
  <si>
    <t>Payment for car maintenance fee 99LD 010.84/011.51</t>
  </si>
  <si>
    <t>paymnet for document translation fee</t>
  </si>
  <si>
    <t>Payment for environmental monitoring in the QII</t>
  </si>
  <si>
    <t>Payment for buying  employee card</t>
  </si>
  <si>
    <t>Payment for buying card case</t>
  </si>
  <si>
    <t>Payment for rent house  20/7-20/8/21</t>
  </si>
  <si>
    <t xml:space="preserve">Payment for rent hotel from 26/7-18/8 </t>
  </si>
  <si>
    <t>Prepayment for 60% water tank installation cost</t>
  </si>
  <si>
    <t>Payment for car maintenance fee 99LD 010.84</t>
  </si>
  <si>
    <t>Payment for rent house  07-24/08.21</t>
  </si>
  <si>
    <t>Payment for hiring car in  06.2021</t>
  </si>
  <si>
    <t>Paymner for buying toilet paper, thermometer</t>
  </si>
  <si>
    <t>Paymner for buying toilet paper</t>
  </si>
  <si>
    <t>Payment for buying medical bag</t>
  </si>
  <si>
    <t>Payment chemical for waste water treatment fees 07.2021</t>
  </si>
  <si>
    <t>Pmt for buying materials in 5-6.2020</t>
  </si>
  <si>
    <t>Pmt for buying materials in 6-7.2020</t>
  </si>
  <si>
    <t>Payment for checkking equiment electrics 05.2021</t>
  </si>
  <si>
    <t xml:space="preserve">payment for installing automatic doors and glass meeting room cost </t>
  </si>
  <si>
    <t>payment for 20% remain contract no HGVINA-2103-22/ HĐ 120</t>
  </si>
  <si>
    <t>Payment for install the power pipe CSP, LFEM</t>
  </si>
  <si>
    <t>Pmt for buying MRO in Jul 2021</t>
  </si>
  <si>
    <t>Pmt for buying MRO in Jun 2020</t>
  </si>
  <si>
    <t>Payment  buying FA in 05.2021</t>
  </si>
  <si>
    <t>SMS fee 08.2021</t>
  </si>
  <si>
    <t>Debit card (buy petrol on date 31Aug 2021)</t>
  </si>
  <si>
    <t>2021.09.30</t>
  </si>
  <si>
    <t>Receipt money from Sale in 08.2021</t>
  </si>
  <si>
    <t>Receipt  interest in 09.2021</t>
  </si>
  <si>
    <t>Pmt for buying materials in Aug 2021_DVCT:  DNCX</t>
  </si>
  <si>
    <t>Pmt for buying materials in Aug 2021</t>
  </si>
  <si>
    <t>Pmt for buying MRO in Aug 2021</t>
  </si>
  <si>
    <t>Payment for telecommunication services: telephone in 08.2021</t>
  </si>
  <si>
    <t>Pmt for Internet expense  in 08.2021</t>
  </si>
  <si>
    <t>Payment for telecommunication services: IT Internet in 08.2021</t>
  </si>
  <si>
    <t>Payment request of electricity from 21.08.2021 to 02.09.2021-1st</t>
  </si>
  <si>
    <t>Payment request of electricity from 03.09.2021- 12.9.2021 times 2nd</t>
  </si>
  <si>
    <t>Payment request of electricity from 13.09.2021 to 20.09.2021- times 03rd</t>
  </si>
  <si>
    <t>Pmt for Union dues 08.2021</t>
  </si>
  <si>
    <t>Payment for customs consulting fees and software support 08.2021</t>
  </si>
  <si>
    <t>Payment chemical for waste water treatment fees 08.2021</t>
  </si>
  <si>
    <t>Payment 3G support for QC 08.2021</t>
  </si>
  <si>
    <t>SMS fee 09.2021</t>
  </si>
  <si>
    <t>Pmt for welfare of Company in 08.2021</t>
  </si>
  <si>
    <t>Payment rent printer 08.2021</t>
  </si>
  <si>
    <t>Commendate for outstanding employees in 08.2021  pmt by internet banking</t>
  </si>
  <si>
    <t>Payment for service charges insecticide spraying in 2021.08</t>
  </si>
  <si>
    <t>Payment for Parking fee in 08.2021</t>
  </si>
  <si>
    <t xml:space="preserve">Payment credit card Expense  (Kim Kiho-6991) </t>
  </si>
  <si>
    <t xml:space="preserve">Payment for Toll &amp; Parking fee in 08.2021 </t>
  </si>
  <si>
    <t>EMS fee 08.2021</t>
  </si>
  <si>
    <t>Payment salary in Aug 2021 of Vietnamese</t>
  </si>
  <si>
    <t>Payment salary in SEP 2021 of Korean</t>
  </si>
  <si>
    <t>Payment salary in  09.2021 of Vietnamese - Quit work -1 time-estimate</t>
  </si>
  <si>
    <t xml:space="preserve"> Payment for transportation fee in 7.2021</t>
  </si>
  <si>
    <t>Payment for buying Gas in 08.2021</t>
  </si>
  <si>
    <t>Payment for hiring car in  08.2021</t>
  </si>
  <si>
    <t>Payment for buying Stationery 08.2021</t>
  </si>
  <si>
    <t>Payment for elevator maintenance costs 07-8.2021</t>
  </si>
  <si>
    <t>Payment for Social insurance subsidize in 08.2021</t>
  </si>
  <si>
    <t>Payment for checkking equiment electrics 08.2021</t>
  </si>
  <si>
    <t>Payment salary for driver in 08.2021</t>
  </si>
  <si>
    <t>Prepayment for 40% water tank installation cost</t>
  </si>
  <si>
    <t>VEC VIỆT NAM- CTY TNHH MÔI TRƯỜNG</t>
  </si>
  <si>
    <t>payment for drinking water analysis fee</t>
  </si>
  <si>
    <t>Payment for rent hotel  08.2021</t>
  </si>
  <si>
    <t xml:space="preserve">Lê Thu </t>
  </si>
  <si>
    <t>Payment for rent house  15/09/2021-14/3/2022 Mr.Kim Min Hwan</t>
  </si>
  <si>
    <t>payment for document translation fee</t>
  </si>
  <si>
    <t>CONG TY CO PHAN MOI TRUONG THUAN THANH</t>
  </si>
  <si>
    <t>Receive money for sale scrap 08.2021</t>
  </si>
  <si>
    <t>receipt money other</t>
  </si>
  <si>
    <t>close savings account to secure electricity</t>
  </si>
  <si>
    <t>Payment salary in Aug 2021 of Korean</t>
  </si>
  <si>
    <t xml:space="preserve">Payment credit card Expense  (PARK JAE WAN ) </t>
  </si>
  <si>
    <t xml:space="preserve"> Payment for transportation fee in 8.2021</t>
  </si>
  <si>
    <t>Shinhanbank -CN Bắc Ninh</t>
  </si>
  <si>
    <t>woori bank- CN Bắc Ninh</t>
  </si>
  <si>
    <t>Keb-Hana bank</t>
  </si>
  <si>
    <t>SMS Service 09.2021</t>
  </si>
  <si>
    <t>Debit card (buy petrol on date 01 SEP 2021)</t>
  </si>
  <si>
    <t>Debit card (buy petrol on date 04 SEP 2021)</t>
  </si>
  <si>
    <t>Debit card (buy petrol on date 07 SEP 2021)</t>
  </si>
  <si>
    <t>Payment for buying  balloon</t>
  </si>
  <si>
    <t>Debit card (buy petrol on date 10 SEP 2021)</t>
  </si>
  <si>
    <t>Debit card (buy petrol on date 11 SEP 2021)</t>
  </si>
  <si>
    <t>Debit card (buy petrol on date 13 SEP 2021)</t>
  </si>
  <si>
    <t>Debit card (buy petrol on date 14 SEP 2021)</t>
  </si>
  <si>
    <t>Debit card (buy petrol on date 15 SEP 2021)</t>
  </si>
  <si>
    <t>Debit card (buy petrol on date 16 SEP 2021)</t>
  </si>
  <si>
    <t>Debit card (buy petrol on date 17 SEP 2021)</t>
  </si>
  <si>
    <t>Debit card (buy petrol on date 18 SEP 2021)</t>
  </si>
  <si>
    <t>Debit card (buy petrol on date 20 SEP 2021)</t>
  </si>
  <si>
    <t>Debit card (buy petrol on date 21 SEP 2021)</t>
  </si>
  <si>
    <t>Payment other fee 09.2021</t>
  </si>
  <si>
    <t>Payment for buying blanketed</t>
  </si>
  <si>
    <t>Công Ty TNHH Thái Hoa Đô</t>
  </si>
  <si>
    <t>Công ty TNHH KPMG</t>
  </si>
  <si>
    <t>Công ty TNHH Hello Bắc Ninh</t>
  </si>
  <si>
    <t xml:space="preserve">Nguyễn Thị Vân Anh </t>
  </si>
  <si>
    <t>Payment for car maintenance fee 99LD /011.51</t>
  </si>
  <si>
    <t>Payment for training cost Power BI</t>
  </si>
  <si>
    <t>Payment for business card printing costs</t>
  </si>
  <si>
    <t>Payment for buying shredder</t>
  </si>
  <si>
    <t>Payment for buying cashew</t>
  </si>
  <si>
    <t>Payment for tuition QIII 2021( Park Seo Yeon) / Mr.Park Jung Hoon</t>
  </si>
  <si>
    <t>Payment for tuition QIII 2021( Park Yun Seo) / Mr.Park Jung Hoon</t>
  </si>
  <si>
    <t>Payment for Toll in QIII</t>
  </si>
  <si>
    <t>Payment for paper towels 08.2021</t>
  </si>
  <si>
    <t>Payment for hotel fee for employee</t>
  </si>
  <si>
    <t>payment for car maintenance fee 99LD .011.51</t>
  </si>
  <si>
    <t>Payment for rent hotel  20/8-2/9</t>
  </si>
  <si>
    <t xml:space="preserve">Payment for midterm audit cost </t>
  </si>
  <si>
    <t>Payment for rent house  23/9/21-22/3/22 and deposit ( Mr. Hyeon WLP1 )</t>
  </si>
  <si>
    <t>Payment for buying gift ( walking )</t>
  </si>
  <si>
    <t>Pmt for rent a water filter 09.2021</t>
  </si>
  <si>
    <t>Paymner for buying toilet paper,….</t>
  </si>
  <si>
    <t>Pmt health services 08.2021 and test covid-19 fee</t>
  </si>
  <si>
    <t xml:space="preserve">Pmt  test covid-19 fee </t>
  </si>
  <si>
    <t>Payment for Insurance fee in 09.2021</t>
  </si>
  <si>
    <t>Pmt Septic tank suction cost 08.021</t>
  </si>
  <si>
    <t>Payment for Water use and waste water treat in 08.2021</t>
  </si>
  <si>
    <t>PIT tax in 08.2021</t>
  </si>
  <si>
    <t>Renewal of savings account to guarantee electricity</t>
  </si>
  <si>
    <t>Pmt for buying materials in 7-8..2020</t>
  </si>
  <si>
    <t>Pmt for buying materials in Jul 2021</t>
  </si>
  <si>
    <t xml:space="preserve">Lintec Corporation </t>
  </si>
  <si>
    <t xml:space="preserve">CLMO Technology SDN BHD </t>
  </si>
  <si>
    <t>EV Group Euro &amp; Asia/Pacific GmbH</t>
  </si>
  <si>
    <t>Pmt for repair fee in Aug 2021</t>
  </si>
  <si>
    <t>Pmt for buying MRO in Jul 2020</t>
  </si>
  <si>
    <t>Công ty TNHH Keyence Việt Nam</t>
  </si>
  <si>
    <t xml:space="preserve">Công ty TNHH JOSUNG VINA </t>
  </si>
  <si>
    <t>Công ty TNHH Shinwoo Industries Vina</t>
  </si>
  <si>
    <t>Công ty TNHH 1 TV Môi trường Dong Yeon Envatech</t>
  </si>
  <si>
    <t>Công ty TNHH Ecomortar Việt Nam</t>
  </si>
  <si>
    <t>Payment for pipeline installation cost</t>
  </si>
  <si>
    <t>Payment for buying filter plate</t>
  </si>
  <si>
    <t>Prepayment 30% waste treatment system contract no WS-2021-0812-DY</t>
  </si>
  <si>
    <t>Payment for corrugated iron roof repair fee</t>
  </si>
  <si>
    <t>Payment for FA 08.2021</t>
  </si>
  <si>
    <t xml:space="preserve">Payment for 30% remain warning system contract no GNC-Wisol/20191030 </t>
  </si>
  <si>
    <t>Payment for buying FA T08.2021</t>
  </si>
  <si>
    <t>Payment for machine installation cost</t>
  </si>
  <si>
    <t>Payment for replacement EDI cost</t>
  </si>
  <si>
    <t>21.10</t>
  </si>
  <si>
    <t>2021.09.01</t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</si>
  <si>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</si>
  <si>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</si>
  <si>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</si>
  <si>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</si>
  <si>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</si>
  <si>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</si>
  <si>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</si>
  <si>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</si>
  <si>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</si>
  <si>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</si>
  <si>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</si>
  <si>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</si>
  <si>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</si>
  <si>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</si>
  <si>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</si>
  <si>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</si>
  <si>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</si>
  <si>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</si>
  <si>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</si>
  <si>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</si>
  <si>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</si>
  <si>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</si>
  <si>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</si>
  <si>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</si>
  <si>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</si>
  <si>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</si>
  <si>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</si>
  <si>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</si>
  <si>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2021.10.31</t>
  </si>
  <si>
    <t xml:space="preserve"> Payment for transportation fee in 9.2021</t>
  </si>
  <si>
    <t>Receipt money from Sale in 09.2021</t>
  </si>
  <si>
    <t>HongKong Techtronics Electronics Te</t>
  </si>
  <si>
    <t>Receipt  interest in 10.2021</t>
  </si>
  <si>
    <t>Receive money for sale scrap 09.2021</t>
  </si>
  <si>
    <t>Payment salary in Sep 2021 of Vietnamese</t>
  </si>
  <si>
    <t>Payment salary in Oct 2021 of Korean</t>
  </si>
  <si>
    <t>Payment salary in 10.2021 of Vietnamese - Quit work -1 time-estimate</t>
  </si>
  <si>
    <t>Payment credit card Expense  (PARK JUNG HOON-0324)</t>
  </si>
  <si>
    <t>Payment credit card Expense  (KIM MINHWAN-4236)</t>
  </si>
  <si>
    <t>Payment credit card Expense  (JEON HAI YOUNG-0767 )</t>
  </si>
  <si>
    <t>Pmt for buying materials in june 2021</t>
  </si>
  <si>
    <t>MIDORIYA</t>
  </si>
  <si>
    <t>CANAATEK</t>
  </si>
  <si>
    <t>AKM Meadville</t>
  </si>
  <si>
    <t>DAEYOUNG PLANT</t>
  </si>
  <si>
    <t>SMT KOREA</t>
  </si>
  <si>
    <t>C-PAK</t>
  </si>
  <si>
    <t>KOALAD</t>
  </si>
  <si>
    <t>LPLUS Co., LTD</t>
  </si>
  <si>
    <t>SANYU HK</t>
  </si>
  <si>
    <t>TOKYO OHKA KOGYO CO., LTD (TOK)</t>
  </si>
  <si>
    <t>ASUNG VN</t>
  </si>
  <si>
    <t>ASUNG TECHNO</t>
  </si>
  <si>
    <t>Pmt for buying materials in Sep 2021</t>
  </si>
  <si>
    <t>NAGASE &amp; Co., Ltd</t>
  </si>
  <si>
    <t>Pmt for buying materials in Sep 2021_DVCT:  DNCX</t>
  </si>
  <si>
    <t>Inter CEM</t>
  </si>
  <si>
    <t>Jesagi Hankook</t>
  </si>
  <si>
    <t>Tianjin Vision</t>
  </si>
  <si>
    <t>Shinhan Diamond</t>
  </si>
  <si>
    <t>CKL</t>
  </si>
  <si>
    <t>TEAMs</t>
  </si>
  <si>
    <t>MNT CO.,LTD</t>
  </si>
  <si>
    <t>Hongkong Wafers</t>
  </si>
  <si>
    <t xml:space="preserve">C-Pak </t>
  </si>
  <si>
    <t>HUGLE ELECTRONICS</t>
  </si>
  <si>
    <t>YoungJin AST Vina</t>
  </si>
  <si>
    <t>Vàng Anh</t>
  </si>
  <si>
    <t>Toàn Thịnh</t>
  </si>
  <si>
    <t>Unitech Việt Nam</t>
  </si>
  <si>
    <t>Tan Cuong Thinh</t>
  </si>
  <si>
    <t>Sao Do VN</t>
  </si>
  <si>
    <t>Phuong Anh</t>
  </si>
  <si>
    <t>Khanh An</t>
  </si>
  <si>
    <t xml:space="preserve">TFS </t>
  </si>
  <si>
    <t>CÔNG TY CP HALAS VIỆT NAM</t>
  </si>
  <si>
    <t>CÔNG TY TNHH GABOT VIET</t>
  </si>
  <si>
    <t>DRF TECH</t>
  </si>
  <si>
    <t>IN Trading &amp; GL Co., Ltd</t>
  </si>
  <si>
    <t>MD Solution Co., Ltd</t>
  </si>
  <si>
    <t>JM Tech</t>
  </si>
  <si>
    <t>Ismeca Europe Semiconductor</t>
  </si>
  <si>
    <t>TQ CO., LTD</t>
  </si>
  <si>
    <t>Disco Hi - Tec (Singapore) Pte Ltd</t>
  </si>
  <si>
    <t>ASM Assembly Systems Singapore Pte</t>
  </si>
  <si>
    <t>CHINA MACHINERY INDUSTRY INTERNATIO</t>
  </si>
  <si>
    <t>Mitsui Chemicals Asia Pacific,LTD</t>
  </si>
  <si>
    <t>NEW GROUND</t>
  </si>
  <si>
    <t>Pmt for buying MRO in Sep 2021</t>
  </si>
  <si>
    <t>Nito</t>
  </si>
  <si>
    <t>Công ty TNHH MS COSMO</t>
  </si>
  <si>
    <t>CTY TNHH MTV CN CAO WIITECH VN</t>
  </si>
  <si>
    <t>C.ty TNHH A-Sung International Vina</t>
  </si>
  <si>
    <t>MESSER HAIPHONG INDUSTRIAL GASES CO</t>
  </si>
  <si>
    <t>Cty TNHH TM&amp;SX Trang Anh</t>
  </si>
  <si>
    <t>Cty CP Kỹ Nghệ BANICO</t>
  </si>
  <si>
    <t>PRECISION PACKAGING- CTY TNHH</t>
  </si>
  <si>
    <t>Công Ty TNHH REHL</t>
  </si>
  <si>
    <t>IDTECH -Cty TNHH Công nghệ số</t>
  </si>
  <si>
    <t>CÔNG TY TNHH JOSUNG VINA</t>
  </si>
  <si>
    <t>Pmt for buying MRO in SEP 2021</t>
  </si>
  <si>
    <t>Payment for checkking equiment electrics 09.2021</t>
  </si>
  <si>
    <t>Payment for machine rental fee 09.2021</t>
  </si>
  <si>
    <t>Payment for machine rental fee 10.2021</t>
  </si>
  <si>
    <t>Pmt for welfare of Company in 09.2021</t>
  </si>
  <si>
    <t xml:space="preserve">Payment for Toll &amp; Parking fee in 09.2021 </t>
  </si>
  <si>
    <t>Payment for Parking fee in 09.2021</t>
  </si>
  <si>
    <t>Payment 3G support for QC 09.2021</t>
  </si>
  <si>
    <t>Payment salary for driver in 09.2021</t>
  </si>
  <si>
    <t>Payment for Social insurance subsidize in 09.2021</t>
  </si>
  <si>
    <t>Payment for telecommunication services: telephone in 09.2021</t>
  </si>
  <si>
    <t>Pmt for Internet expense  in 09.2021</t>
  </si>
  <si>
    <t>Payment for telecommunication services: IT Internet in 09.2021</t>
  </si>
  <si>
    <t>Pmt for Union dues 09.2021</t>
  </si>
  <si>
    <t>Payment for customs consulting fees and software support 09.2021</t>
  </si>
  <si>
    <t>Commendate for outstanding employees in 09.2021  pmt by internet banking</t>
  </si>
  <si>
    <t>Payment for hiring car in  09.2021</t>
  </si>
  <si>
    <t>Payment for buying Stationery 09.2021</t>
  </si>
  <si>
    <t>Payment chemical for waste water treatment fees 09.2021</t>
  </si>
  <si>
    <t>EMS fee 09.2021</t>
  </si>
  <si>
    <t>Payment for buying Gas in 09.2021</t>
  </si>
  <si>
    <t>Payment for Water use and waste water treat in 09.2021</t>
  </si>
  <si>
    <t>Payment rent printer 09.2021</t>
  </si>
  <si>
    <t>PIT tax in 09.2021</t>
  </si>
  <si>
    <t>Payment for service charges insecticide spraying in 2021.09</t>
  </si>
  <si>
    <t>Nguyễn NGọc Anh</t>
  </si>
  <si>
    <t>Payment request of electricity from 21.09.2021 to 02.10.2021-1st</t>
  </si>
  <si>
    <t>Payment request of electricity from 03.10.2021- 12.10.2021 times 2nd</t>
  </si>
  <si>
    <t>Payment request of electricity from 13.10.2021 to 20.10.2021- times 03rd</t>
  </si>
  <si>
    <t>Payment taxi fee 09.2021</t>
  </si>
  <si>
    <t>Pmt Septic tank suction cost 09.021</t>
  </si>
  <si>
    <t>Payment for buying other fee 09.2021</t>
  </si>
  <si>
    <t xml:space="preserve">Pmt health services 09.2021 </t>
  </si>
  <si>
    <t>Payment for daily meal's in 08.2021</t>
  </si>
  <si>
    <t>Payment for security services in 08.21</t>
  </si>
  <si>
    <t>Payment for Cleaning fee in 08.21</t>
  </si>
  <si>
    <t>Pmt collection and disposal of waste 08.21</t>
  </si>
  <si>
    <t>Payment for daily meal's in 09.2021</t>
  </si>
  <si>
    <t>Payment for security services in 09.21</t>
  </si>
  <si>
    <t>Payment for Cleaning fee in 09.21</t>
  </si>
  <si>
    <t>Pmt collection and disposal of waste 09.21</t>
  </si>
  <si>
    <t>Công ty TNHH Seou VN</t>
  </si>
  <si>
    <t>Payment for Legal advisory fee</t>
  </si>
  <si>
    <t>CÔNG TY TNHH MAYVENDING HA NOI</t>
  </si>
  <si>
    <t>Payment for buying café 09.2021</t>
  </si>
  <si>
    <t xml:space="preserve">CÔNG TY TNHH THƯƠNG MẠI VÀ SẢN XUẤT HDH VIỆT NAM </t>
  </si>
  <si>
    <t>Payment for buying raincoat</t>
  </si>
  <si>
    <t>Công ty TNHH Thương mại và dịch vụ Green Bean</t>
  </si>
  <si>
    <t>CÔNG TY TNHH TM &amp; DV QUỐC TẾ TUẤN THANH</t>
  </si>
  <si>
    <t>CÔNG TY TNHH HELLO BẮC NINH</t>
  </si>
  <si>
    <t>payment for installation of OHU, Vaccum Pump the 2nd</t>
  </si>
  <si>
    <t>Công ty TNHH GETECH VIỆT NAM</t>
  </si>
  <si>
    <t>payment for installation of contract no WS-GET20210801</t>
  </si>
  <si>
    <t>Debit card (buy petrol on date Oct 2021)</t>
  </si>
  <si>
    <t>bank fee-estimate</t>
  </si>
  <si>
    <t>Cetificate balance 30.09.2021 fee</t>
  </si>
  <si>
    <t>Payment for rent house 01/11/2021-30/4/2022 (Mr. Jeon Hai Young )</t>
  </si>
  <si>
    <t>Đỗ thị Hảo ( Đỗ Thanh Hảo)</t>
  </si>
  <si>
    <t>Payment for rent house 01/11/2021-30/4/2022 (Mr. PARK HONG SU )</t>
  </si>
  <si>
    <t>Payment for rent house 15/10/2021-15/4/2022 (Mr. Jo Duk Rae )</t>
  </si>
  <si>
    <t xml:space="preserve">Suseong </t>
  </si>
  <si>
    <t>Công ty TNHH Thương mại Immanuel</t>
  </si>
  <si>
    <t>Payment for entry (2 person)</t>
  </si>
  <si>
    <t>Quy trình làm cash follow</t>
  </si>
  <si>
    <t>B1: Nhập tay chi tiết dữ liệu ở sheet " GL202109" và "Plan202110"</t>
  </si>
  <si>
    <t>sheet "Plan202110" : tự lên kế hoạch theo draft của các bộ phận.</t>
  </si>
  <si>
    <t xml:space="preserve">sheet " GL202109" : lấy dữ liệu chuẩn vào cuối tháng của file cash hàng ngày. </t>
  </si>
  <si>
    <t>Sau đó ở sheet "자금실적 및 계획(원)USD_VND" tự link dữ liệu theo công thức đặt sẵn</t>
  </si>
  <si>
    <t xml:space="preserve">lấy tổng theo dữ liệu B12 ở cột F của sheet "Plan202110" </t>
  </si>
  <si>
    <t>Tương tự</t>
  </si>
  <si>
    <t xml:space="preserve">lấy tổng theo dữ liệu B24 ở cột H của sheet "Plan202110" </t>
  </si>
  <si>
    <t xml:space="preserve">lấy tổng theo dữ liệu B28 (USD) ở cột H của sheet "Plan202110" </t>
  </si>
  <si>
    <t xml:space="preserve">lấy tổng theo dữ liệu B29(VND) ở cột H của sheet "Plan202110" </t>
  </si>
  <si>
    <t xml:space="preserve">lấy tổng theo dữ liệu B12 ở cột G của sheet "Plan202110" </t>
  </si>
  <si>
    <t xml:space="preserve">lấy tổng theo dữ liệu B24 ở cột I của sheet "Plan202110" </t>
  </si>
  <si>
    <t xml:space="preserve">lấy tổng theo dữ liệu B28 (USD) ở cột I của sheet "Plan202110" </t>
  </si>
  <si>
    <t xml:space="preserve">lấy tổng theo dữ liệu B29(VND) ở cột I của sheet "Plan202110" </t>
  </si>
  <si>
    <t xml:space="preserve">B2: Check thực tế theo balance xem khớp chưa, nếu chưa khớp xem lại </t>
  </si>
  <si>
    <t xml:space="preserve">Link dữ liệu tương ứng từ cột Y của Sheet "자금실적 및 계획(원)USD_VND" sang </t>
  </si>
  <si>
    <t>= cột W * tỉ giá KRW</t>
  </si>
  <si>
    <t xml:space="preserve">Nhập tay </t>
  </si>
  <si>
    <t>Lấy dữ liệu tương ứng từ cột Y của sheet "자금실적 및 계획(원)USD_VND"</t>
  </si>
  <si>
    <t>tổng dữ liệu tương ứng từ cột Y của sheet "자금실적 및 계획(원)USD_VND"</t>
  </si>
  <si>
    <t>tương tự</t>
  </si>
  <si>
    <t>Lấy dữ liệu từ cột V tương ứng ở SHEET "자금실적 및 계획(원)USD_VND"</t>
  </si>
  <si>
    <t>Lấy dữ liệu từ cột V tương ứng ở SHEET "KRW_VND"</t>
  </si>
  <si>
    <t>Ghi chú: Cho phép upload file GL202109 và Plan 202110</t>
  </si>
  <si>
    <t>CASH FOLLOW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</si>
</sst>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_);[Red]\(\$#,##0\)"/>
    <numFmt numFmtId="165" formatCode="_-* #,##0.00\ _₫_-;\-* #,##0.00\ _₫_-;_-* &quot;-&quot;??\ _₫_-;_-@_-"/>
    <numFmt numFmtId="166" formatCode="_-&quot;₩&quot;* #,##0_-;\-&quot;₩&quot;* #,##0_-;_-&quot;₩&quot;* &quot;-&quot;_-;_-@_-"/>
    <numFmt numFmtId="167" formatCode="_-* #,##0_-;\-* #,##0_-;_-* &quot;-&quot;_-;_-@_-"/>
    <numFmt numFmtId="168" formatCode="_-&quot;₩&quot;* #,##0.00_-;\-&quot;₩&quot;* #,##0.00_-;_-&quot;₩&quot;* &quot;-&quot;??_-;_-@_-"/>
    <numFmt numFmtId="169" formatCode="_-* #,##0.00_-;\-* #,##0.00_-;_-* &quot;-&quot;??_-;_-@_-"/>
    <numFmt numFmtId="170" formatCode="yyyy&quot;년&quot;\ m&quot;월&quot;;@"/>
    <numFmt numFmtId="171" formatCode="&quot;₩&quot;\!\$#,##0_);[Red]&quot;₩&quot;\!\(&quot;₩&quot;\!\$#,##0&quot;₩&quot;\!\)"/>
    <numFmt numFmtId="172" formatCode="&quot;₩&quot;#,##0.00;&quot;₩&quot;&quot;₩&quot;\!\-#,##0.00"/>
    <numFmt numFmtId="173" formatCode="yyyy&quot;년&quot;&quot;₩&quot;\!\ m&quot;월&quot;&quot;₩&quot;\!\ d&quot;일&quot;"/>
    <numFmt numFmtId="174" formatCode="#,##0&quot; $&quot;;\-#,##0&quot; $&quot;"/>
    <numFmt numFmtId="175" formatCode="_ &quot;₩&quot;* #,##0_ ;_ &quot;₩&quot;* \-#,##0_ ;_ &quot;₩&quot;* &quot;-&quot;_ ;_ @_ "/>
    <numFmt numFmtId="176" formatCode="yy/mm/d"/>
    <numFmt numFmtId="177" formatCode="&quot;₩&quot;#,##0;[Red]&quot;₩&quot;\-#,##0"/>
    <numFmt numFmtId="178" formatCode="&quot;     &quot;@"/>
    <numFmt numFmtId="179" formatCode="\(\-\-0.0\)"/>
    <numFmt numFmtId="180" formatCode="#,##0.0_);\(#,##0.0\)"/>
    <numFmt numFmtId="181" formatCode="_(* #,##0.0000_);_(* \(#,##0.0000\);_(* &quot;-&quot;??_);_(@_)"/>
    <numFmt numFmtId="182" formatCode="0.0%;[Red]\(0.0%\)"/>
    <numFmt numFmtId="183" formatCode="\(0.0\)"/>
    <numFmt numFmtId="184" formatCode="0.0%;\(0.0%\)"/>
    <numFmt numFmtId="185" formatCode="_ * #,##0_ ;_ * \-#,##0_ ;_ * &quot;-&quot;_ ;_ @_ "/>
    <numFmt numFmtId="186" formatCode="_ * #,##0.00_ ;_ * \-#,##0.00_ ;_ * &quot;-&quot;??_ ;_ @_ "/>
    <numFmt numFmtId="187" formatCode="#,##0.000;[Red]\(#,##0.000\)"/>
    <numFmt numFmtId="188" formatCode="mm&quot;월&quot;&quot;₩&quot;&quot;₩&quot;&quot;₩&quot;&quot;₩&quot;&quot;₩&quot;&quot;₩&quot;&quot;₩&quot;&quot;₩&quot;&quot;₩&quot;&quot;₩&quot;&quot;₩&quot;\ dd&quot;일&quot;"/>
    <numFmt numFmtId="189" formatCode="_-[$€-2]* #,##0.00_-;\-[$€-2]* #,##0.00_-;_-[$€-2]* &quot;-&quot;??_-"/>
    <numFmt numFmtId="190" formatCode="\(#,##0\)"/>
    <numFmt numFmtId="191" formatCode="&quot;₩&quot;#,##0;&quot;₩&quot;&quot;₩&quot;&quot;₩&quot;&quot;₩&quot;&quot;₩&quot;&quot;₩&quot;&quot;₩&quot;&quot;₩&quot;&quot;₩&quot;&quot;₩&quot;&quot;₩&quot;&quot;₩&quot;\-#,##0"/>
    <numFmt numFmtId="192" formatCode="yy/m/d"/>
    <numFmt numFmtId="193" formatCode="#,##0.0;\-#,##0.0"/>
    <numFmt numFmtId="194" formatCode="yyyy&quot;년&quot;\ m&quot;월&quot;"/>
    <numFmt numFmtId="195" formatCode="#,##0.0;[Red]\-#,##0.0"/>
    <numFmt numFmtId="196" formatCode="yyyy\-mm\-dd\ hh:mm:ss\.ss"/>
    <numFmt numFmtId="197" formatCode="yyyy&quot;/&quot;m&quot;/&quot;d"/>
    <numFmt numFmtId="198" formatCode="\(\-0.0\)"/>
    <numFmt numFmtId="199" formatCode="#,##0\ &quot;F&quot;;[Red]\-#,##0\ &quot;F&quot;"/>
    <numFmt numFmtId="200" formatCode="mm&quot;월&quot;&quot;₩&quot;&quot;₩&quot;\!\!\ dd&quot;일&quot;"/>
    <numFmt numFmtId="201" formatCode="_-&quot;฿&quot;* #,##0_-;\-&quot;฿&quot;* #,##0_-;_-&quot;฿&quot;* &quot;-&quot;_-;_-@_-"/>
    <numFmt numFmtId="202" formatCode="_-&quot;฿&quot;* #,##0.00_-;\-&quot;฿&quot;* #,##0.00_-;_-&quot;฿&quot;* &quot;-&quot;??_-;_-@_-"/>
    <numFmt numFmtId="203" formatCode="_ &quot;₩&quot;* #,##0.00_ ;_ &quot;₩&quot;* \-#,##0.00_ ;_ &quot;₩&quot;* &quot;-&quot;??_ ;_ @_ "/>
    <numFmt numFmtId="204" formatCode="General_)"/>
    <numFmt numFmtId="205" formatCode="&quot;₩&quot;#,##0.00;[Red]&quot;₩&quot;\-#,##0.00"/>
    <numFmt numFmtId="206" formatCode="_-* #,##0.0_-;\-* #,##0.0_-;_-* &quot;-&quot;_-;_-@_-"/>
    <numFmt numFmtId="207" formatCode="_-* #,##0.000_-;\-* #,##0.000_-;_-* &quot;-&quot;_-;_-@_-"/>
    <numFmt numFmtId="208" formatCode="#,##0;&quot;-&quot;#,##0"/>
    <numFmt numFmtId="209" formatCode="#,##0&quot;억&quot;"/>
    <numFmt numFmtId="210" formatCode="#,##0&quot;M&quot;"/>
    <numFmt numFmtId="211" formatCode="\$#,##0_);\(\$#,##0\)\ &quot;억&quot;"/>
    <numFmt numFmtId="212" formatCode="#,##0.0&quot;억&quot;"/>
    <numFmt numFmtId="213" formatCode="_-* #,##0.00_-;\-* #,##0.00_-;_-* &quot;-&quot;_-;_-@_-"/>
    <numFmt numFmtId="214" formatCode="#,##0.0&quot;M&quot;"/>
    <numFmt numFmtId="215" formatCode="#,##0.00&quot;억&quot;"/>
    <numFmt numFmtId="216" formatCode="\$#,##0"/>
    <numFmt numFmtId="217" formatCode="_(* #,##0_);_(* \(#,##0\);_(* &quot;-&quot;??_);_(@_)"/>
    <numFmt numFmtId="218" formatCode="#,##0;\-#,##0;&quot;-&quot;"/>
    <numFmt numFmtId="219" formatCode="#,##0&quot; VND&quot;"/>
    <numFmt numFmtId="220" formatCode="_-* #,##0\ _₫_-;\-* #,##0\ _₫_-;_-* &quot;-&quot;??\ _₫_-;_-@_-"/>
    <numFmt numFmtId="221" formatCode="_(* #,##0.00_);_(* \(#,##0.00\);_(* &quot;-&quot;_);_(@_)"/>
    <numFmt numFmtId="222" formatCode="_(* #,##0.0_);_(* \(#,##0.0\);_(* &quot;-&quot;_);_(@_)"/>
    <numFmt numFmtId="223" formatCode="#,##0.000_);[Red]\(#,##0.000\)"/>
    <numFmt numFmtId="224" formatCode="0.0"/>
    <numFmt numFmtId="225" formatCode="0.00000"/>
    <numFmt numFmtId="226" formatCode="[$-1010000]d/m/yyyy;@"/>
    <numFmt numFmtId="227" formatCode="#,##0.00;\-#,##0.00;&quot;-&quot;"/>
    <numFmt numFmtId="228" formatCode="#,##0;&quot;▲&quot;#,##0;&quot;-&quot;"/>
    <numFmt numFmtId="229" formatCode="#,##0.0000"/>
  </numFmts>
  <fonts count="15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바탕체"/>
      <family val="1"/>
      <charset val="129"/>
    </font>
    <font>
      <b/>
      <sz val="12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굴림체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name val="??"/>
      <family val="3"/>
    </font>
    <font>
      <sz val="11"/>
      <name val="굴림체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¹UAAA¼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宋体"/>
      <family val="3"/>
      <charset val="129"/>
    </font>
    <font>
      <sz val="11"/>
      <color indexed="8"/>
      <name val="宋体"/>
      <family val="3"/>
      <charset val="255"/>
    </font>
    <font>
      <sz val="11"/>
      <name val="돋움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宋体"/>
      <family val="3"/>
      <charset val="255"/>
    </font>
    <font>
      <sz val="10"/>
      <name val="새굴림"/>
      <family val="1"/>
      <charset val="129"/>
    </font>
    <font>
      <sz val="11"/>
      <name val="ⓒoUAAA¨u"/>
      <family val="1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1"/>
      <name val="￥i￠￢￠?o"/>
      <family val="3"/>
      <charset val="129"/>
    </font>
    <font>
      <sz val="8"/>
      <name val="Times New Roman"/>
      <family val="1"/>
    </font>
    <font>
      <sz val="11"/>
      <name val="¹UAAA¼"/>
      <family val="1"/>
      <charset val="129"/>
    </font>
    <font>
      <sz val="11"/>
      <color indexed="20"/>
      <name val="맑은 고딕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0"/>
      <name val="굴림"/>
      <family val="3"/>
      <charset val="129"/>
    </font>
    <font>
      <i/>
      <sz val="11"/>
      <color indexed="23"/>
      <name val="맑은 고딕"/>
      <family val="3"/>
      <charset val="129"/>
    </font>
    <font>
      <u/>
      <sz val="7"/>
      <color indexed="36"/>
      <name val="Arial"/>
      <family val="2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8"/>
      <color indexed="12"/>
      <name val="Times New Roman"/>
      <family val="1"/>
    </font>
    <font>
      <sz val="10"/>
      <name val="PragmaticaCTT"/>
      <family val="1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4"/>
      <name val="AngsanaUPC"/>
      <family val="1"/>
    </font>
    <font>
      <sz val="12"/>
      <name val="นูลมรผ"/>
      <family val="1"/>
    </font>
    <font>
      <sz val="14"/>
      <name val="CordiaUPC"/>
      <family val="2"/>
    </font>
    <font>
      <sz val="11"/>
      <name val="ตธฟ๒"/>
      <family val="3"/>
    </font>
    <font>
      <sz val="12"/>
      <name val="夥鰻羹"/>
      <family val="1"/>
      <charset val="255"/>
    </font>
    <font>
      <b/>
      <sz val="11"/>
      <color indexed="9"/>
      <name val="宋体"/>
      <family val="3"/>
      <charset val="255"/>
    </font>
    <font>
      <sz val="11"/>
      <color indexed="1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rgb="FFFA7D00"/>
      <name val="Calibri"/>
      <family val="3"/>
      <charset val="129"/>
      <scheme val="minor"/>
    </font>
    <font>
      <sz val="11"/>
      <color indexed="60"/>
      <name val="宋体"/>
      <family val="3"/>
      <charset val="255"/>
    </font>
    <font>
      <sz val="12"/>
      <name val="Courier"/>
      <family val="3"/>
    </font>
    <font>
      <sz val="12"/>
      <name val="官帕眉"/>
      <family val="3"/>
      <charset val="255"/>
    </font>
    <font>
      <sz val="10"/>
      <color rgb="FF9C0006"/>
      <name val="Calibri"/>
      <family val="3"/>
      <charset val="129"/>
      <scheme val="minor"/>
    </font>
    <font>
      <u/>
      <sz val="7.5"/>
      <color indexed="36"/>
      <name val="Arial"/>
      <family val="2"/>
    </font>
    <font>
      <sz val="14"/>
      <name val="뼻뮝"/>
      <family val="1"/>
      <charset val="129"/>
    </font>
    <font>
      <sz val="11"/>
      <color indexed="52"/>
      <name val="宋体"/>
      <family val="3"/>
      <charset val="255"/>
    </font>
    <font>
      <sz val="11"/>
      <color rgb="FF9C6500"/>
      <name val="Calibri"/>
      <family val="3"/>
      <charset val="129"/>
      <scheme val="minor"/>
    </font>
    <font>
      <sz val="12"/>
      <name val="宋体"/>
      <family val="3"/>
      <charset val="255"/>
    </font>
    <font>
      <sz val="12"/>
      <name val="뼻뮝"/>
      <family val="1"/>
      <charset val="129"/>
    </font>
    <font>
      <sz val="11"/>
      <color indexed="62"/>
      <name val="宋体"/>
      <family val="3"/>
      <charset val="255"/>
    </font>
    <font>
      <b/>
      <sz val="11"/>
      <color indexed="63"/>
      <name val="宋体"/>
      <family val="3"/>
      <charset val="255"/>
    </font>
    <font>
      <sz val="10"/>
      <color indexed="8"/>
      <name val="맑은 고딕"/>
      <family val="3"/>
      <charset val="129"/>
    </font>
    <font>
      <sz val="10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17"/>
      <name val="Arial"/>
      <family val="2"/>
    </font>
    <font>
      <sz val="10"/>
      <name val="Geneva"/>
      <family val="2"/>
    </font>
    <font>
      <sz val="12"/>
      <name val="굴림체"/>
      <family val="3"/>
      <charset val="129"/>
    </font>
    <font>
      <sz val="13"/>
      <name val="굴림체"/>
      <family val="3"/>
      <charset val="129"/>
    </font>
    <font>
      <sz val="12"/>
      <name val="견고딕"/>
      <family val="1"/>
      <charset val="129"/>
    </font>
    <font>
      <sz val="10"/>
      <name val="궁서(English)"/>
      <family val="3"/>
      <charset val="129"/>
    </font>
    <font>
      <sz val="11"/>
      <color indexed="20"/>
      <name val="宋体"/>
      <family val="3"/>
      <charset val="255"/>
    </font>
    <font>
      <sz val="12"/>
      <name val="疙炼"/>
      <family val="1"/>
    </font>
    <font>
      <sz val="11"/>
      <name val="돋움"/>
      <family val="2"/>
      <charset val="129"/>
    </font>
    <font>
      <b/>
      <sz val="18"/>
      <color indexed="56"/>
      <name val="宋体"/>
      <family val="3"/>
      <charset val="255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sz val="10"/>
      <color indexed="13"/>
      <name val="Arial"/>
      <family val="2"/>
    </font>
    <font>
      <u/>
      <sz val="8.25"/>
      <color indexed="12"/>
      <name val="돋움"/>
      <family val="3"/>
      <charset val="129"/>
    </font>
    <font>
      <i/>
      <sz val="11"/>
      <color indexed="23"/>
      <name val="宋体"/>
      <family val="3"/>
      <charset val="255"/>
    </font>
    <font>
      <sz val="11"/>
      <color indexed="17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0"/>
      <color theme="0"/>
      <name val="Calibri"/>
      <family val="3"/>
      <charset val="129"/>
      <scheme val="minor"/>
    </font>
    <font>
      <sz val="10"/>
      <name val="Times New Roman"/>
      <family val="1"/>
    </font>
    <font>
      <sz val="11"/>
      <color rgb="FFFF0000"/>
      <name val="Calibri"/>
      <family val="2"/>
      <charset val="129"/>
      <scheme val="minor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i/>
      <sz val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宋体"/>
      <charset val="129"/>
    </font>
    <font>
      <sz val="12"/>
      <name val=".vntime"/>
      <family val="2"/>
    </font>
    <font>
      <sz val="12"/>
      <color theme="1"/>
      <name val=".VnTime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3"/>
      <charset val="129"/>
      <scheme val="minor"/>
    </font>
    <font>
      <sz val="10"/>
      <color rgb="FFFF0000"/>
      <name val="Times New Roman"/>
      <family val="1"/>
    </font>
    <font>
      <sz val="10"/>
      <name val="바탕"/>
      <family val="1"/>
      <charset val="129"/>
    </font>
    <font>
      <sz val="10"/>
      <color indexed="8"/>
      <name val="Times New Roman"/>
      <family val="1"/>
    </font>
    <font>
      <sz val="9"/>
      <name val="Times New Roman"/>
      <family val="1"/>
    </font>
    <font>
      <sz val="9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b/>
      <sz val="10"/>
      <color theme="1"/>
      <name val="맑은 고딕"/>
    </font>
  </fonts>
  <fills count="5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 style="thin">
        <color indexed="64"/>
      </bottom>
      <diagonal/>
    </border>
    <border>
      <left/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FF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rgb="FF0000FF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0680">
    <xf numFmtId="0" fontId="0" fillId="0" borderId="0">
      <alignment vertical="center"/>
    </xf>
    <xf numFmtId="167" fontId="2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1" fillId="0" borderId="0" applyNumberFormat="0" applyFont="0" applyFill="0" applyBorder="0" applyAlignment="0" applyProtection="0"/>
    <xf numFmtId="172" fontId="11" fillId="0" borderId="0" applyNumberFormat="0" applyFont="0" applyFill="0" applyBorder="0" applyAlignment="0" applyProtection="0"/>
    <xf numFmtId="173" fontId="11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174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5" fillId="0" borderId="0"/>
    <xf numFmtId="0" fontId="11" fillId="0" borderId="0" applyFont="0" applyFill="0" applyBorder="0" applyAlignment="0" applyProtection="0"/>
    <xf numFmtId="0" fontId="16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1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168" fontId="11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6" fillId="0" borderId="0"/>
    <xf numFmtId="0" fontId="12" fillId="0" borderId="0" applyFont="0" applyFill="0" applyBorder="0" applyAlignment="0" applyProtection="0"/>
    <xf numFmtId="0" fontId="15" fillId="0" borderId="0"/>
    <xf numFmtId="178" fontId="1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0" fillId="0" borderId="0"/>
    <xf numFmtId="0" fontId="31" fillId="0" borderId="0">
      <alignment horizontal="center" wrapText="1"/>
      <protection locked="0"/>
    </xf>
    <xf numFmtId="0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3" fillId="10" borderId="0" applyNumberFormat="0" applyBorder="0" applyAlignment="0" applyProtection="0">
      <alignment vertical="center"/>
    </xf>
    <xf numFmtId="0" fontId="28" fillId="0" borderId="0"/>
    <xf numFmtId="0" fontId="19" fillId="0" borderId="0"/>
    <xf numFmtId="0" fontId="34" fillId="0" borderId="0">
      <alignment vertical="center"/>
    </xf>
    <xf numFmtId="0" fontId="16" fillId="0" borderId="0"/>
    <xf numFmtId="0" fontId="35" fillId="0" borderId="0"/>
    <xf numFmtId="179" fontId="11" fillId="0" borderId="0" applyFill="0" applyBorder="0" applyAlignment="0"/>
    <xf numFmtId="180" fontId="15" fillId="0" borderId="0" applyFill="0" applyBorder="0" applyAlignment="0"/>
    <xf numFmtId="181" fontId="15" fillId="0" borderId="0" applyFill="0" applyBorder="0" applyAlignment="0"/>
    <xf numFmtId="182" fontId="15" fillId="0" borderId="0" applyFill="0" applyBorder="0" applyAlignment="0"/>
    <xf numFmtId="183" fontId="11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36" fillId="27" borderId="14" applyNumberFormat="0" applyAlignment="0" applyProtection="0">
      <alignment vertical="center"/>
    </xf>
    <xf numFmtId="0" fontId="37" fillId="0" borderId="0"/>
    <xf numFmtId="0" fontId="38" fillId="28" borderId="15" applyNumberFormat="0" applyAlignment="0" applyProtection="0">
      <alignment vertical="center"/>
    </xf>
    <xf numFmtId="10" fontId="28" fillId="0" borderId="0" applyFont="0" applyFill="0" applyBorder="0" applyAlignment="0" applyProtection="0"/>
    <xf numFmtId="4" fontId="39" fillId="0" borderId="0">
      <protection locked="0"/>
    </xf>
    <xf numFmtId="44" fontId="15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0" fontId="39" fillId="0" borderId="0">
      <protection locked="0"/>
    </xf>
    <xf numFmtId="180" fontId="15" fillId="0" borderId="0" applyFont="0" applyFill="0" applyBorder="0" applyAlignment="0" applyProtection="0"/>
    <xf numFmtId="187" fontId="14" fillId="0" borderId="0"/>
    <xf numFmtId="188" fontId="11" fillId="0" borderId="0">
      <protection locked="0"/>
    </xf>
    <xf numFmtId="14" fontId="42" fillId="0" borderId="0" applyFill="0" applyBorder="0" applyAlignment="0"/>
    <xf numFmtId="188" fontId="11" fillId="0" borderId="0">
      <protection locked="0"/>
    </xf>
    <xf numFmtId="38" fontId="10" fillId="0" borderId="16">
      <alignment vertical="center"/>
    </xf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43" fillId="0" borderId="0" applyNumberFormat="0" applyAlignment="0">
      <alignment horizontal="left"/>
    </xf>
    <xf numFmtId="189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190" fontId="11" fillId="0" borderId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11" borderId="0" applyNumberFormat="0" applyBorder="0" applyAlignment="0" applyProtection="0">
      <alignment vertical="center"/>
    </xf>
    <xf numFmtId="38" fontId="48" fillId="29" borderId="0" applyNumberFormat="0" applyBorder="0" applyAlignment="0" applyProtection="0"/>
    <xf numFmtId="0" fontId="49" fillId="0" borderId="0">
      <alignment horizontal="left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8">
      <alignment horizontal="left" vertical="center"/>
    </xf>
    <xf numFmtId="0" fontId="50" fillId="0" borderId="18">
      <alignment horizontal="left" vertical="center"/>
    </xf>
    <xf numFmtId="0" fontId="51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1" fontId="11" fillId="0" borderId="0">
      <protection locked="0"/>
    </xf>
    <xf numFmtId="191" fontId="11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192" fontId="12" fillId="0" borderId="0" applyFont="0" applyFill="0" applyBorder="0" applyAlignment="0" applyProtection="0"/>
    <xf numFmtId="0" fontId="56" fillId="14" borderId="14" applyNumberFormat="0" applyAlignment="0" applyProtection="0">
      <alignment vertical="center"/>
    </xf>
    <xf numFmtId="10" fontId="48" fillId="29" borderId="10" applyNumberFormat="0" applyBorder="0" applyAlignment="0" applyProtection="0"/>
    <xf numFmtId="10" fontId="48" fillId="29" borderId="10" applyNumberFormat="0" applyBorder="0" applyAlignment="0" applyProtection="0"/>
    <xf numFmtId="180" fontId="57" fillId="30" borderId="0"/>
    <xf numFmtId="0" fontId="56" fillId="14" borderId="14" applyNumberFormat="0" applyAlignment="0" applyProtection="0">
      <alignment vertical="center"/>
    </xf>
    <xf numFmtId="176" fontId="12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58" fillId="0" borderId="22" applyNumberFormat="0" applyFill="0" applyAlignment="0" applyProtection="0">
      <alignment vertical="center"/>
    </xf>
    <xf numFmtId="180" fontId="59" fillId="31" borderId="0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60" fillId="0" borderId="23"/>
    <xf numFmtId="19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61" fillId="32" borderId="0" applyNumberFormat="0" applyBorder="0" applyAlignment="0" applyProtection="0">
      <alignment vertical="center"/>
    </xf>
    <xf numFmtId="0" fontId="12" fillId="0" borderId="0"/>
    <xf numFmtId="0" fontId="20" fillId="33" borderId="24" applyNumberFormat="0" applyFont="0" applyAlignment="0" applyProtection="0">
      <alignment vertical="center"/>
    </xf>
    <xf numFmtId="0" fontId="62" fillId="27" borderId="25" applyNumberFormat="0" applyAlignment="0" applyProtection="0">
      <alignment vertical="center"/>
    </xf>
    <xf numFmtId="14" fontId="31" fillId="0" borderId="0">
      <alignment horizontal="center" wrapText="1"/>
      <protection locked="0"/>
    </xf>
    <xf numFmtId="0" fontId="39" fillId="0" borderId="0">
      <protection locked="0"/>
    </xf>
    <xf numFmtId="183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0" fontId="16" fillId="0" borderId="0" applyFont="0" applyFill="0" applyBorder="0" applyAlignment="0" applyProtection="0"/>
    <xf numFmtId="198" fontId="11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199" fontId="16" fillId="0" borderId="0"/>
    <xf numFmtId="0" fontId="10" fillId="0" borderId="0" applyNumberFormat="0" applyFont="0" applyFill="0" applyBorder="0" applyAlignment="0" applyProtection="0">
      <alignment horizontal="left"/>
    </xf>
    <xf numFmtId="0" fontId="14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6" fillId="0" borderId="0" applyNumberFormat="0" applyFill="0" applyBorder="0" applyAlignment="0" applyProtection="0">
      <alignment horizontal="left"/>
    </xf>
    <xf numFmtId="4" fontId="63" fillId="32" borderId="26" applyNumberFormat="0" applyProtection="0">
      <alignment vertical="center"/>
    </xf>
    <xf numFmtId="4" fontId="63" fillId="32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3" fillId="34" borderId="26" applyNumberFormat="0" applyProtection="0">
      <alignment horizontal="left" vertical="center" indent="1"/>
    </xf>
    <xf numFmtId="4" fontId="63" fillId="34" borderId="26" applyNumberFormat="0" applyProtection="0">
      <alignment horizontal="left" vertical="center" indent="1"/>
    </xf>
    <xf numFmtId="0" fontId="63" fillId="34" borderId="26" applyNumberFormat="0" applyProtection="0">
      <alignment horizontal="left" vertical="top" indent="1"/>
    </xf>
    <xf numFmtId="0" fontId="63" fillId="34" borderId="26" applyNumberFormat="0" applyProtection="0">
      <alignment horizontal="left" vertical="top" indent="1"/>
    </xf>
    <xf numFmtId="4" fontId="63" fillId="35" borderId="0" applyNumberFormat="0" applyProtection="0">
      <alignment horizontal="left" vertical="center" indent="1"/>
    </xf>
    <xf numFmtId="4" fontId="42" fillId="10" borderId="26" applyNumberFormat="0" applyProtection="0">
      <alignment horizontal="right" vertical="center"/>
    </xf>
    <xf numFmtId="4" fontId="42" fillId="10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42" fillId="38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42" fillId="40" borderId="26" applyNumberFormat="0" applyProtection="0">
      <alignment horizontal="right" vertical="center"/>
    </xf>
    <xf numFmtId="4" fontId="42" fillId="40" borderId="26" applyNumberFormat="0" applyProtection="0">
      <alignment horizontal="right" vertical="center"/>
    </xf>
    <xf numFmtId="4" fontId="42" fillId="38" borderId="0" applyNumberFormat="0" applyProtection="0">
      <alignment horizontal="left" vertical="center" indent="1"/>
    </xf>
    <xf numFmtId="4" fontId="42" fillId="35" borderId="0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top" indent="1"/>
    </xf>
    <xf numFmtId="0" fontId="16" fillId="39" borderId="26" applyNumberFormat="0" applyProtection="0">
      <alignment horizontal="left" vertical="top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top" indent="1"/>
    </xf>
    <xf numFmtId="0" fontId="16" fillId="35" borderId="26" applyNumberFormat="0" applyProtection="0">
      <alignment horizontal="left" vertical="top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top" indent="1"/>
    </xf>
    <xf numFmtId="0" fontId="16" fillId="41" borderId="26" applyNumberFormat="0" applyProtection="0">
      <alignment horizontal="left" vertical="top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top" indent="1"/>
    </xf>
    <xf numFmtId="0" fontId="16" fillId="42" borderId="26" applyNumberFormat="0" applyProtection="0">
      <alignment horizontal="left" vertical="top" indent="1"/>
    </xf>
    <xf numFmtId="4" fontId="42" fillId="43" borderId="26" applyNumberFormat="0" applyProtection="0">
      <alignment vertical="center"/>
    </xf>
    <xf numFmtId="4" fontId="42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42" fillId="43" borderId="26" applyNumberFormat="0" applyProtection="0">
      <alignment horizontal="left" vertical="center" indent="1"/>
    </xf>
    <xf numFmtId="4" fontId="42" fillId="43" borderId="26" applyNumberFormat="0" applyProtection="0">
      <alignment horizontal="left" vertical="center" indent="1"/>
    </xf>
    <xf numFmtId="0" fontId="42" fillId="43" borderId="26" applyNumberFormat="0" applyProtection="0">
      <alignment horizontal="left" vertical="top" indent="1"/>
    </xf>
    <xf numFmtId="0" fontId="42" fillId="43" borderId="26" applyNumberFormat="0" applyProtection="0">
      <alignment horizontal="left" vertical="top" indent="1"/>
    </xf>
    <xf numFmtId="4" fontId="42" fillId="38" borderId="26" applyNumberFormat="0" applyProtection="0">
      <alignment horizontal="right" vertical="center"/>
    </xf>
    <xf numFmtId="4" fontId="42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42" fillId="40" borderId="26" applyNumberFormat="0" applyProtection="0">
      <alignment horizontal="left" vertical="center" indent="1"/>
    </xf>
    <xf numFmtId="4" fontId="42" fillId="40" borderId="26" applyNumberFormat="0" applyProtection="0">
      <alignment horizontal="left" vertical="center" indent="1"/>
    </xf>
    <xf numFmtId="0" fontId="42" fillId="35" borderId="26" applyNumberFormat="0" applyProtection="0">
      <alignment horizontal="left" vertical="top" indent="1"/>
    </xf>
    <xf numFmtId="0" fontId="42" fillId="35" borderId="26" applyNumberFormat="0" applyProtection="0">
      <alignment horizontal="left" vertical="top" indent="1"/>
    </xf>
    <xf numFmtId="4" fontId="67" fillId="30" borderId="0" applyNumberFormat="0" applyProtection="0">
      <alignment horizontal="left" vertical="center" indent="1"/>
    </xf>
    <xf numFmtId="4" fontId="68" fillId="38" borderId="26" applyNumberFormat="0" applyProtection="0">
      <alignment horizontal="right" vertical="center"/>
    </xf>
    <xf numFmtId="4" fontId="68" fillId="38" borderId="26" applyNumberFormat="0" applyProtection="0">
      <alignment horizontal="right" vertical="center"/>
    </xf>
    <xf numFmtId="176" fontId="12" fillId="0" borderId="0" applyFont="0" applyFill="0" applyBorder="0" applyAlignment="0" applyProtection="0"/>
    <xf numFmtId="0" fontId="60" fillId="0" borderId="0"/>
    <xf numFmtId="40" fontId="69" fillId="0" borderId="0" applyBorder="0">
      <alignment horizontal="right"/>
    </xf>
    <xf numFmtId="49" fontId="42" fillId="0" borderId="0" applyFill="0" applyBorder="0" applyAlignment="0"/>
    <xf numFmtId="198" fontId="11" fillId="0" borderId="0" applyFill="0" applyBorder="0" applyAlignment="0"/>
    <xf numFmtId="179" fontId="11" fillId="0" borderId="0" applyFill="0" applyBorder="0" applyAlignment="0"/>
    <xf numFmtId="0" fontId="19" fillId="0" borderId="0"/>
    <xf numFmtId="0" fontId="70" fillId="0" borderId="0" applyNumberFormat="0" applyFill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92" fontId="12" fillId="0" borderId="0" applyFont="0" applyFill="0" applyBorder="0" applyAlignment="0" applyProtection="0"/>
    <xf numFmtId="201" fontId="73" fillId="0" borderId="0" applyFont="0" applyFill="0" applyBorder="0" applyAlignment="0" applyProtection="0"/>
    <xf numFmtId="202" fontId="73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0" fontId="76" fillId="0" borderId="0" applyFont="0" applyFill="0" applyBorder="0" applyAlignment="0" applyProtection="0"/>
    <xf numFmtId="186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203" fontId="74" fillId="0" borderId="0" applyFont="0" applyFill="0" applyBorder="0" applyAlignment="0" applyProtection="0"/>
    <xf numFmtId="0" fontId="74" fillId="0" borderId="0"/>
    <xf numFmtId="0" fontId="77" fillId="0" borderId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8" fillId="28" borderId="15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1" fillId="4" borderId="1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0" fontId="55" fillId="0" borderId="0"/>
    <xf numFmtId="9" fontId="84" fillId="0" borderId="0" applyFont="0" applyFill="0" applyBorder="0" applyAlignment="0" applyProtection="0"/>
    <xf numFmtId="0" fontId="85" fillId="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8" fillId="0" borderId="22" applyNumberFormat="0" applyFill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/>
    <xf numFmtId="0" fontId="91" fillId="0" borderId="0"/>
    <xf numFmtId="0" fontId="11" fillId="0" borderId="0">
      <alignment vertical="center"/>
    </xf>
    <xf numFmtId="205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5" fontId="77" fillId="0" borderId="0" applyFont="0" applyFill="0" applyBorder="0" applyAlignment="0" applyProtection="0"/>
    <xf numFmtId="203" fontId="7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2" fillId="14" borderId="14" applyNumberFormat="0" applyAlignment="0" applyProtection="0">
      <alignment vertical="center"/>
    </xf>
    <xf numFmtId="0" fontId="92" fillId="14" borderId="14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7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0" fontId="15" fillId="0" borderId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3" fontId="102" fillId="0" borderId="0">
      <alignment horizontal="center" vertical="center"/>
    </xf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185" fontId="77" fillId="0" borderId="0" applyFont="0" applyFill="0" applyBorder="0" applyAlignment="0" applyProtection="0"/>
    <xf numFmtId="186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208" fontId="103" fillId="0" borderId="0" applyFont="0" applyFill="0" applyBorder="0" applyAlignment="0" applyProtection="0"/>
    <xf numFmtId="0" fontId="90" fillId="0" borderId="0"/>
    <xf numFmtId="0" fontId="21" fillId="33" borderId="24" applyNumberFormat="0" applyFont="0" applyAlignment="0" applyProtection="0">
      <alignment vertical="center"/>
    </xf>
    <xf numFmtId="0" fontId="21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12" fillId="0" borderId="0"/>
    <xf numFmtId="0" fontId="104" fillId="10" borderId="0" applyNumberFormat="0" applyBorder="0" applyAlignment="0" applyProtection="0">
      <alignment vertical="center"/>
    </xf>
    <xf numFmtId="0" fontId="105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43" fontId="90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>
      <alignment vertical="center"/>
    </xf>
    <xf numFmtId="169" fontId="106" fillId="0" borderId="0" applyFont="0" applyFill="0" applyBorder="0" applyAlignment="0" applyProtection="0"/>
    <xf numFmtId="185" fontId="21" fillId="0" borderId="0" applyFont="0" applyFill="0" applyBorder="0" applyAlignment="0" applyProtection="0">
      <alignment vertical="center"/>
    </xf>
    <xf numFmtId="186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6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0" fontId="12" fillId="0" borderId="0"/>
    <xf numFmtId="205" fontId="105" fillId="0" borderId="0" applyFont="0" applyFill="0" applyBorder="0" applyAlignment="0" applyProtection="0"/>
    <xf numFmtId="177" fontId="105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109" fillId="0" borderId="20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7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96" fillId="0" borderId="0">
      <alignment vertical="center"/>
    </xf>
    <xf numFmtId="0" fontId="11" fillId="0" borderId="0"/>
    <xf numFmtId="0" fontId="14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11" fillId="0" borderId="0">
      <alignment vertical="center"/>
    </xf>
    <xf numFmtId="0" fontId="97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0" fillId="0" borderId="0"/>
    <xf numFmtId="0" fontId="96" fillId="0" borderId="0">
      <alignment vertical="center"/>
    </xf>
    <xf numFmtId="0" fontId="90" fillId="0" borderId="0"/>
    <xf numFmtId="0" fontId="90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20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43" fontId="124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" fillId="0" borderId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167" fontId="96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23" fillId="0" borderId="0"/>
    <xf numFmtId="167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43" fontId="96" fillId="0" borderId="0" applyFont="0" applyFill="0" applyBorder="0" applyAlignment="0" applyProtection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45" fillId="0" borderId="0" applyNumberForma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146" fillId="0" borderId="0"/>
    <xf numFmtId="0" fontId="147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0" fontId="148" fillId="0" borderId="0">
      <alignment vertical="center"/>
    </xf>
    <xf numFmtId="186" fontId="148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</cellStyleXfs>
  <cellXfs count="774">
    <xf numFmtId="0" fontId="0" fillId="0" borderId="0" xfId="0">
      <alignment vertical="center"/>
    </xf>
    <xf numFmtId="0" fontId="3" fillId="5" borderId="0" xfId="0" applyFont="1" applyFill="1" applyAlignment="1">
      <alignment vertical="center"/>
    </xf>
    <xf numFmtId="14" fontId="7" fillId="6" borderId="10" xfId="0" applyNumberFormat="1" applyFont="1" applyFill="1" applyBorder="1" applyAlignment="1" applyProtection="1">
      <alignment horizontal="center" vertical="center"/>
    </xf>
    <xf numFmtId="14" fontId="3" fillId="7" borderId="10" xfId="0" applyNumberFormat="1" applyFont="1" applyFill="1" applyBorder="1" applyAlignment="1" applyProtection="1">
      <alignment horizontal="center" vertical="center"/>
    </xf>
    <xf numFmtId="38" fontId="8" fillId="7" borderId="10" xfId="0" applyNumberFormat="1" applyFont="1" applyFill="1" applyBorder="1" applyAlignment="1" applyProtection="1">
      <alignment horizontal="right" vertical="center"/>
    </xf>
    <xf numFmtId="0" fontId="8" fillId="6" borderId="12" xfId="1" applyNumberFormat="1" applyFont="1" applyFill="1" applyBorder="1" applyAlignment="1">
      <alignment horizontal="center" vertical="center"/>
    </xf>
    <xf numFmtId="0" fontId="8" fillId="6" borderId="13" xfId="1" applyNumberFormat="1" applyFont="1" applyFill="1" applyBorder="1" applyAlignment="1">
      <alignment horizontal="center" vertical="center"/>
    </xf>
    <xf numFmtId="0" fontId="8" fillId="6" borderId="6" xfId="1" applyNumberFormat="1" applyFont="1" applyFill="1" applyBorder="1" applyAlignment="1">
      <alignment horizontal="center" vertical="center"/>
    </xf>
    <xf numFmtId="167" fontId="8" fillId="5" borderId="10" xfId="1" applyFont="1" applyFill="1" applyBorder="1" applyAlignment="1">
      <alignment horizontal="right" vertical="center"/>
    </xf>
    <xf numFmtId="38" fontId="8" fillId="5" borderId="10" xfId="0" applyNumberFormat="1" applyFont="1" applyFill="1" applyBorder="1" applyAlignment="1" applyProtection="1">
      <alignment horizontal="right" vertical="center"/>
    </xf>
    <xf numFmtId="0" fontId="8" fillId="6" borderId="11" xfId="0" applyNumberFormat="1" applyFont="1" applyFill="1" applyBorder="1" applyAlignment="1" applyProtection="1">
      <alignment vertical="center"/>
    </xf>
    <xf numFmtId="0" fontId="8" fillId="6" borderId="12" xfId="0" applyNumberFormat="1" applyFont="1" applyFill="1" applyBorder="1" applyAlignment="1" applyProtection="1">
      <alignment vertical="center"/>
    </xf>
    <xf numFmtId="0" fontId="8" fillId="6" borderId="11" xfId="1" applyNumberFormat="1" applyFont="1" applyFill="1" applyBorder="1" applyAlignment="1">
      <alignment vertical="center"/>
    </xf>
    <xf numFmtId="0" fontId="8" fillId="6" borderId="12" xfId="1" applyNumberFormat="1" applyFont="1" applyFill="1" applyBorder="1" applyAlignment="1">
      <alignment vertical="center"/>
    </xf>
    <xf numFmtId="0" fontId="8" fillId="6" borderId="13" xfId="1" applyNumberFormat="1" applyFont="1" applyFill="1" applyBorder="1" applyAlignment="1">
      <alignment vertical="center"/>
    </xf>
    <xf numFmtId="38" fontId="8" fillId="7" borderId="11" xfId="0" applyNumberFormat="1" applyFont="1" applyFill="1" applyBorder="1" applyAlignment="1" applyProtection="1">
      <alignment horizontal="right" vertical="center"/>
    </xf>
    <xf numFmtId="38" fontId="3" fillId="5" borderId="0" xfId="0" applyNumberFormat="1" applyFont="1" applyFill="1" applyAlignment="1">
      <alignment vertical="center"/>
    </xf>
    <xf numFmtId="38" fontId="3" fillId="5" borderId="10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209" fontId="116" fillId="5" borderId="12" xfId="0" applyNumberFormat="1" applyFont="1" applyFill="1" applyBorder="1" applyAlignment="1" applyProtection="1">
      <alignment horizontal="right" vertical="center"/>
    </xf>
    <xf numFmtId="209" fontId="116" fillId="5" borderId="13" xfId="0" applyNumberFormat="1" applyFont="1" applyFill="1" applyBorder="1" applyAlignment="1" applyProtection="1">
      <alignment horizontal="right" vertical="center"/>
    </xf>
    <xf numFmtId="209" fontId="116" fillId="5" borderId="10" xfId="0" applyNumberFormat="1" applyFont="1" applyFill="1" applyBorder="1" applyAlignment="1" applyProtection="1">
      <alignment horizontal="right" vertical="center"/>
    </xf>
    <xf numFmtId="210" fontId="116" fillId="5" borderId="12" xfId="1" applyNumberFormat="1" applyFont="1" applyFill="1" applyBorder="1" applyAlignment="1" applyProtection="1">
      <alignment horizontal="right" vertical="center"/>
    </xf>
    <xf numFmtId="209" fontId="116" fillId="5" borderId="12" xfId="1" applyNumberFormat="1" applyFont="1" applyFill="1" applyBorder="1" applyAlignment="1" applyProtection="1">
      <alignment horizontal="right" vertical="center"/>
    </xf>
    <xf numFmtId="210" fontId="116" fillId="5" borderId="12" xfId="0" applyNumberFormat="1" applyFont="1" applyFill="1" applyBorder="1" applyAlignment="1" applyProtection="1">
      <alignment horizontal="right" vertical="center"/>
    </xf>
    <xf numFmtId="209" fontId="116" fillId="5" borderId="0" xfId="1" applyNumberFormat="1" applyFont="1" applyFill="1" applyBorder="1" applyAlignment="1">
      <alignment horizontal="right" vertical="center"/>
    </xf>
    <xf numFmtId="209" fontId="116" fillId="5" borderId="0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 applyProtection="1">
      <alignment horizontal="right" vertical="center"/>
    </xf>
    <xf numFmtId="209" fontId="116" fillId="5" borderId="33" xfId="1" applyNumberFormat="1" applyFont="1" applyFill="1" applyBorder="1" applyAlignment="1" applyProtection="1">
      <alignment horizontal="right" vertical="center"/>
    </xf>
    <xf numFmtId="210" fontId="116" fillId="5" borderId="33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left" vertical="center"/>
    </xf>
    <xf numFmtId="0" fontId="96" fillId="5" borderId="33" xfId="0" applyFont="1" applyFill="1" applyBorder="1">
      <alignment vertical="center"/>
    </xf>
    <xf numFmtId="0" fontId="96" fillId="5" borderId="12" xfId="0" applyFont="1" applyFill="1" applyBorder="1" applyAlignment="1">
      <alignment horizontal="left" vertical="center"/>
    </xf>
    <xf numFmtId="0" fontId="96" fillId="5" borderId="12" xfId="0" applyFont="1" applyFill="1" applyBorder="1" applyAlignment="1">
      <alignment horizontal="right" vertical="center"/>
    </xf>
    <xf numFmtId="0" fontId="96" fillId="5" borderId="0" xfId="0" applyFont="1" applyFill="1" applyBorder="1" applyAlignment="1">
      <alignment horizontal="center" vertical="center"/>
    </xf>
    <xf numFmtId="0" fontId="96" fillId="5" borderId="0" xfId="0" applyFont="1" applyFill="1">
      <alignment vertical="center"/>
    </xf>
    <xf numFmtId="167" fontId="96" fillId="5" borderId="0" xfId="1" applyFont="1" applyFill="1" applyBorder="1" applyAlignment="1">
      <alignment horizontal="center" vertical="center"/>
    </xf>
    <xf numFmtId="209" fontId="117" fillId="5" borderId="0" xfId="0" applyNumberFormat="1" applyFont="1" applyFill="1" applyBorder="1" applyAlignment="1">
      <alignment vertical="center"/>
    </xf>
    <xf numFmtId="0" fontId="96" fillId="5" borderId="10" xfId="0" applyFont="1" applyFill="1" applyBorder="1">
      <alignment vertical="center"/>
    </xf>
    <xf numFmtId="0" fontId="96" fillId="5" borderId="13" xfId="0" applyFont="1" applyFill="1" applyBorder="1" applyAlignment="1">
      <alignment horizontal="left" vertical="center"/>
    </xf>
    <xf numFmtId="0" fontId="96" fillId="5" borderId="13" xfId="0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right" vertical="center"/>
    </xf>
    <xf numFmtId="0" fontId="96" fillId="5" borderId="12" xfId="0" applyFont="1" applyFill="1" applyBorder="1">
      <alignment vertical="center"/>
    </xf>
    <xf numFmtId="0" fontId="96" fillId="5" borderId="13" xfId="0" applyFont="1" applyFill="1" applyBorder="1">
      <alignment vertical="center"/>
    </xf>
    <xf numFmtId="209" fontId="96" fillId="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212" fontId="116" fillId="5" borderId="12" xfId="0" applyNumberFormat="1" applyFont="1" applyFill="1" applyBorder="1" applyAlignment="1" applyProtection="1">
      <alignment horizontal="right" vertical="center"/>
    </xf>
    <xf numFmtId="212" fontId="116" fillId="5" borderId="12" xfId="1" applyNumberFormat="1" applyFont="1" applyFill="1" applyBorder="1" applyAlignment="1" applyProtection="1">
      <alignment horizontal="right" vertical="center"/>
    </xf>
    <xf numFmtId="0" fontId="0" fillId="5" borderId="1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10" fontId="0" fillId="5" borderId="33" xfId="0" applyNumberFormat="1" applyFill="1" applyBorder="1">
      <alignment vertical="center"/>
    </xf>
    <xf numFmtId="210" fontId="0" fillId="5" borderId="12" xfId="0" applyNumberFormat="1" applyFill="1" applyBorder="1">
      <alignment vertical="center"/>
    </xf>
    <xf numFmtId="210" fontId="0" fillId="5" borderId="13" xfId="0" applyNumberFormat="1" applyFill="1" applyBorder="1">
      <alignment vertical="center"/>
    </xf>
    <xf numFmtId="210" fontId="0" fillId="5" borderId="10" xfId="0" applyNumberFormat="1" applyFill="1" applyBorder="1">
      <alignment vertical="center"/>
    </xf>
    <xf numFmtId="213" fontId="0" fillId="5" borderId="33" xfId="1" applyNumberFormat="1" applyFont="1" applyFill="1" applyBorder="1">
      <alignment vertical="center"/>
    </xf>
    <xf numFmtId="213" fontId="0" fillId="5" borderId="13" xfId="1" applyNumberFormat="1" applyFont="1" applyFill="1" applyBorder="1">
      <alignment vertical="center"/>
    </xf>
    <xf numFmtId="14" fontId="0" fillId="5" borderId="33" xfId="0" applyNumberFormat="1" applyFill="1" applyBorder="1" applyAlignment="1">
      <alignment horizontal="center" vertical="center"/>
    </xf>
    <xf numFmtId="14" fontId="0" fillId="5" borderId="13" xfId="0" applyNumberFormat="1" applyFill="1" applyBorder="1" applyAlignment="1">
      <alignment horizontal="center" vertical="center"/>
    </xf>
    <xf numFmtId="215" fontId="0" fillId="5" borderId="33" xfId="1" applyNumberFormat="1" applyFont="1" applyFill="1" applyBorder="1">
      <alignment vertical="center"/>
    </xf>
    <xf numFmtId="215" fontId="0" fillId="5" borderId="13" xfId="1" applyNumberFormat="1" applyFont="1" applyFill="1" applyBorder="1">
      <alignment vertical="center"/>
    </xf>
    <xf numFmtId="215" fontId="0" fillId="5" borderId="10" xfId="1" applyNumberFormat="1" applyFont="1" applyFill="1" applyBorder="1">
      <alignment vertical="center"/>
    </xf>
    <xf numFmtId="216" fontId="0" fillId="5" borderId="33" xfId="1" applyNumberFormat="1" applyFont="1" applyFill="1" applyBorder="1">
      <alignment vertical="center"/>
    </xf>
    <xf numFmtId="216" fontId="0" fillId="5" borderId="13" xfId="1" applyNumberFormat="1" applyFont="1" applyFill="1" applyBorder="1">
      <alignment vertical="center"/>
    </xf>
    <xf numFmtId="216" fontId="0" fillId="5" borderId="10" xfId="1" applyNumberFormat="1" applyFont="1" applyFill="1" applyBorder="1">
      <alignment vertical="center"/>
    </xf>
    <xf numFmtId="213" fontId="0" fillId="0" borderId="0" xfId="0" applyNumberFormat="1">
      <alignment vertical="center"/>
    </xf>
    <xf numFmtId="167" fontId="0" fillId="0" borderId="0" xfId="1" applyFont="1">
      <alignment vertical="center"/>
    </xf>
    <xf numFmtId="213" fontId="0" fillId="5" borderId="10" xfId="1" applyNumberFormat="1" applyFont="1" applyFill="1" applyBorder="1">
      <alignment vertical="center"/>
    </xf>
    <xf numFmtId="210" fontId="116" fillId="5" borderId="12" xfId="1" applyNumberFormat="1" applyFont="1" applyFill="1" applyBorder="1" applyAlignment="1">
      <alignment horizontal="right" vertical="center"/>
    </xf>
    <xf numFmtId="0" fontId="118" fillId="44" borderId="33" xfId="0" applyFont="1" applyFill="1" applyBorder="1" applyAlignment="1">
      <alignment horizontal="center" vertical="center"/>
    </xf>
    <xf numFmtId="0" fontId="118" fillId="45" borderId="32" xfId="0" applyFont="1" applyFill="1" applyBorder="1" applyAlignment="1">
      <alignment horizontal="center" vertical="center"/>
    </xf>
    <xf numFmtId="210" fontId="118" fillId="45" borderId="10" xfId="0" applyNumberFormat="1" applyFont="1" applyFill="1" applyBorder="1" applyAlignment="1">
      <alignment horizontal="right" vertical="center"/>
    </xf>
    <xf numFmtId="209" fontId="120" fillId="45" borderId="10" xfId="0" applyNumberFormat="1" applyFont="1" applyFill="1" applyBorder="1" applyAlignment="1" applyProtection="1">
      <alignment horizontal="right" vertical="center"/>
    </xf>
    <xf numFmtId="0" fontId="118" fillId="45" borderId="10" xfId="0" applyFont="1" applyFill="1" applyBorder="1">
      <alignment vertical="center"/>
    </xf>
    <xf numFmtId="209" fontId="118" fillId="45" borderId="10" xfId="0" applyNumberFormat="1" applyFont="1" applyFill="1" applyBorder="1" applyAlignment="1">
      <alignment horizontal="right" vertical="center"/>
    </xf>
    <xf numFmtId="209" fontId="120" fillId="45" borderId="10" xfId="1" applyNumberFormat="1" applyFont="1" applyFill="1" applyBorder="1" applyAlignment="1" applyProtection="1">
      <alignment horizontal="right" vertical="center"/>
    </xf>
    <xf numFmtId="210" fontId="120" fillId="44" borderId="13" xfId="0" applyNumberFormat="1" applyFont="1" applyFill="1" applyBorder="1" applyAlignment="1" applyProtection="1">
      <alignment horizontal="right" vertical="center"/>
    </xf>
    <xf numFmtId="209" fontId="120" fillId="44" borderId="13" xfId="0" applyNumberFormat="1" applyFont="1" applyFill="1" applyBorder="1" applyAlignment="1" applyProtection="1">
      <alignment horizontal="right" vertical="center"/>
    </xf>
    <xf numFmtId="167" fontId="121" fillId="44" borderId="10" xfId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left" vertical="center"/>
    </xf>
    <xf numFmtId="210" fontId="8" fillId="5" borderId="33" xfId="1" applyNumberFormat="1" applyFont="1" applyFill="1" applyBorder="1" applyAlignment="1">
      <alignment horizontal="right" vertical="center"/>
    </xf>
    <xf numFmtId="209" fontId="8" fillId="5" borderId="33" xfId="0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>
      <alignment horizontal="right" vertical="center"/>
    </xf>
    <xf numFmtId="0" fontId="97" fillId="5" borderId="12" xfId="0" applyFont="1" applyFill="1" applyBorder="1" applyAlignment="1">
      <alignment horizontal="left" vertical="center"/>
    </xf>
    <xf numFmtId="0" fontId="97" fillId="5" borderId="12" xfId="0" applyFont="1" applyFill="1" applyBorder="1" applyAlignment="1">
      <alignment horizontal="right" vertical="center"/>
    </xf>
    <xf numFmtId="209" fontId="8" fillId="5" borderId="12" xfId="0" applyNumberFormat="1" applyFont="1" applyFill="1" applyBorder="1" applyAlignment="1" applyProtection="1">
      <alignment horizontal="right" vertical="center"/>
    </xf>
    <xf numFmtId="0" fontId="121" fillId="45" borderId="32" xfId="0" applyFont="1" applyFill="1" applyBorder="1" applyAlignment="1">
      <alignment horizontal="center" vertical="center"/>
    </xf>
    <xf numFmtId="210" fontId="122" fillId="45" borderId="10" xfId="1" applyNumberFormat="1" applyFont="1" applyFill="1" applyBorder="1" applyAlignment="1">
      <alignment horizontal="right" vertical="center"/>
    </xf>
    <xf numFmtId="209" fontId="122" fillId="45" borderId="10" xfId="0" applyNumberFormat="1" applyFont="1" applyFill="1" applyBorder="1" applyAlignment="1" applyProtection="1">
      <alignment horizontal="right" vertical="center"/>
    </xf>
    <xf numFmtId="209" fontId="123" fillId="45" borderId="10" xfId="0" applyNumberFormat="1" applyFont="1" applyFill="1" applyBorder="1" applyAlignment="1">
      <alignment vertical="center"/>
    </xf>
    <xf numFmtId="0" fontId="97" fillId="5" borderId="10" xfId="0" applyFont="1" applyFill="1" applyBorder="1">
      <alignment vertical="center"/>
    </xf>
    <xf numFmtId="209" fontId="8" fillId="5" borderId="10" xfId="0" applyNumberFormat="1" applyFont="1" applyFill="1" applyBorder="1" applyAlignment="1" applyProtection="1">
      <alignment horizontal="right" vertical="center"/>
    </xf>
    <xf numFmtId="0" fontId="121" fillId="46" borderId="10" xfId="0" applyFont="1" applyFill="1" applyBorder="1">
      <alignment vertical="center"/>
    </xf>
    <xf numFmtId="209" fontId="121" fillId="46" borderId="10" xfId="0" applyNumberFormat="1" applyFont="1" applyFill="1" applyBorder="1">
      <alignment vertical="center"/>
    </xf>
    <xf numFmtId="0" fontId="97" fillId="5" borderId="0" xfId="0" applyFont="1" applyFill="1">
      <alignment vertical="center"/>
    </xf>
    <xf numFmtId="0" fontId="121" fillId="44" borderId="33" xfId="0" applyFont="1" applyFill="1" applyBorder="1" applyAlignment="1">
      <alignment horizontal="center" vertical="center"/>
    </xf>
    <xf numFmtId="210" fontId="8" fillId="5" borderId="33" xfId="1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 applyProtection="1">
      <alignment horizontal="right" vertical="center"/>
    </xf>
    <xf numFmtId="210" fontId="8" fillId="5" borderId="33" xfId="0" applyNumberFormat="1" applyFont="1" applyFill="1" applyBorder="1" applyAlignment="1" applyProtection="1">
      <alignment horizontal="right" vertical="center"/>
    </xf>
    <xf numFmtId="210" fontId="8" fillId="5" borderId="12" xfId="1" applyNumberFormat="1" applyFont="1" applyFill="1" applyBorder="1" applyAlignment="1" applyProtection="1">
      <alignment horizontal="right" vertical="center"/>
    </xf>
    <xf numFmtId="209" fontId="8" fillId="5" borderId="12" xfId="1" applyNumberFormat="1" applyFont="1" applyFill="1" applyBorder="1" applyAlignment="1" applyProtection="1">
      <alignment horizontal="right" vertical="center"/>
    </xf>
    <xf numFmtId="210" fontId="8" fillId="5" borderId="12" xfId="0" applyNumberFormat="1" applyFont="1" applyFill="1" applyBorder="1" applyAlignment="1" applyProtection="1">
      <alignment horizontal="right" vertical="center"/>
    </xf>
    <xf numFmtId="0" fontId="97" fillId="5" borderId="13" xfId="0" applyFont="1" applyFill="1" applyBorder="1" applyAlignment="1">
      <alignment horizontal="left" vertical="center"/>
    </xf>
    <xf numFmtId="0" fontId="97" fillId="5" borderId="13" xfId="0" applyFont="1" applyFill="1" applyBorder="1" applyAlignment="1">
      <alignment horizontal="right" vertical="center"/>
    </xf>
    <xf numFmtId="209" fontId="8" fillId="5" borderId="13" xfId="0" applyNumberFormat="1" applyFont="1" applyFill="1" applyBorder="1" applyAlignment="1" applyProtection="1">
      <alignment horizontal="right" vertical="center"/>
    </xf>
    <xf numFmtId="210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right" vertical="center"/>
    </xf>
    <xf numFmtId="214" fontId="8" fillId="5" borderId="12" xfId="0" applyNumberFormat="1" applyFont="1" applyFill="1" applyBorder="1" applyAlignment="1" applyProtection="1">
      <alignment horizontal="right" vertical="center"/>
    </xf>
    <xf numFmtId="214" fontId="121" fillId="45" borderId="10" xfId="0" applyNumberFormat="1" applyFont="1" applyFill="1" applyBorder="1" applyAlignment="1">
      <alignment horizontal="right" vertical="center"/>
    </xf>
    <xf numFmtId="0" fontId="97" fillId="5" borderId="13" xfId="0" applyFont="1" applyFill="1" applyBorder="1">
      <alignment vertical="center"/>
    </xf>
    <xf numFmtId="209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>
      <alignment vertical="center"/>
    </xf>
    <xf numFmtId="209" fontId="122" fillId="45" borderId="10" xfId="1" applyNumberFormat="1" applyFont="1" applyFill="1" applyBorder="1" applyAlignment="1" applyProtection="1">
      <alignment horizontal="right" vertical="center"/>
    </xf>
    <xf numFmtId="209" fontId="122" fillId="44" borderId="13" xfId="0" applyNumberFormat="1" applyFont="1" applyFill="1" applyBorder="1" applyAlignment="1" applyProtection="1">
      <alignment horizontal="right" vertical="center"/>
    </xf>
    <xf numFmtId="209" fontId="97" fillId="5" borderId="0" xfId="0" applyNumberFormat="1" applyFont="1" applyFill="1">
      <alignment vertical="center"/>
    </xf>
    <xf numFmtId="167" fontId="121" fillId="44" borderId="31" xfId="1" applyFont="1" applyFill="1" applyBorder="1" applyAlignment="1">
      <alignment horizontal="center" vertical="center"/>
    </xf>
    <xf numFmtId="209" fontId="8" fillId="5" borderId="34" xfId="0" applyNumberFormat="1" applyFont="1" applyFill="1" applyBorder="1" applyAlignment="1" applyProtection="1">
      <alignment horizontal="right" vertical="center"/>
    </xf>
    <xf numFmtId="209" fontId="8" fillId="5" borderId="30" xfId="0" applyNumberFormat="1" applyFont="1" applyFill="1" applyBorder="1" applyAlignment="1" applyProtection="1">
      <alignment horizontal="right" vertical="center"/>
    </xf>
    <xf numFmtId="209" fontId="122" fillId="45" borderId="31" xfId="0" applyNumberFormat="1" applyFont="1" applyFill="1" applyBorder="1" applyAlignment="1" applyProtection="1">
      <alignment horizontal="right" vertical="center"/>
    </xf>
    <xf numFmtId="209" fontId="8" fillId="5" borderId="31" xfId="0" applyNumberFormat="1" applyFont="1" applyFill="1" applyBorder="1" applyAlignment="1" applyProtection="1">
      <alignment horizontal="right" vertical="center"/>
    </xf>
    <xf numFmtId="209" fontId="121" fillId="46" borderId="31" xfId="0" applyNumberFormat="1" applyFont="1" applyFill="1" applyBorder="1">
      <alignment vertical="center"/>
    </xf>
    <xf numFmtId="167" fontId="121" fillId="44" borderId="32" xfId="1" applyFont="1" applyFill="1" applyBorder="1" applyAlignment="1">
      <alignment horizontal="center" vertical="center"/>
    </xf>
    <xf numFmtId="210" fontId="8" fillId="5" borderId="35" xfId="1" applyNumberFormat="1" applyFont="1" applyFill="1" applyBorder="1" applyAlignment="1">
      <alignment horizontal="right" vertical="center"/>
    </xf>
    <xf numFmtId="211" fontId="8" fillId="5" borderId="36" xfId="1" applyNumberFormat="1" applyFont="1" applyFill="1" applyBorder="1" applyAlignment="1">
      <alignment horizontal="right" vertical="center"/>
    </xf>
    <xf numFmtId="210" fontId="122" fillId="45" borderId="32" xfId="1" applyNumberFormat="1" applyFont="1" applyFill="1" applyBorder="1" applyAlignment="1">
      <alignment horizontal="right" vertical="center"/>
    </xf>
    <xf numFmtId="0" fontId="97" fillId="5" borderId="32" xfId="0" applyFont="1" applyFill="1" applyBorder="1">
      <alignment vertical="center"/>
    </xf>
    <xf numFmtId="0" fontId="121" fillId="46" borderId="32" xfId="0" applyFont="1" applyFill="1" applyBorder="1">
      <alignment vertical="center"/>
    </xf>
    <xf numFmtId="167" fontId="121" fillId="44" borderId="39" xfId="1" applyFont="1" applyFill="1" applyBorder="1" applyAlignment="1">
      <alignment horizontal="right" vertical="center"/>
    </xf>
    <xf numFmtId="167" fontId="121" fillId="44" borderId="40" xfId="1" applyFont="1" applyFill="1" applyBorder="1" applyAlignment="1">
      <alignment horizontal="center" vertical="center"/>
    </xf>
    <xf numFmtId="210" fontId="8" fillId="5" borderId="41" xfId="1" applyNumberFormat="1" applyFont="1" applyFill="1" applyBorder="1" applyAlignment="1">
      <alignment horizontal="right" vertical="center"/>
    </xf>
    <xf numFmtId="209" fontId="8" fillId="5" borderId="42" xfId="1" applyNumberFormat="1" applyFont="1" applyFill="1" applyBorder="1" applyAlignment="1">
      <alignment horizontal="right" vertical="center"/>
    </xf>
    <xf numFmtId="211" fontId="8" fillId="5" borderId="43" xfId="1" applyNumberFormat="1" applyFont="1" applyFill="1" applyBorder="1" applyAlignment="1">
      <alignment horizontal="right" vertical="center"/>
    </xf>
    <xf numFmtId="209" fontId="8" fillId="5" borderId="44" xfId="0" applyNumberFormat="1" applyFont="1" applyFill="1" applyBorder="1" applyAlignment="1" applyProtection="1">
      <alignment horizontal="right" vertical="center"/>
    </xf>
    <xf numFmtId="210" fontId="122" fillId="45" borderId="39" xfId="1" applyNumberFormat="1" applyFont="1" applyFill="1" applyBorder="1" applyAlignment="1">
      <alignment horizontal="right" vertical="center"/>
    </xf>
    <xf numFmtId="209" fontId="123" fillId="45" borderId="40" xfId="0" applyNumberFormat="1" applyFont="1" applyFill="1" applyBorder="1" applyAlignment="1">
      <alignment vertical="center"/>
    </xf>
    <xf numFmtId="0" fontId="97" fillId="5" borderId="39" xfId="0" applyFont="1" applyFill="1" applyBorder="1">
      <alignment vertical="center"/>
    </xf>
    <xf numFmtId="209" fontId="8" fillId="5" borderId="40" xfId="0" applyNumberFormat="1" applyFont="1" applyFill="1" applyBorder="1" applyAlignment="1" applyProtection="1">
      <alignment horizontal="right" vertical="center"/>
    </xf>
    <xf numFmtId="0" fontId="121" fillId="46" borderId="45" xfId="0" applyFont="1" applyFill="1" applyBorder="1">
      <alignment vertical="center"/>
    </xf>
    <xf numFmtId="209" fontId="121" fillId="46" borderId="46" xfId="0" applyNumberFormat="1" applyFont="1" applyFill="1" applyBorder="1">
      <alignment vertical="center"/>
    </xf>
    <xf numFmtId="209" fontId="8" fillId="5" borderId="2" xfId="0" applyNumberFormat="1" applyFont="1" applyFill="1" applyBorder="1" applyAlignment="1" applyProtection="1">
      <alignment horizontal="right" vertical="center"/>
    </xf>
    <xf numFmtId="209" fontId="122" fillId="45" borderId="48" xfId="0" applyNumberFormat="1" applyFont="1" applyFill="1" applyBorder="1" applyAlignment="1" applyProtection="1">
      <alignment horizontal="right" vertical="center"/>
    </xf>
    <xf numFmtId="209" fontId="116" fillId="5" borderId="48" xfId="0" applyNumberFormat="1" applyFont="1" applyFill="1" applyBorder="1" applyAlignment="1" applyProtection="1">
      <alignment horizontal="right" vertical="center"/>
    </xf>
    <xf numFmtId="209" fontId="121" fillId="46" borderId="48" xfId="0" applyNumberFormat="1" applyFont="1" applyFill="1" applyBorder="1">
      <alignment vertical="center"/>
    </xf>
    <xf numFmtId="210" fontId="8" fillId="5" borderId="4" xfId="1" applyNumberFormat="1" applyFont="1" applyFill="1" applyBorder="1" applyAlignment="1">
      <alignment horizontal="right" vertical="center"/>
    </xf>
    <xf numFmtId="210" fontId="122" fillId="45" borderId="49" xfId="1" applyNumberFormat="1" applyFont="1" applyFill="1" applyBorder="1" applyAlignment="1">
      <alignment horizontal="right" vertical="center"/>
    </xf>
    <xf numFmtId="0" fontId="96" fillId="5" borderId="49" xfId="0" applyFont="1" applyFill="1" applyBorder="1">
      <alignment vertical="center"/>
    </xf>
    <xf numFmtId="0" fontId="121" fillId="46" borderId="49" xfId="0" applyFont="1" applyFill="1" applyBorder="1">
      <alignment vertical="center"/>
    </xf>
    <xf numFmtId="210" fontId="8" fillId="5" borderId="50" xfId="1" applyNumberFormat="1" applyFont="1" applyFill="1" applyBorder="1" applyAlignment="1">
      <alignment horizontal="right" vertical="center"/>
    </xf>
    <xf numFmtId="209" fontId="8" fillId="5" borderId="50" xfId="1" applyNumberFormat="1" applyFont="1" applyFill="1" applyBorder="1" applyAlignment="1">
      <alignment horizontal="right" vertical="center"/>
    </xf>
    <xf numFmtId="211" fontId="8" fillId="5" borderId="12" xfId="1" applyNumberFormat="1" applyFont="1" applyFill="1" applyBorder="1" applyAlignment="1">
      <alignment horizontal="right" vertical="center"/>
    </xf>
    <xf numFmtId="210" fontId="122" fillId="45" borderId="47" xfId="1" applyNumberFormat="1" applyFont="1" applyFill="1" applyBorder="1" applyAlignment="1">
      <alignment horizontal="right" vertical="center"/>
    </xf>
    <xf numFmtId="209" fontId="123" fillId="45" borderId="47" xfId="0" applyNumberFormat="1" applyFont="1" applyFill="1" applyBorder="1" applyAlignment="1">
      <alignment vertical="center"/>
    </xf>
    <xf numFmtId="0" fontId="96" fillId="5" borderId="47" xfId="0" applyFont="1" applyFill="1" applyBorder="1">
      <alignment vertical="center"/>
    </xf>
    <xf numFmtId="209" fontId="116" fillId="5" borderId="47" xfId="0" applyNumberFormat="1" applyFont="1" applyFill="1" applyBorder="1" applyAlignment="1" applyProtection="1">
      <alignment horizontal="right" vertical="center"/>
    </xf>
    <xf numFmtId="0" fontId="121" fillId="46" borderId="47" xfId="0" applyFont="1" applyFill="1" applyBorder="1">
      <alignment vertical="center"/>
    </xf>
    <xf numFmtId="209" fontId="121" fillId="46" borderId="47" xfId="0" applyNumberFormat="1" applyFont="1" applyFill="1" applyBorder="1">
      <alignment vertical="center"/>
    </xf>
    <xf numFmtId="167" fontId="118" fillId="44" borderId="10" xfId="1" applyFont="1" applyFill="1" applyBorder="1" applyAlignment="1">
      <alignment horizontal="right" vertical="center"/>
    </xf>
    <xf numFmtId="0" fontId="8" fillId="6" borderId="12" xfId="1" applyNumberFormat="1" applyFont="1" applyFill="1" applyBorder="1" applyAlignment="1" applyProtection="1">
      <alignment vertical="center"/>
    </xf>
    <xf numFmtId="0" fontId="8" fillId="6" borderId="29" xfId="1" applyNumberFormat="1" applyFont="1" applyFill="1" applyBorder="1" applyAlignment="1" applyProtection="1">
      <alignment vertical="center"/>
    </xf>
    <xf numFmtId="0" fontId="8" fillId="6" borderId="13" xfId="1" applyNumberFormat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horizontal="left" vertical="center"/>
    </xf>
    <xf numFmtId="170" fontId="7" fillId="6" borderId="18" xfId="0" applyNumberFormat="1" applyFont="1" applyFill="1" applyBorder="1" applyAlignment="1" applyProtection="1">
      <alignment horizontal="left" vertical="center"/>
    </xf>
    <xf numFmtId="14" fontId="7" fillId="6" borderId="47" xfId="0" applyNumberFormat="1" applyFont="1" applyFill="1" applyBorder="1" applyAlignment="1" applyProtection="1">
      <alignment horizontal="left" vertical="center"/>
    </xf>
    <xf numFmtId="38" fontId="8" fillId="7" borderId="47" xfId="0" applyNumberFormat="1" applyFont="1" applyFill="1" applyBorder="1" applyAlignment="1" applyProtection="1">
      <alignment horizontal="left" vertical="center"/>
    </xf>
    <xf numFmtId="38" fontId="8" fillId="5" borderId="50" xfId="0" applyNumberFormat="1" applyFont="1" applyFill="1" applyBorder="1" applyAlignment="1" applyProtection="1">
      <alignment horizontal="left" vertical="center"/>
    </xf>
    <xf numFmtId="38" fontId="8" fillId="5" borderId="13" xfId="0" applyNumberFormat="1" applyFont="1" applyFill="1" applyBorder="1" applyAlignment="1" applyProtection="1">
      <alignment horizontal="left" vertical="center"/>
    </xf>
    <xf numFmtId="38" fontId="8" fillId="5" borderId="47" xfId="0" applyNumberFormat="1" applyFont="1" applyFill="1" applyBorder="1" applyAlignment="1" applyProtection="1">
      <alignment horizontal="left" vertical="center"/>
    </xf>
    <xf numFmtId="167" fontId="8" fillId="5" borderId="12" xfId="1" applyFont="1" applyFill="1" applyBorder="1" applyAlignment="1" applyProtection="1">
      <alignment horizontal="left" vertical="center"/>
    </xf>
    <xf numFmtId="38" fontId="8" fillId="8" borderId="50" xfId="0" applyNumberFormat="1" applyFont="1" applyFill="1" applyBorder="1" applyAlignment="1" applyProtection="1">
      <alignment horizontal="left" vertical="center"/>
    </xf>
    <xf numFmtId="38" fontId="8" fillId="8" borderId="12" xfId="0" applyNumberFormat="1" applyFont="1" applyFill="1" applyBorder="1" applyAlignment="1" applyProtection="1">
      <alignment horizontal="left" vertical="center"/>
    </xf>
    <xf numFmtId="38" fontId="8" fillId="8" borderId="13" xfId="0" applyNumberFormat="1" applyFont="1" applyFill="1" applyBorder="1" applyAlignment="1" applyProtection="1">
      <alignment horizontal="left" vertical="center"/>
    </xf>
    <xf numFmtId="38" fontId="8" fillId="7" borderId="50" xfId="0" applyNumberFormat="1" applyFont="1" applyFill="1" applyBorder="1" applyAlignment="1" applyProtection="1">
      <alignment horizontal="left" vertical="center"/>
    </xf>
    <xf numFmtId="38" fontId="3" fillId="5" borderId="47" xfId="0" applyNumberFormat="1" applyFont="1" applyFill="1" applyBorder="1" applyAlignment="1">
      <alignment horizontal="left" vertical="center"/>
    </xf>
    <xf numFmtId="3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167" fontId="8" fillId="5" borderId="12" xfId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vertical="center"/>
    </xf>
    <xf numFmtId="167" fontId="8" fillId="5" borderId="50" xfId="1" applyFont="1" applyFill="1" applyBorder="1" applyAlignment="1" applyProtection="1">
      <alignment vertical="center"/>
    </xf>
    <xf numFmtId="37" fontId="8" fillId="6" borderId="12" xfId="1" applyNumberFormat="1" applyFont="1" applyFill="1" applyBorder="1" applyAlignment="1" applyProtection="1">
      <alignment vertical="center"/>
    </xf>
    <xf numFmtId="4" fontId="39" fillId="0" borderId="0" xfId="1694">
      <protection locked="0"/>
    </xf>
    <xf numFmtId="41" fontId="3" fillId="5" borderId="0" xfId="0" applyNumberFormat="1" applyFont="1" applyFill="1" applyAlignment="1">
      <alignment horizontal="left" vertical="center"/>
    </xf>
    <xf numFmtId="41" fontId="126" fillId="5" borderId="11" xfId="1" applyNumberFormat="1" applyFont="1" applyFill="1" applyBorder="1" applyAlignment="1">
      <alignment horizontal="right" vertical="center"/>
    </xf>
    <xf numFmtId="41" fontId="126" fillId="5" borderId="11" xfId="0" applyNumberFormat="1" applyFont="1" applyFill="1" applyBorder="1" applyAlignment="1" applyProtection="1">
      <alignment horizontal="right" vertical="center"/>
    </xf>
    <xf numFmtId="38" fontId="126" fillId="5" borderId="11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>
      <alignment horizontal="right" vertical="center"/>
    </xf>
    <xf numFmtId="41" fontId="126" fillId="5" borderId="12" xfId="0" applyNumberFormat="1" applyFont="1" applyFill="1" applyBorder="1" applyAlignment="1" applyProtection="1">
      <alignment horizontal="right" vertical="center"/>
    </xf>
    <xf numFmtId="38" fontId="126" fillId="5" borderId="12" xfId="0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>
      <alignment horizontal="right" vertical="center"/>
    </xf>
    <xf numFmtId="41" fontId="126" fillId="5" borderId="13" xfId="0" applyNumberFormat="1" applyFont="1" applyFill="1" applyBorder="1" applyAlignment="1" applyProtection="1">
      <alignment horizontal="right" vertical="center"/>
    </xf>
    <xf numFmtId="38" fontId="126" fillId="5" borderId="13" xfId="0" applyNumberFormat="1" applyFont="1" applyFill="1" applyBorder="1" applyAlignment="1" applyProtection="1">
      <alignment horizontal="right" vertical="center"/>
    </xf>
    <xf numFmtId="38" fontId="126" fillId="5" borderId="10" xfId="0" applyNumberFormat="1" applyFont="1" applyFill="1" applyBorder="1" applyAlignment="1" applyProtection="1">
      <alignment horizontal="right" vertical="center"/>
    </xf>
    <xf numFmtId="41" fontId="126" fillId="5" borderId="29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 applyProtection="1">
      <alignment horizontal="right" vertical="center"/>
    </xf>
    <xf numFmtId="41" fontId="126" fillId="0" borderId="12" xfId="1" applyNumberFormat="1" applyFont="1" applyFill="1" applyBorder="1" applyAlignment="1" applyProtection="1">
      <alignment horizontal="right" vertical="center"/>
    </xf>
    <xf numFmtId="41" fontId="126" fillId="8" borderId="11" xfId="0" applyNumberFormat="1" applyFont="1" applyFill="1" applyBorder="1" applyAlignment="1" applyProtection="1">
      <alignment horizontal="right" vertical="center"/>
    </xf>
    <xf numFmtId="167" fontId="126" fillId="8" borderId="11" xfId="1" applyFont="1" applyFill="1" applyBorder="1" applyAlignment="1" applyProtection="1">
      <alignment horizontal="right" vertical="center"/>
    </xf>
    <xf numFmtId="38" fontId="126" fillId="8" borderId="11" xfId="0" applyNumberFormat="1" applyFont="1" applyFill="1" applyBorder="1" applyAlignment="1" applyProtection="1">
      <alignment horizontal="right" vertical="center"/>
    </xf>
    <xf numFmtId="41" fontId="126" fillId="8" borderId="12" xfId="1" applyNumberFormat="1" applyFont="1" applyFill="1" applyBorder="1" applyAlignment="1">
      <alignment horizontal="right" vertical="center"/>
    </xf>
    <xf numFmtId="41" fontId="126" fillId="8" borderId="12" xfId="1" applyNumberFormat="1" applyFont="1" applyFill="1" applyBorder="1" applyAlignment="1" applyProtection="1">
      <alignment horizontal="right" vertical="center"/>
    </xf>
    <xf numFmtId="167" fontId="126" fillId="8" borderId="13" xfId="1" applyFont="1" applyFill="1" applyBorder="1" applyAlignment="1" applyProtection="1">
      <alignment horizontal="right" vertical="center"/>
    </xf>
    <xf numFmtId="167" fontId="126" fillId="5" borderId="11" xfId="1" applyFont="1" applyFill="1" applyBorder="1" applyAlignment="1">
      <alignment horizontal="right" vertical="center"/>
    </xf>
    <xf numFmtId="0" fontId="125" fillId="5" borderId="10" xfId="0" applyFont="1" applyFill="1" applyBorder="1" applyAlignment="1">
      <alignment vertical="center"/>
    </xf>
    <xf numFmtId="38" fontId="125" fillId="5" borderId="10" xfId="0" applyNumberFormat="1" applyFont="1" applyFill="1" applyBorder="1" applyAlignment="1">
      <alignment vertical="center"/>
    </xf>
    <xf numFmtId="0" fontId="127" fillId="0" borderId="0" xfId="0" applyFont="1" applyAlignment="1">
      <alignment horizontal="center" vertical="center"/>
    </xf>
    <xf numFmtId="0" fontId="127" fillId="5" borderId="0" xfId="0" applyFont="1" applyFill="1">
      <alignment vertical="center"/>
    </xf>
    <xf numFmtId="209" fontId="116" fillId="5" borderId="13" xfId="1" applyNumberFormat="1" applyFont="1" applyFill="1" applyBorder="1" applyAlignment="1" applyProtection="1">
      <alignment horizontal="right" vertical="center"/>
    </xf>
    <xf numFmtId="0" fontId="8" fillId="8" borderId="30" xfId="1" applyNumberFormat="1" applyFont="1" applyFill="1" applyBorder="1" applyAlignment="1">
      <alignment vertical="center"/>
    </xf>
    <xf numFmtId="0" fontId="8" fillId="8" borderId="0" xfId="1" applyNumberFormat="1" applyFont="1" applyFill="1" applyBorder="1" applyAlignment="1">
      <alignment vertical="center"/>
    </xf>
    <xf numFmtId="0" fontId="8" fillId="8" borderId="36" xfId="1" applyNumberFormat="1" applyFont="1" applyFill="1" applyBorder="1" applyAlignment="1">
      <alignment horizontal="right" vertical="center"/>
    </xf>
    <xf numFmtId="0" fontId="128" fillId="5" borderId="0" xfId="0" applyFont="1" applyFill="1">
      <alignment vertical="center"/>
    </xf>
    <xf numFmtId="210" fontId="122" fillId="45" borderId="51" xfId="0" applyNumberFormat="1" applyFont="1" applyFill="1" applyBorder="1" applyAlignment="1" applyProtection="1">
      <alignment horizontal="right" vertical="center"/>
    </xf>
    <xf numFmtId="210" fontId="118" fillId="45" borderId="10" xfId="0" applyNumberFormat="1" applyFont="1" applyFill="1" applyBorder="1">
      <alignment vertical="center"/>
    </xf>
    <xf numFmtId="219" fontId="0" fillId="0" borderId="0" xfId="1" applyNumberFormat="1" applyFont="1">
      <alignment vertical="center"/>
    </xf>
    <xf numFmtId="3" fontId="0" fillId="0" borderId="0" xfId="0" applyNumberFormat="1">
      <alignment vertical="center"/>
    </xf>
    <xf numFmtId="41" fontId="96" fillId="5" borderId="0" xfId="0" applyNumberFormat="1" applyFont="1" applyFill="1">
      <alignment vertical="center"/>
    </xf>
    <xf numFmtId="210" fontId="121" fillId="0" borderId="12" xfId="0" applyNumberFormat="1" applyFont="1" applyFill="1" applyBorder="1" applyAlignment="1">
      <alignment horizontal="right" vertical="center"/>
    </xf>
    <xf numFmtId="0" fontId="130" fillId="5" borderId="0" xfId="0" applyFont="1" applyFill="1">
      <alignment vertical="center"/>
    </xf>
    <xf numFmtId="210" fontId="116" fillId="5" borderId="13" xfId="1" applyNumberFormat="1" applyFont="1" applyFill="1" applyBorder="1" applyAlignment="1">
      <alignment horizontal="right" vertical="center"/>
    </xf>
    <xf numFmtId="165" fontId="3" fillId="5" borderId="0" xfId="0" applyNumberFormat="1" applyFont="1" applyFill="1" applyAlignment="1">
      <alignment vertical="center"/>
    </xf>
    <xf numFmtId="214" fontId="122" fillId="44" borderId="13" xfId="0" applyNumberFormat="1" applyFont="1" applyFill="1" applyBorder="1" applyAlignment="1" applyProtection="1">
      <alignment horizontal="right" vertical="center"/>
    </xf>
    <xf numFmtId="214" fontId="122" fillId="44" borderId="13" xfId="1" applyNumberFormat="1" applyFont="1" applyFill="1" applyBorder="1" applyAlignment="1" applyProtection="1">
      <alignment horizontal="right" vertical="center"/>
    </xf>
    <xf numFmtId="165" fontId="126" fillId="5" borderId="12" xfId="0" applyNumberFormat="1" applyFont="1" applyFill="1" applyBorder="1" applyAlignment="1" applyProtection="1">
      <alignment horizontal="right" vertical="center"/>
    </xf>
    <xf numFmtId="209" fontId="135" fillId="5" borderId="12" xfId="0" applyNumberFormat="1" applyFont="1" applyFill="1" applyBorder="1" applyAlignment="1" applyProtection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137" fillId="0" borderId="0" xfId="0" applyFont="1" applyBorder="1" applyAlignment="1">
      <alignment horizontal="left" vertical="center" indent="1"/>
    </xf>
    <xf numFmtId="3" fontId="137" fillId="0" borderId="0" xfId="0" applyNumberFormat="1" applyFont="1" applyBorder="1" applyAlignment="1">
      <alignment horizontal="right" vertical="center" indent="1"/>
    </xf>
    <xf numFmtId="3" fontId="137" fillId="0" borderId="54" xfId="0" applyNumberFormat="1" applyFont="1" applyBorder="1" applyAlignment="1">
      <alignment horizontal="right" vertical="center" indent="1"/>
    </xf>
    <xf numFmtId="0" fontId="133" fillId="0" borderId="0" xfId="0" applyFont="1" applyBorder="1" applyAlignment="1">
      <alignment horizontal="left" vertical="center" indent="1"/>
    </xf>
    <xf numFmtId="3" fontId="133" fillId="0" borderId="0" xfId="0" applyNumberFormat="1" applyFont="1" applyBorder="1" applyAlignment="1">
      <alignment horizontal="right" vertical="center" indent="1"/>
    </xf>
    <xf numFmtId="3" fontId="133" fillId="0" borderId="54" xfId="0" applyNumberFormat="1" applyFont="1" applyBorder="1" applyAlignment="1">
      <alignment horizontal="right" vertical="center" indent="1"/>
    </xf>
    <xf numFmtId="0" fontId="134" fillId="0" borderId="0" xfId="0" applyFont="1" applyBorder="1" applyAlignment="1">
      <alignment horizontal="left" vertical="center" indent="1"/>
    </xf>
    <xf numFmtId="3" fontId="134" fillId="0" borderId="0" xfId="0" applyNumberFormat="1" applyFont="1" applyBorder="1" applyAlignment="1">
      <alignment horizontal="right" vertical="center" indent="1"/>
    </xf>
    <xf numFmtId="3" fontId="134" fillId="0" borderId="54" xfId="0" applyNumberFormat="1" applyFont="1" applyBorder="1" applyAlignment="1">
      <alignment horizontal="right" vertical="center" indent="1"/>
    </xf>
    <xf numFmtId="41" fontId="126" fillId="5" borderId="52" xfId="1" applyNumberFormat="1" applyFont="1" applyFill="1" applyBorder="1" applyAlignment="1" applyProtection="1">
      <alignment horizontal="right" vertical="center"/>
    </xf>
    <xf numFmtId="41" fontId="126" fillId="5" borderId="52" xfId="0" applyNumberFormat="1" applyFont="1" applyFill="1" applyBorder="1" applyAlignment="1" applyProtection="1">
      <alignment horizontal="right" vertical="center"/>
    </xf>
    <xf numFmtId="220" fontId="126" fillId="5" borderId="12" xfId="0" applyNumberFormat="1" applyFont="1" applyFill="1" applyBorder="1" applyAlignment="1" applyProtection="1">
      <alignment horizontal="right" vertical="center"/>
    </xf>
    <xf numFmtId="0" fontId="0" fillId="44" borderId="10" xfId="0" applyFill="1" applyBorder="1" applyAlignment="1">
      <alignment horizontal="center" vertical="center"/>
    </xf>
    <xf numFmtId="221" fontId="96" fillId="5" borderId="0" xfId="0" applyNumberFormat="1" applyFont="1" applyFill="1">
      <alignment vertical="center"/>
    </xf>
    <xf numFmtId="2" fontId="96" fillId="5" borderId="0" xfId="0" applyNumberFormat="1" applyFont="1" applyFill="1">
      <alignment vertical="center"/>
    </xf>
    <xf numFmtId="0" fontId="129" fillId="0" borderId="0" xfId="0" applyFo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2" applyNumberFormat="1" applyFont="1" applyBorder="1">
      <alignment vertical="center"/>
    </xf>
    <xf numFmtId="3" fontId="139" fillId="0" borderId="55" xfId="10622" applyNumberFormat="1" applyFont="1" applyBorder="1">
      <alignment vertical="center"/>
    </xf>
    <xf numFmtId="0" fontId="139" fillId="0" borderId="55" xfId="10622" applyFont="1" applyBorder="1">
      <alignment vertical="center"/>
    </xf>
    <xf numFmtId="3" fontId="139" fillId="0" borderId="55" xfId="10622" applyNumberFormat="1" applyFont="1" applyFill="1" applyBorder="1">
      <alignment vertical="center"/>
    </xf>
    <xf numFmtId="3" fontId="138" fillId="0" borderId="55" xfId="10622" applyNumberFormat="1" applyFont="1" applyFill="1" applyBorder="1">
      <alignment vertical="center"/>
    </xf>
    <xf numFmtId="0" fontId="140" fillId="0" borderId="55" xfId="10622" applyFont="1" applyFill="1" applyBorder="1">
      <alignment vertical="center"/>
    </xf>
    <xf numFmtId="3" fontId="140" fillId="0" borderId="55" xfId="10622" applyNumberFormat="1" applyFont="1" applyFill="1" applyBorder="1">
      <alignment vertical="center"/>
    </xf>
    <xf numFmtId="220" fontId="3" fillId="5" borderId="0" xfId="0" applyNumberFormat="1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4" applyNumberFormat="1" applyFont="1" applyBorder="1">
      <alignment vertical="center"/>
    </xf>
    <xf numFmtId="3" fontId="139" fillId="0" borderId="55" xfId="10624" applyNumberFormat="1" applyFont="1" applyBorder="1">
      <alignment vertical="center"/>
    </xf>
    <xf numFmtId="0" fontId="139" fillId="0" borderId="55" xfId="10624" applyFont="1" applyBorder="1">
      <alignment vertical="center"/>
    </xf>
    <xf numFmtId="3" fontId="139" fillId="0" borderId="55" xfId="10624" applyNumberFormat="1" applyFont="1" applyFill="1" applyBorder="1">
      <alignment vertical="center"/>
    </xf>
    <xf numFmtId="3" fontId="138" fillId="0" borderId="55" xfId="10624" applyNumberFormat="1" applyFont="1" applyFill="1" applyBorder="1">
      <alignment vertical="center"/>
    </xf>
    <xf numFmtId="0" fontId="138" fillId="0" borderId="55" xfId="10624" applyFont="1" applyFill="1" applyBorder="1">
      <alignment vertical="center"/>
    </xf>
    <xf numFmtId="0" fontId="138" fillId="0" borderId="55" xfId="10624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6" applyNumberFormat="1" applyFont="1" applyBorder="1">
      <alignment vertical="center"/>
    </xf>
    <xf numFmtId="3" fontId="139" fillId="0" borderId="55" xfId="10626" applyNumberFormat="1" applyFont="1" applyBorder="1">
      <alignment vertical="center"/>
    </xf>
    <xf numFmtId="0" fontId="139" fillId="0" borderId="55" xfId="10626" applyFont="1" applyBorder="1">
      <alignment vertical="center"/>
    </xf>
    <xf numFmtId="3" fontId="139" fillId="0" borderId="55" xfId="10626" applyNumberFormat="1" applyFont="1" applyFill="1" applyBorder="1">
      <alignment vertical="center"/>
    </xf>
    <xf numFmtId="3" fontId="138" fillId="0" borderId="55" xfId="10626" applyNumberFormat="1" applyFont="1" applyFill="1" applyBorder="1">
      <alignment vertical="center"/>
    </xf>
    <xf numFmtId="3" fontId="138" fillId="0" borderId="55" xfId="10628" applyNumberFormat="1" applyFont="1" applyBorder="1">
      <alignment vertical="center"/>
    </xf>
    <xf numFmtId="0" fontId="139" fillId="0" borderId="55" xfId="10628" applyFont="1" applyBorder="1">
      <alignment vertical="center"/>
    </xf>
    <xf numFmtId="3" fontId="138" fillId="0" borderId="55" xfId="10628" applyNumberFormat="1" applyFont="1" applyFill="1" applyBorder="1">
      <alignment vertical="center"/>
    </xf>
    <xf numFmtId="0" fontId="140" fillId="0" borderId="55" xfId="10628" applyFont="1" applyFill="1" applyBorder="1">
      <alignment vertical="center"/>
    </xf>
    <xf numFmtId="3" fontId="140" fillId="0" borderId="55" xfId="10628" applyNumberFormat="1" applyFont="1" applyFill="1" applyBorder="1">
      <alignment vertical="center"/>
    </xf>
    <xf numFmtId="0" fontId="3" fillId="47" borderId="0" xfId="0" applyFont="1" applyFill="1" applyAlignment="1">
      <alignment horizontal="left" vertical="center"/>
    </xf>
    <xf numFmtId="0" fontId="3" fillId="47" borderId="0" xfId="0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30" applyNumberFormat="1" applyFont="1" applyBorder="1">
      <alignment vertical="center"/>
    </xf>
    <xf numFmtId="3" fontId="139" fillId="0" borderId="55" xfId="10630" applyNumberFormat="1" applyFont="1" applyBorder="1">
      <alignment vertical="center"/>
    </xf>
    <xf numFmtId="0" fontId="139" fillId="0" borderId="55" xfId="10630" applyFont="1" applyBorder="1">
      <alignment vertical="center"/>
    </xf>
    <xf numFmtId="3" fontId="139" fillId="0" borderId="55" xfId="10630" applyNumberFormat="1" applyFont="1" applyFill="1" applyBorder="1">
      <alignment vertical="center"/>
    </xf>
    <xf numFmtId="3" fontId="138" fillId="0" borderId="55" xfId="10630" applyNumberFormat="1" applyFont="1" applyFill="1" applyBorder="1">
      <alignment vertical="center"/>
    </xf>
    <xf numFmtId="0" fontId="138" fillId="0" borderId="55" xfId="10630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1" fillId="5" borderId="0" xfId="0" applyFont="1" applyFill="1" applyAlignment="1">
      <alignment vertical="center"/>
    </xf>
    <xf numFmtId="0" fontId="143" fillId="0" borderId="55" xfId="10632" applyFont="1" applyBorder="1">
      <alignment vertical="center"/>
    </xf>
    <xf numFmtId="3" fontId="143" fillId="0" borderId="55" xfId="10632" applyNumberFormat="1" applyFont="1" applyBorder="1">
      <alignment vertical="center"/>
    </xf>
    <xf numFmtId="3" fontId="143" fillId="0" borderId="55" xfId="10632" applyNumberFormat="1" applyFont="1" applyFill="1" applyBorder="1">
      <alignment vertical="center"/>
    </xf>
    <xf numFmtId="3" fontId="16" fillId="0" borderId="55" xfId="10632" applyNumberFormat="1" applyFont="1" applyBorder="1">
      <alignment vertical="center"/>
    </xf>
    <xf numFmtId="3" fontId="16" fillId="0" borderId="55" xfId="10632" applyNumberFormat="1" applyFont="1" applyFill="1" applyBorder="1">
      <alignment vertical="center"/>
    </xf>
    <xf numFmtId="0" fontId="131" fillId="0" borderId="53" xfId="0" applyFont="1" applyFill="1" applyBorder="1">
      <alignment vertical="center"/>
    </xf>
    <xf numFmtId="43" fontId="131" fillId="0" borderId="53" xfId="0" applyNumberFormat="1" applyFont="1" applyFill="1" applyBorder="1" applyAlignment="1">
      <alignment vertical="center" shrinkToFit="1"/>
    </xf>
    <xf numFmtId="0" fontId="129" fillId="0" borderId="0" xfId="0" applyFont="1" applyFill="1">
      <alignment vertical="center"/>
    </xf>
    <xf numFmtId="14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>
      <protection locked="0"/>
    </xf>
    <xf numFmtId="218" fontId="131" fillId="0" borderId="53" xfId="0" applyNumberFormat="1" applyFont="1" applyFill="1" applyBorder="1" applyAlignment="1">
      <alignment horizontal="left" vertical="center" shrinkToFit="1"/>
    </xf>
    <xf numFmtId="43" fontId="131" fillId="0" borderId="53" xfId="0" applyNumberFormat="1" applyFont="1" applyFill="1" applyBorder="1" applyProtection="1">
      <alignment vertical="center"/>
    </xf>
    <xf numFmtId="0" fontId="0" fillId="5" borderId="10" xfId="1" applyNumberFormat="1" applyFont="1" applyFill="1" applyBorder="1">
      <alignment vertical="center"/>
    </xf>
    <xf numFmtId="0" fontId="16" fillId="0" borderId="55" xfId="10632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3" fillId="0" borderId="55" xfId="10636" applyFont="1" applyBorder="1">
      <alignment vertical="center"/>
    </xf>
    <xf numFmtId="3" fontId="143" fillId="0" borderId="55" xfId="10636" applyNumberFormat="1" applyFont="1" applyBorder="1">
      <alignment vertical="center"/>
    </xf>
    <xf numFmtId="3" fontId="143" fillId="0" borderId="55" xfId="10636" applyNumberFormat="1" applyFont="1" applyFill="1" applyBorder="1">
      <alignment vertical="center"/>
    </xf>
    <xf numFmtId="3" fontId="16" fillId="0" borderId="55" xfId="10636" applyNumberFormat="1" applyFont="1" applyBorder="1">
      <alignment vertical="center"/>
    </xf>
    <xf numFmtId="3" fontId="16" fillId="0" borderId="55" xfId="10636" applyNumberFormat="1" applyFont="1" applyFill="1" applyBorder="1">
      <alignment vertical="center"/>
    </xf>
    <xf numFmtId="0" fontId="132" fillId="0" borderId="0" xfId="0" applyFont="1" applyFill="1">
      <alignment vertical="center"/>
    </xf>
    <xf numFmtId="3" fontId="16" fillId="0" borderId="55" xfId="10639" applyNumberFormat="1" applyFont="1" applyBorder="1">
      <alignment vertical="center"/>
    </xf>
    <xf numFmtId="3" fontId="16" fillId="0" borderId="55" xfId="10639" applyNumberFormat="1" applyFont="1" applyFill="1" applyBorder="1">
      <alignment vertical="center"/>
    </xf>
    <xf numFmtId="0" fontId="16" fillId="0" borderId="55" xfId="10636" applyFont="1" applyBorder="1">
      <alignment vertical="center"/>
    </xf>
    <xf numFmtId="41" fontId="126" fillId="0" borderId="52" xfId="0" applyNumberFormat="1" applyFont="1" applyFill="1" applyBorder="1" applyAlignment="1" applyProtection="1">
      <alignment horizontal="right" vertical="center"/>
    </xf>
    <xf numFmtId="41" fontId="126" fillId="0" borderId="12" xfId="0" applyNumberFormat="1" applyFont="1" applyFill="1" applyBorder="1" applyAlignment="1" applyProtection="1">
      <alignment horizontal="right" vertical="center"/>
    </xf>
    <xf numFmtId="41" fontId="126" fillId="0" borderId="13" xfId="0" applyNumberFormat="1" applyFont="1" applyFill="1" applyBorder="1" applyAlignment="1" applyProtection="1">
      <alignment horizontal="right" vertical="center"/>
    </xf>
    <xf numFmtId="0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 applyProtection="1"/>
    <xf numFmtId="41" fontId="126" fillId="0" borderId="52" xfId="1" applyNumberFormat="1" applyFont="1" applyFill="1" applyBorder="1" applyAlignment="1" applyProtection="1">
      <alignment horizontal="right" vertical="center"/>
    </xf>
    <xf numFmtId="38" fontId="126" fillId="0" borderId="55" xfId="0" applyNumberFormat="1" applyFont="1" applyFill="1" applyBorder="1" applyAlignment="1" applyProtection="1">
      <alignment horizontal="right" vertical="center"/>
    </xf>
    <xf numFmtId="43" fontId="96" fillId="5" borderId="0" xfId="0" applyNumberFormat="1" applyFont="1" applyFill="1">
      <alignment vertical="center"/>
    </xf>
    <xf numFmtId="167" fontId="125" fillId="5" borderId="12" xfId="1" applyFont="1" applyFill="1" applyBorder="1" applyAlignment="1">
      <alignment horizontal="right" vertical="center"/>
    </xf>
    <xf numFmtId="167" fontId="125" fillId="5" borderId="13" xfId="1" applyFont="1" applyFill="1" applyBorder="1" applyAlignment="1">
      <alignment horizontal="right" vertical="center"/>
    </xf>
    <xf numFmtId="41" fontId="125" fillId="0" borderId="12" xfId="0" applyNumberFormat="1" applyFont="1" applyFill="1" applyBorder="1" applyAlignment="1" applyProtection="1">
      <alignment horizontal="right" vertical="center"/>
    </xf>
    <xf numFmtId="41" fontId="125" fillId="0" borderId="13" xfId="0" applyNumberFormat="1" applyFont="1" applyFill="1" applyBorder="1" applyAlignment="1" applyProtection="1">
      <alignment horizontal="right" vertical="center"/>
    </xf>
    <xf numFmtId="41" fontId="125" fillId="0" borderId="52" xfId="0" applyNumberFormat="1" applyFont="1" applyFill="1" applyBorder="1" applyAlignment="1" applyProtection="1">
      <alignment horizontal="right" vertical="center"/>
    </xf>
    <xf numFmtId="167" fontId="125" fillId="5" borderId="10" xfId="1" applyFont="1" applyFill="1" applyBorder="1" applyAlignment="1" applyProtection="1">
      <alignment horizontal="right" vertical="center"/>
    </xf>
    <xf numFmtId="41" fontId="125" fillId="8" borderId="11" xfId="1" applyNumberFormat="1" applyFont="1" applyFill="1" applyBorder="1" applyAlignment="1">
      <alignment horizontal="right" vertical="center"/>
    </xf>
    <xf numFmtId="41" fontId="125" fillId="8" borderId="12" xfId="1" applyNumberFormat="1" applyFont="1" applyFill="1" applyBorder="1" applyAlignment="1">
      <alignment horizontal="right" vertical="center"/>
    </xf>
    <xf numFmtId="41" fontId="125" fillId="8" borderId="13" xfId="1" applyNumberFormat="1" applyFont="1" applyFill="1" applyBorder="1" applyAlignment="1">
      <alignment horizontal="right" vertical="center"/>
    </xf>
    <xf numFmtId="221" fontId="125" fillId="5" borderId="11" xfId="1" applyNumberFormat="1" applyFont="1" applyFill="1" applyBorder="1" applyAlignment="1">
      <alignment horizontal="right" vertical="center"/>
    </xf>
    <xf numFmtId="167" fontId="118" fillId="44" borderId="10" xfId="1" applyFont="1" applyFill="1" applyBorder="1" applyAlignment="1">
      <alignment horizontal="center" vertical="center"/>
    </xf>
    <xf numFmtId="41" fontId="126" fillId="0" borderId="13" xfId="1" applyNumberFormat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left" vertical="center"/>
    </xf>
    <xf numFmtId="0" fontId="143" fillId="0" borderId="55" xfId="0" applyFont="1" applyBorder="1">
      <alignment vertical="center"/>
    </xf>
    <xf numFmtId="3" fontId="143" fillId="0" borderId="55" xfId="0" applyNumberFormat="1" applyFont="1" applyBorder="1" applyAlignment="1">
      <alignment horizontal="center" vertical="center"/>
    </xf>
    <xf numFmtId="3" fontId="143" fillId="0" borderId="55" xfId="0" applyNumberFormat="1" applyFont="1" applyFill="1" applyBorder="1" applyAlignment="1">
      <alignment horizontal="center" vertical="center"/>
    </xf>
    <xf numFmtId="0" fontId="16" fillId="0" borderId="55" xfId="0" applyFont="1" applyBorder="1">
      <alignment vertical="center"/>
    </xf>
    <xf numFmtId="3" fontId="16" fillId="0" borderId="55" xfId="0" applyNumberFormat="1" applyFont="1" applyBorder="1" applyAlignment="1">
      <alignment horizontal="center" vertical="center"/>
    </xf>
    <xf numFmtId="3" fontId="16" fillId="0" borderId="55" xfId="0" applyNumberFormat="1" applyFont="1" applyFill="1" applyBorder="1" applyAlignment="1">
      <alignment horizontal="center" vertical="center"/>
    </xf>
    <xf numFmtId="0" fontId="144" fillId="0" borderId="55" xfId="0" applyFont="1" applyBorder="1">
      <alignment vertical="center"/>
    </xf>
    <xf numFmtId="3" fontId="144" fillId="0" borderId="55" xfId="0" applyNumberFormat="1" applyFont="1" applyBorder="1" applyAlignment="1">
      <alignment horizontal="center" vertical="center"/>
    </xf>
    <xf numFmtId="3" fontId="144" fillId="0" borderId="55" xfId="0" applyNumberFormat="1" applyFont="1" applyFill="1" applyBorder="1" applyAlignment="1">
      <alignment horizontal="center" vertical="center"/>
    </xf>
    <xf numFmtId="0" fontId="0" fillId="44" borderId="5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210" fontId="0" fillId="5" borderId="52" xfId="0" applyNumberFormat="1" applyFill="1" applyBorder="1">
      <alignment vertical="center"/>
    </xf>
    <xf numFmtId="14" fontId="0" fillId="5" borderId="52" xfId="0" applyNumberFormat="1" applyFill="1" applyBorder="1" applyAlignment="1">
      <alignment horizontal="center" vertical="center"/>
    </xf>
    <xf numFmtId="216" fontId="0" fillId="5" borderId="52" xfId="1" applyNumberFormat="1" applyFont="1" applyFill="1" applyBorder="1">
      <alignment vertical="center"/>
    </xf>
    <xf numFmtId="213" fontId="0" fillId="5" borderId="52" xfId="1" applyNumberFormat="1" applyFont="1" applyFill="1" applyBorder="1">
      <alignment vertical="center"/>
    </xf>
    <xf numFmtId="215" fontId="0" fillId="5" borderId="52" xfId="1" applyNumberFormat="1" applyFont="1" applyFill="1" applyBorder="1">
      <alignment vertical="center"/>
    </xf>
    <xf numFmtId="0" fontId="0" fillId="5" borderId="55" xfId="0" applyFill="1" applyBorder="1" applyAlignment="1">
      <alignment horizontal="center" vertical="center"/>
    </xf>
    <xf numFmtId="216" fontId="0" fillId="5" borderId="55" xfId="1" applyNumberFormat="1" applyFont="1" applyFill="1" applyBorder="1">
      <alignment vertical="center"/>
    </xf>
    <xf numFmtId="0" fontId="0" fillId="5" borderId="55" xfId="1" applyNumberFormat="1" applyFont="1" applyFill="1" applyBorder="1">
      <alignment vertical="center"/>
    </xf>
    <xf numFmtId="213" fontId="0" fillId="5" borderId="55" xfId="1" applyNumberFormat="1" applyFont="1" applyFill="1" applyBorder="1">
      <alignment vertical="center"/>
    </xf>
    <xf numFmtId="215" fontId="0" fillId="5" borderId="55" xfId="1" applyNumberFormat="1" applyFont="1" applyFill="1" applyBorder="1">
      <alignment vertical="center"/>
    </xf>
    <xf numFmtId="210" fontId="0" fillId="5" borderId="55" xfId="0" applyNumberFormat="1" applyFill="1" applyBorder="1">
      <alignment vertical="center"/>
    </xf>
    <xf numFmtId="209" fontId="8" fillId="5" borderId="57" xfId="0" applyNumberFormat="1" applyFont="1" applyFill="1" applyBorder="1" applyAlignment="1" applyProtection="1">
      <alignment horizontal="right" vertical="center"/>
    </xf>
    <xf numFmtId="209" fontId="8" fillId="5" borderId="44" xfId="1" applyNumberFormat="1" applyFont="1" applyFill="1" applyBorder="1" applyAlignment="1">
      <alignment horizontal="right" vertical="center"/>
    </xf>
    <xf numFmtId="209" fontId="8" fillId="5" borderId="57" xfId="1" applyNumberFormat="1" applyFont="1" applyFill="1" applyBorder="1" applyAlignment="1">
      <alignment horizontal="right" vertical="center"/>
    </xf>
    <xf numFmtId="223" fontId="97" fillId="5" borderId="0" xfId="0" applyNumberFormat="1" applyFont="1" applyFill="1">
      <alignment vertical="center"/>
    </xf>
    <xf numFmtId="167" fontId="118" fillId="44" borderId="10" xfId="1" applyFont="1" applyFill="1" applyBorder="1" applyAlignment="1">
      <alignment horizontal="center" vertical="center"/>
    </xf>
    <xf numFmtId="213" fontId="125" fillId="5" borderId="11" xfId="1" applyNumberFormat="1" applyFont="1" applyFill="1" applyBorder="1" applyAlignment="1">
      <alignment horizontal="right" vertical="center"/>
    </xf>
    <xf numFmtId="213" fontId="125" fillId="5" borderId="55" xfId="1" applyNumberFormat="1" applyFont="1" applyFill="1" applyBorder="1" applyAlignment="1" applyProtection="1">
      <alignment horizontal="right" vertical="center"/>
    </xf>
    <xf numFmtId="14" fontId="131" fillId="0" borderId="51" xfId="0" applyNumberFormat="1" applyFont="1" applyFill="1" applyBorder="1" applyAlignment="1" applyProtection="1">
      <alignment horizontal="left" vertical="center" wrapText="1"/>
    </xf>
    <xf numFmtId="14" fontId="131" fillId="0" borderId="55" xfId="0" applyNumberFormat="1" applyFont="1" applyFill="1" applyBorder="1" applyAlignment="1" applyProtection="1">
      <alignment horizontal="left" vertical="center" wrapText="1"/>
    </xf>
    <xf numFmtId="0" fontId="131" fillId="0" borderId="51" xfId="0" applyNumberFormat="1" applyFont="1" applyFill="1" applyBorder="1" applyAlignment="1" applyProtection="1">
      <alignment horizontal="center" vertical="center"/>
    </xf>
    <xf numFmtId="43" fontId="131" fillId="0" borderId="51" xfId="0" applyNumberFormat="1" applyFont="1" applyFill="1" applyBorder="1" applyAlignment="1" applyProtection="1">
      <alignment horizontal="center" vertical="center"/>
    </xf>
    <xf numFmtId="41" fontId="131" fillId="0" borderId="51" xfId="0" applyNumberFormat="1" applyFont="1" applyFill="1" applyBorder="1" applyAlignment="1" applyProtection="1">
      <alignment horizontal="center" vertical="center"/>
    </xf>
    <xf numFmtId="14" fontId="142" fillId="0" borderId="52" xfId="0" applyNumberFormat="1" applyFont="1" applyFill="1" applyBorder="1" applyAlignment="1" applyProtection="1">
      <alignment horizontal="left" vertical="center"/>
    </xf>
    <xf numFmtId="0" fontId="142" fillId="0" borderId="52" xfId="0" applyNumberFormat="1" applyFont="1" applyFill="1" applyBorder="1" applyAlignment="1" applyProtection="1">
      <alignment horizontal="center" vertical="center"/>
    </xf>
    <xf numFmtId="43" fontId="142" fillId="0" borderId="52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4" fontId="7" fillId="6" borderId="55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213" fontId="125" fillId="5" borderId="10" xfId="1" applyNumberFormat="1" applyFont="1" applyFill="1" applyBorder="1" applyAlignment="1" applyProtection="1">
      <alignment horizontal="right" vertical="center"/>
    </xf>
    <xf numFmtId="213" fontId="125" fillId="5" borderId="10" xfId="1" applyNumberFormat="1" applyFont="1" applyFill="1" applyBorder="1" applyAlignment="1">
      <alignment horizontal="right" vertical="center"/>
    </xf>
    <xf numFmtId="217" fontId="125" fillId="5" borderId="11" xfId="1" applyNumberFormat="1" applyFont="1" applyFill="1" applyBorder="1" applyAlignment="1">
      <alignment horizontal="right" vertical="center"/>
    </xf>
    <xf numFmtId="14" fontId="131" fillId="0" borderId="12" xfId="0" applyNumberFormat="1" applyFont="1" applyFill="1" applyBorder="1" applyAlignment="1" applyProtection="1">
      <alignment horizontal="left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41" fontId="125" fillId="0" borderId="52" xfId="1" applyNumberFormat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 applyProtection="1">
      <alignment horizontal="right" vertical="center"/>
    </xf>
    <xf numFmtId="41" fontId="125" fillId="0" borderId="13" xfId="1" applyNumberFormat="1" applyFont="1" applyFill="1" applyBorder="1" applyAlignment="1" applyProtection="1">
      <alignment horizontal="right" vertical="center"/>
    </xf>
    <xf numFmtId="210" fontId="116" fillId="5" borderId="52" xfId="0" applyNumberFormat="1" applyFont="1" applyFill="1" applyBorder="1" applyAlignment="1" applyProtection="1">
      <alignment horizontal="right" vertical="center"/>
    </xf>
    <xf numFmtId="210" fontId="116" fillId="5" borderId="13" xfId="0" applyNumberFormat="1" applyFont="1" applyFill="1" applyBorder="1" applyAlignment="1" applyProtection="1">
      <alignment horizontal="right" vertical="center"/>
    </xf>
    <xf numFmtId="209" fontId="116" fillId="5" borderId="52" xfId="1" applyNumberFormat="1" applyFont="1" applyFill="1" applyBorder="1" applyAlignment="1" applyProtection="1">
      <alignment horizontal="right" vertical="center"/>
    </xf>
    <xf numFmtId="222" fontId="96" fillId="5" borderId="0" xfId="0" applyNumberFormat="1" applyFont="1" applyFill="1">
      <alignment vertical="center"/>
    </xf>
    <xf numFmtId="210" fontId="116" fillId="5" borderId="52" xfId="1" applyNumberFormat="1" applyFont="1" applyFill="1" applyBorder="1" applyAlignment="1">
      <alignment horizontal="right" vertical="center"/>
    </xf>
    <xf numFmtId="0" fontId="131" fillId="0" borderId="56" xfId="0" applyFont="1" applyFill="1" applyBorder="1">
      <alignment vertical="center"/>
    </xf>
    <xf numFmtId="210" fontId="8" fillId="5" borderId="52" xfId="0" applyNumberFormat="1" applyFont="1" applyFill="1" applyBorder="1" applyAlignment="1" applyProtection="1">
      <alignment horizontal="right" vertical="center"/>
    </xf>
    <xf numFmtId="209" fontId="8" fillId="5" borderId="52" xfId="1" applyNumberFormat="1" applyFont="1" applyFill="1" applyBorder="1" applyAlignment="1" applyProtection="1">
      <alignment horizontal="right" vertical="center"/>
    </xf>
    <xf numFmtId="209" fontId="8" fillId="5" borderId="13" xfId="1" applyNumberFormat="1" applyFont="1" applyFill="1" applyBorder="1" applyAlignment="1" applyProtection="1">
      <alignment horizontal="right" vertical="center"/>
    </xf>
    <xf numFmtId="43" fontId="142" fillId="0" borderId="52" xfId="0" applyNumberFormat="1" applyFont="1" applyFill="1" applyBorder="1" applyAlignment="1" applyProtection="1">
      <alignment horizontal="left" vertical="top"/>
    </xf>
    <xf numFmtId="43" fontId="142" fillId="0" borderId="52" xfId="0" applyNumberFormat="1" applyFont="1" applyFill="1" applyBorder="1" applyAlignment="1" applyProtection="1">
      <alignment horizontal="left" vertical="center"/>
    </xf>
    <xf numFmtId="0" fontId="131" fillId="0" borderId="56" xfId="1" applyNumberFormat="1" applyFont="1" applyFill="1" applyBorder="1" applyAlignment="1" applyProtection="1">
      <alignment vertical="center"/>
    </xf>
    <xf numFmtId="221" fontId="125" fillId="5" borderId="12" xfId="1" applyNumberFormat="1" applyFont="1" applyFill="1" applyBorder="1" applyAlignment="1" applyProtection="1">
      <alignment horizontal="right" vertical="center"/>
    </xf>
    <xf numFmtId="209" fontId="116" fillId="5" borderId="13" xfId="1" quotePrefix="1" applyNumberFormat="1" applyFont="1" applyFill="1" applyBorder="1" applyAlignment="1" applyProtection="1">
      <alignment horizontal="right" vertical="center"/>
    </xf>
    <xf numFmtId="224" fontId="96" fillId="5" borderId="0" xfId="0" applyNumberFormat="1" applyFont="1" applyFill="1">
      <alignment vertical="center"/>
    </xf>
    <xf numFmtId="38" fontId="8" fillId="46" borderId="50" xfId="0" applyNumberFormat="1" applyFont="1" applyFill="1" applyBorder="1" applyAlignment="1" applyProtection="1">
      <alignment horizontal="left" vertical="center"/>
    </xf>
    <xf numFmtId="38" fontId="126" fillId="46" borderId="11" xfId="0" applyNumberFormat="1" applyFont="1" applyFill="1" applyBorder="1" applyAlignment="1" applyProtection="1">
      <alignment horizontal="right" vertical="center"/>
    </xf>
    <xf numFmtId="167" fontId="125" fillId="46" borderId="11" xfId="1" applyFont="1" applyFill="1" applyBorder="1" applyAlignment="1">
      <alignment horizontal="right" vertical="center"/>
    </xf>
    <xf numFmtId="0" fontId="3" fillId="46" borderId="0" xfId="0" applyFont="1" applyFill="1" applyAlignment="1">
      <alignment vertical="center"/>
    </xf>
    <xf numFmtId="43" fontId="125" fillId="5" borderId="12" xfId="1" applyNumberFormat="1" applyFont="1" applyFill="1" applyBorder="1" applyAlignment="1">
      <alignment horizontal="right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8" borderId="13" xfId="1" applyNumberFormat="1" applyFont="1" applyFill="1" applyBorder="1" applyAlignment="1">
      <alignment horizontal="right" vertical="center"/>
    </xf>
    <xf numFmtId="221" fontId="125" fillId="0" borderId="12" xfId="1" applyNumberFormat="1" applyFont="1" applyFill="1" applyBorder="1" applyAlignment="1" applyProtection="1">
      <alignment horizontal="right" vertical="center"/>
    </xf>
    <xf numFmtId="0" fontId="118" fillId="0" borderId="0" xfId="0" applyFont="1">
      <alignment vertical="center"/>
    </xf>
    <xf numFmtId="0" fontId="0" fillId="0" borderId="0" xfId="0" applyFont="1">
      <alignment vertical="center"/>
    </xf>
    <xf numFmtId="0" fontId="121" fillId="0" borderId="0" xfId="0" applyFont="1" applyAlignment="1"/>
    <xf numFmtId="0" fontId="118" fillId="48" borderId="55" xfId="0" applyFont="1" applyFill="1" applyBorder="1" applyAlignment="1">
      <alignment horizontal="center" vertical="center"/>
    </xf>
    <xf numFmtId="0" fontId="118" fillId="48" borderId="34" xfId="0" applyFont="1" applyFill="1" applyBorder="1" applyAlignment="1">
      <alignment vertical="center"/>
    </xf>
    <xf numFmtId="0" fontId="118" fillId="48" borderId="58" xfId="0" applyFont="1" applyFill="1" applyBorder="1" applyAlignment="1">
      <alignment vertical="center"/>
    </xf>
    <xf numFmtId="212" fontId="118" fillId="48" borderId="52" xfId="1" applyNumberFormat="1" applyFont="1" applyFill="1" applyBorder="1">
      <alignment vertical="center"/>
    </xf>
    <xf numFmtId="0" fontId="118" fillId="0" borderId="30" xfId="0" applyFont="1" applyFill="1" applyBorder="1" applyAlignment="1">
      <alignment vertical="center"/>
    </xf>
    <xf numFmtId="0" fontId="118" fillId="0" borderId="0" xfId="0" applyFont="1" applyFill="1" applyBorder="1" applyAlignment="1">
      <alignment vertical="center"/>
    </xf>
    <xf numFmtId="212" fontId="96" fillId="0" borderId="12" xfId="1" applyNumberFormat="1" applyFont="1" applyFill="1" applyBorder="1">
      <alignment vertical="center"/>
    </xf>
    <xf numFmtId="0" fontId="149" fillId="48" borderId="7" xfId="0" applyFont="1" applyFill="1" applyBorder="1" applyAlignment="1">
      <alignment vertical="center"/>
    </xf>
    <xf numFmtId="0" fontId="149" fillId="48" borderId="8" xfId="0" applyFont="1" applyFill="1" applyBorder="1" applyAlignment="1">
      <alignment vertical="center"/>
    </xf>
    <xf numFmtId="212" fontId="149" fillId="48" borderId="13" xfId="1" applyNumberFormat="1" applyFont="1" applyFill="1" applyBorder="1">
      <alignment vertical="center"/>
    </xf>
    <xf numFmtId="0" fontId="118" fillId="48" borderId="2" xfId="0" applyFont="1" applyFill="1" applyBorder="1" applyAlignment="1">
      <alignment vertical="center"/>
    </xf>
    <xf numFmtId="0" fontId="118" fillId="48" borderId="3" xfId="0" applyFont="1" applyFill="1" applyBorder="1" applyAlignment="1">
      <alignment vertical="center"/>
    </xf>
    <xf numFmtId="0" fontId="96" fillId="0" borderId="4" xfId="0" applyFont="1" applyBorder="1" applyAlignment="1">
      <alignment horizontal="right" vertical="center"/>
    </xf>
    <xf numFmtId="212" fontId="96" fillId="0" borderId="60" xfId="1" applyNumberFormat="1" applyFont="1" applyBorder="1">
      <alignment vertical="center"/>
    </xf>
    <xf numFmtId="0" fontId="118" fillId="48" borderId="30" xfId="0" applyFont="1" applyFill="1" applyBorder="1" applyAlignment="1">
      <alignment vertical="center"/>
    </xf>
    <xf numFmtId="0" fontId="118" fillId="48" borderId="0" xfId="0" applyFont="1" applyFill="1" applyBorder="1" applyAlignment="1">
      <alignment vertical="center"/>
    </xf>
    <xf numFmtId="0" fontId="96" fillId="0" borderId="36" xfId="0" applyFont="1" applyBorder="1" applyAlignment="1">
      <alignment horizontal="right" vertical="center"/>
    </xf>
    <xf numFmtId="212" fontId="96" fillId="0" borderId="12" xfId="1" applyNumberFormat="1" applyFont="1" applyBorder="1">
      <alignment vertical="center"/>
    </xf>
    <xf numFmtId="0" fontId="118" fillId="48" borderId="62" xfId="0" applyFont="1" applyFill="1" applyBorder="1" applyAlignment="1">
      <alignment vertical="center"/>
    </xf>
    <xf numFmtId="212" fontId="118" fillId="48" borderId="59" xfId="1" applyNumberFormat="1" applyFont="1" applyFill="1" applyBorder="1">
      <alignment vertical="center"/>
    </xf>
    <xf numFmtId="0" fontId="96" fillId="46" borderId="36" xfId="0" applyFont="1" applyFill="1" applyBorder="1" applyAlignment="1">
      <alignment horizontal="right" vertical="center"/>
    </xf>
    <xf numFmtId="212" fontId="96" fillId="46" borderId="12" xfId="1" applyNumberFormat="1" applyFont="1" applyFill="1" applyBorder="1">
      <alignment vertical="center"/>
    </xf>
    <xf numFmtId="0" fontId="118" fillId="48" borderId="7" xfId="0" applyFont="1" applyFill="1" applyBorder="1" applyAlignment="1">
      <alignment vertical="center"/>
    </xf>
    <xf numFmtId="0" fontId="118" fillId="48" borderId="8" xfId="0" applyFont="1" applyFill="1" applyBorder="1" applyAlignment="1">
      <alignment vertical="center"/>
    </xf>
    <xf numFmtId="0" fontId="118" fillId="48" borderId="2" xfId="0" applyFont="1" applyFill="1" applyBorder="1">
      <alignment vertical="center"/>
    </xf>
    <xf numFmtId="0" fontId="118" fillId="48" borderId="4" xfId="0" applyFont="1" applyFill="1" applyBorder="1">
      <alignment vertical="center"/>
    </xf>
    <xf numFmtId="0" fontId="96" fillId="0" borderId="60" xfId="0" applyFont="1" applyBorder="1" applyAlignment="1">
      <alignment horizontal="right" vertical="center"/>
    </xf>
    <xf numFmtId="0" fontId="118" fillId="48" borderId="30" xfId="0" applyFont="1" applyFill="1" applyBorder="1">
      <alignment vertical="center"/>
    </xf>
    <xf numFmtId="0" fontId="118" fillId="48" borderId="36" xfId="0" applyFont="1" applyFill="1" applyBorder="1">
      <alignment vertical="center"/>
    </xf>
    <xf numFmtId="0" fontId="96" fillId="0" borderId="12" xfId="0" applyFont="1" applyBorder="1" applyAlignment="1">
      <alignment horizontal="right" vertical="center"/>
    </xf>
    <xf numFmtId="0" fontId="96" fillId="0" borderId="13" xfId="0" applyFont="1" applyBorder="1" applyAlignment="1">
      <alignment horizontal="right" vertical="center"/>
    </xf>
    <xf numFmtId="212" fontId="96" fillId="0" borderId="13" xfId="1" applyNumberFormat="1" applyFont="1" applyBorder="1">
      <alignment vertical="center"/>
    </xf>
    <xf numFmtId="0" fontId="118" fillId="48" borderId="62" xfId="0" applyFont="1" applyFill="1" applyBorder="1">
      <alignment vertical="center"/>
    </xf>
    <xf numFmtId="0" fontId="96" fillId="46" borderId="12" xfId="0" applyFont="1" applyFill="1" applyBorder="1" applyAlignment="1">
      <alignment horizontal="right" vertical="center"/>
    </xf>
    <xf numFmtId="0" fontId="118" fillId="48" borderId="7" xfId="0" applyFont="1" applyFill="1" applyBorder="1">
      <alignment vertical="center"/>
    </xf>
    <xf numFmtId="0" fontId="118" fillId="48" borderId="8" xfId="0" applyFont="1" applyFill="1" applyBorder="1">
      <alignment vertical="center"/>
    </xf>
    <xf numFmtId="212" fontId="118" fillId="48" borderId="60" xfId="1" applyNumberFormat="1" applyFont="1" applyFill="1" applyBorder="1">
      <alignment vertical="center"/>
    </xf>
    <xf numFmtId="0" fontId="149" fillId="48" borderId="2" xfId="0" applyFont="1" applyFill="1" applyBorder="1" applyAlignment="1">
      <alignment vertical="center"/>
    </xf>
    <xf numFmtId="0" fontId="149" fillId="48" borderId="3" xfId="0" applyFont="1" applyFill="1" applyBorder="1" applyAlignment="1">
      <alignment vertical="center"/>
    </xf>
    <xf numFmtId="212" fontId="149" fillId="48" borderId="60" xfId="1" applyNumberFormat="1" applyFont="1" applyFill="1" applyBorder="1">
      <alignment vertical="center"/>
    </xf>
    <xf numFmtId="0" fontId="121" fillId="48" borderId="7" xfId="0" applyFont="1" applyFill="1" applyBorder="1" applyAlignment="1">
      <alignment vertical="center"/>
    </xf>
    <xf numFmtId="0" fontId="121" fillId="48" borderId="8" xfId="0" applyFont="1" applyFill="1" applyBorder="1" applyAlignment="1">
      <alignment vertical="center"/>
    </xf>
    <xf numFmtId="0" fontId="121" fillId="48" borderId="8" xfId="0" applyFont="1" applyFill="1" applyBorder="1" applyAlignment="1">
      <alignment horizontal="right" vertical="center"/>
    </xf>
    <xf numFmtId="0" fontId="121" fillId="48" borderId="9" xfId="0" applyFont="1" applyFill="1" applyBorder="1" applyAlignment="1">
      <alignment horizontal="right" vertical="center"/>
    </xf>
    <xf numFmtId="212" fontId="121" fillId="48" borderId="13" xfId="1" applyNumberFormat="1" applyFont="1" applyFill="1" applyBorder="1">
      <alignment vertical="center"/>
    </xf>
    <xf numFmtId="0" fontId="118" fillId="48" borderId="59" xfId="0" applyFont="1" applyFill="1" applyBorder="1">
      <alignment vertical="center"/>
    </xf>
    <xf numFmtId="0" fontId="0" fillId="0" borderId="59" xfId="0" applyFont="1" applyBorder="1">
      <alignment vertical="center"/>
    </xf>
    <xf numFmtId="0" fontId="8" fillId="6" borderId="59" xfId="0" applyNumberFormat="1" applyFont="1" applyFill="1" applyBorder="1" applyAlignment="1" applyProtection="1">
      <alignment vertical="center"/>
    </xf>
    <xf numFmtId="212" fontId="96" fillId="0" borderId="59" xfId="1" applyNumberFormat="1" applyFont="1" applyBorder="1">
      <alignment vertical="center"/>
    </xf>
    <xf numFmtId="0" fontId="8" fillId="6" borderId="59" xfId="1" applyNumberFormat="1" applyFont="1" applyFill="1" applyBorder="1" applyAlignment="1">
      <alignment vertical="center"/>
    </xf>
    <xf numFmtId="206" fontId="0" fillId="0" borderId="0" xfId="1" applyNumberFormat="1" applyFont="1">
      <alignment vertical="center"/>
    </xf>
    <xf numFmtId="195" fontId="0" fillId="0" borderId="0" xfId="0" applyNumberFormat="1" applyFont="1">
      <alignment vertical="center"/>
    </xf>
    <xf numFmtId="213" fontId="0" fillId="0" borderId="0" xfId="1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8" fillId="7" borderId="59" xfId="1" applyNumberFormat="1" applyFont="1" applyFill="1" applyBorder="1" applyAlignment="1" applyProtection="1">
      <alignment horizontal="center" vertical="center"/>
    </xf>
    <xf numFmtId="0" fontId="8" fillId="6" borderId="62" xfId="1" applyNumberFormat="1" applyFont="1" applyFill="1" applyBorder="1" applyAlignment="1">
      <alignment horizontal="center" vertical="center"/>
    </xf>
    <xf numFmtId="0" fontId="8" fillId="6" borderId="60" xfId="1" applyNumberFormat="1" applyFont="1" applyFill="1" applyBorder="1" applyAlignment="1" applyProtection="1">
      <alignment vertical="center"/>
    </xf>
    <xf numFmtId="0" fontId="8" fillId="6" borderId="59" xfId="1" applyNumberFormat="1" applyFont="1" applyFill="1" applyBorder="1" applyAlignment="1" applyProtection="1">
      <alignment horizontal="center" vertical="center"/>
    </xf>
    <xf numFmtId="0" fontId="8" fillId="6" borderId="60" xfId="0" applyNumberFormat="1" applyFont="1" applyFill="1" applyBorder="1" applyAlignment="1" applyProtection="1">
      <alignment vertical="center"/>
    </xf>
    <xf numFmtId="0" fontId="8" fillId="6" borderId="60" xfId="1" applyNumberFormat="1" applyFont="1" applyFill="1" applyBorder="1" applyAlignment="1">
      <alignment vertical="center"/>
    </xf>
    <xf numFmtId="0" fontId="8" fillId="8" borderId="60" xfId="1" applyNumberFormat="1" applyFont="1" applyFill="1" applyBorder="1" applyAlignment="1">
      <alignment horizontal="right" vertical="center"/>
    </xf>
    <xf numFmtId="0" fontId="8" fillId="46" borderId="60" xfId="1" applyNumberFormat="1" applyFont="1" applyFill="1" applyBorder="1" applyAlignment="1" applyProtection="1">
      <alignment horizontal="center" vertical="center"/>
    </xf>
    <xf numFmtId="212" fontId="96" fillId="46" borderId="60" xfId="1" applyNumberFormat="1" applyFont="1" applyFill="1" applyBorder="1">
      <alignment vertical="center"/>
    </xf>
    <xf numFmtId="14" fontId="7" fillId="49" borderId="55" xfId="0" applyNumberFormat="1" applyFont="1" applyFill="1" applyBorder="1" applyAlignment="1" applyProtection="1">
      <alignment horizontal="center" vertical="center"/>
    </xf>
    <xf numFmtId="14" fontId="3" fillId="49" borderId="10" xfId="0" applyNumberFormat="1" applyFont="1" applyFill="1" applyBorder="1" applyAlignment="1" applyProtection="1">
      <alignment horizontal="center" vertical="center"/>
    </xf>
    <xf numFmtId="38" fontId="8" fillId="49" borderId="10" xfId="0" applyNumberFormat="1" applyFont="1" applyFill="1" applyBorder="1" applyAlignment="1" applyProtection="1">
      <alignment horizontal="right" vertical="center"/>
    </xf>
    <xf numFmtId="38" fontId="126" fillId="49" borderId="11" xfId="0" applyNumberFormat="1" applyFont="1" applyFill="1" applyBorder="1" applyAlignment="1" applyProtection="1">
      <alignment horizontal="right" vertical="center"/>
    </xf>
    <xf numFmtId="38" fontId="126" fillId="49" borderId="12" xfId="0" applyNumberFormat="1" applyFont="1" applyFill="1" applyBorder="1" applyAlignment="1" applyProtection="1">
      <alignment horizontal="right" vertical="center"/>
    </xf>
    <xf numFmtId="38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>
      <alignment horizontal="right" vertical="center"/>
    </xf>
    <xf numFmtId="38" fontId="126" fillId="49" borderId="10" xfId="0" applyNumberFormat="1" applyFont="1" applyFill="1" applyBorder="1" applyAlignment="1" applyProtection="1">
      <alignment horizontal="right" vertical="center"/>
    </xf>
    <xf numFmtId="221" fontId="125" fillId="49" borderId="12" xfId="1" applyNumberFormat="1" applyFont="1" applyFill="1" applyBorder="1" applyAlignment="1" applyProtection="1">
      <alignment horizontal="right" vertical="center"/>
    </xf>
    <xf numFmtId="41" fontId="126" fillId="49" borderId="12" xfId="1" applyNumberFormat="1" applyFont="1" applyFill="1" applyBorder="1" applyAlignment="1" applyProtection="1">
      <alignment horizontal="right" vertical="center"/>
    </xf>
    <xf numFmtId="41" fontId="125" fillId="49" borderId="52" xfId="1" applyNumberFormat="1" applyFont="1" applyFill="1" applyBorder="1" applyAlignment="1" applyProtection="1">
      <alignment horizontal="right" vertical="center"/>
    </xf>
    <xf numFmtId="41" fontId="126" fillId="49" borderId="52" xfId="1" applyNumberFormat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 applyProtection="1">
      <alignment horizontal="right" vertical="center"/>
    </xf>
    <xf numFmtId="41" fontId="125" fillId="49" borderId="13" xfId="1" applyNumberFormat="1" applyFont="1" applyFill="1" applyBorder="1" applyAlignment="1" applyProtection="1">
      <alignment horizontal="right" vertical="center"/>
    </xf>
    <xf numFmtId="41" fontId="126" fillId="49" borderId="13" xfId="1" applyNumberFormat="1" applyFont="1" applyFill="1" applyBorder="1" applyAlignment="1" applyProtection="1">
      <alignment horizontal="right" vertical="center"/>
    </xf>
    <xf numFmtId="213" fontId="125" fillId="49" borderId="55" xfId="1" applyNumberFormat="1" applyFont="1" applyFill="1" applyBorder="1" applyAlignment="1" applyProtection="1">
      <alignment horizontal="right" vertical="center"/>
    </xf>
    <xf numFmtId="38" fontId="126" fillId="49" borderId="55" xfId="0" applyNumberFormat="1" applyFont="1" applyFill="1" applyBorder="1" applyAlignment="1" applyProtection="1">
      <alignment horizontal="right" vertical="center"/>
    </xf>
    <xf numFmtId="41" fontId="125" fillId="49" borderId="12" xfId="0" applyNumberFormat="1" applyFont="1" applyFill="1" applyBorder="1" applyAlignment="1" applyProtection="1">
      <alignment horizontal="right" vertical="center"/>
    </xf>
    <xf numFmtId="41" fontId="126" fillId="49" borderId="12" xfId="0" applyNumberFormat="1" applyFont="1" applyFill="1" applyBorder="1" applyAlignment="1" applyProtection="1">
      <alignment horizontal="right" vertical="center"/>
    </xf>
    <xf numFmtId="41" fontId="125" fillId="49" borderId="52" xfId="0" applyNumberFormat="1" applyFont="1" applyFill="1" applyBorder="1" applyAlignment="1" applyProtection="1">
      <alignment horizontal="right" vertical="center"/>
    </xf>
    <xf numFmtId="41" fontId="126" fillId="49" borderId="52" xfId="0" applyNumberFormat="1" applyFont="1" applyFill="1" applyBorder="1" applyAlignment="1" applyProtection="1">
      <alignment horizontal="right" vertical="center"/>
    </xf>
    <xf numFmtId="41" fontId="125" fillId="49" borderId="13" xfId="0" applyNumberFormat="1" applyFont="1" applyFill="1" applyBorder="1" applyAlignment="1" applyProtection="1">
      <alignment horizontal="right" vertical="center"/>
    </xf>
    <xf numFmtId="41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 applyProtection="1">
      <alignment horizontal="right" vertical="center"/>
    </xf>
    <xf numFmtId="167" fontId="125" fillId="49" borderId="10" xfId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>
      <alignment horizontal="right" vertical="center"/>
    </xf>
    <xf numFmtId="41" fontId="126" fillId="49" borderId="12" xfId="1" applyNumberFormat="1" applyFont="1" applyFill="1" applyBorder="1" applyAlignment="1">
      <alignment horizontal="right" vertical="center"/>
    </xf>
    <xf numFmtId="167" fontId="125" fillId="49" borderId="11" xfId="1" applyFont="1" applyFill="1" applyBorder="1" applyAlignment="1">
      <alignment horizontal="right" vertical="center"/>
    </xf>
    <xf numFmtId="221" fontId="125" fillId="49" borderId="11" xfId="1" applyNumberFormat="1" applyFont="1" applyFill="1" applyBorder="1" applyAlignment="1">
      <alignment horizontal="right" vertical="center"/>
    </xf>
    <xf numFmtId="217" fontId="125" fillId="49" borderId="11" xfId="1" applyNumberFormat="1" applyFont="1" applyFill="1" applyBorder="1" applyAlignment="1">
      <alignment horizontal="right" vertical="center"/>
    </xf>
    <xf numFmtId="43" fontId="125" fillId="49" borderId="12" xfId="1" applyNumberFormat="1" applyFont="1" applyFill="1" applyBorder="1" applyAlignment="1">
      <alignment horizontal="right" vertical="center"/>
    </xf>
    <xf numFmtId="220" fontId="126" fillId="49" borderId="12" xfId="0" applyNumberFormat="1" applyFont="1" applyFill="1" applyBorder="1" applyAlignment="1" applyProtection="1">
      <alignment horizontal="right" vertical="center"/>
    </xf>
    <xf numFmtId="0" fontId="125" fillId="49" borderId="10" xfId="0" applyFont="1" applyFill="1" applyBorder="1" applyAlignment="1">
      <alignment vertical="center"/>
    </xf>
    <xf numFmtId="38" fontId="125" fillId="49" borderId="10" xfId="0" applyNumberFormat="1" applyFont="1" applyFill="1" applyBorder="1" applyAlignment="1">
      <alignment vertical="center"/>
    </xf>
    <xf numFmtId="213" fontId="125" fillId="5" borderId="60" xfId="1" applyNumberFormat="1" applyFont="1" applyFill="1" applyBorder="1" applyAlignment="1">
      <alignment horizontal="right" vertical="center"/>
    </xf>
    <xf numFmtId="38" fontId="126" fillId="5" borderId="60" xfId="0" applyNumberFormat="1" applyFont="1" applyFill="1" applyBorder="1" applyAlignment="1" applyProtection="1">
      <alignment horizontal="right" vertical="center"/>
    </xf>
    <xf numFmtId="213" fontId="125" fillId="5" borderId="12" xfId="1" applyNumberFormat="1" applyFont="1" applyFill="1" applyBorder="1" applyAlignment="1">
      <alignment horizontal="right" vertical="center"/>
    </xf>
    <xf numFmtId="213" fontId="125" fillId="5" borderId="13" xfId="1" applyNumberFormat="1" applyFont="1" applyFill="1" applyBorder="1" applyAlignment="1">
      <alignment horizontal="right" vertical="center"/>
    </xf>
    <xf numFmtId="213" fontId="125" fillId="49" borderId="60" xfId="1" applyNumberFormat="1" applyFont="1" applyFill="1" applyBorder="1" applyAlignment="1">
      <alignment horizontal="right" vertical="center"/>
    </xf>
    <xf numFmtId="38" fontId="126" fillId="49" borderId="60" xfId="0" applyNumberFormat="1" applyFont="1" applyFill="1" applyBorder="1" applyAlignment="1" applyProtection="1">
      <alignment horizontal="right" vertical="center"/>
    </xf>
    <xf numFmtId="213" fontId="125" fillId="49" borderId="12" xfId="1" applyNumberFormat="1" applyFont="1" applyFill="1" applyBorder="1" applyAlignment="1">
      <alignment horizontal="right" vertical="center"/>
    </xf>
    <xf numFmtId="213" fontId="125" fillId="49" borderId="13" xfId="1" applyNumberFormat="1" applyFont="1" applyFill="1" applyBorder="1" applyAlignment="1">
      <alignment horizontal="right" vertical="center"/>
    </xf>
    <xf numFmtId="0" fontId="118" fillId="48" borderId="55" xfId="0" applyFont="1" applyFill="1" applyBorder="1" applyAlignment="1">
      <alignment horizontal="center" vertical="center"/>
    </xf>
    <xf numFmtId="209" fontId="116" fillId="5" borderId="60" xfId="1" applyNumberFormat="1" applyFont="1" applyFill="1" applyBorder="1" applyAlignment="1" applyProtection="1">
      <alignment horizontal="right" vertical="center"/>
    </xf>
    <xf numFmtId="43" fontId="129" fillId="0" borderId="0" xfId="0" applyNumberFormat="1" applyFont="1">
      <alignment vertical="center"/>
    </xf>
    <xf numFmtId="41" fontId="125" fillId="0" borderId="60" xfId="1" applyNumberFormat="1" applyFont="1" applyFill="1" applyBorder="1" applyAlignment="1" applyProtection="1">
      <alignment horizontal="right" vertical="center"/>
    </xf>
    <xf numFmtId="41" fontId="126" fillId="0" borderId="60" xfId="1" applyNumberFormat="1" applyFont="1" applyFill="1" applyBorder="1" applyAlignment="1" applyProtection="1">
      <alignment horizontal="right" vertical="center"/>
    </xf>
    <xf numFmtId="225" fontId="0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6" borderId="59" xfId="0" applyNumberFormat="1" applyFont="1" applyFill="1" applyBorder="1" applyAlignment="1" applyProtection="1">
      <alignment horizontal="center" vertical="center"/>
    </xf>
    <xf numFmtId="0" fontId="118" fillId="48" borderId="60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41" fontId="126" fillId="5" borderId="60" xfId="0" applyNumberFormat="1" applyFont="1" applyFill="1" applyBorder="1" applyAlignment="1" applyProtection="1">
      <alignment horizontal="right" vertical="center"/>
    </xf>
    <xf numFmtId="224" fontId="0" fillId="0" borderId="0" xfId="0" applyNumberFormat="1" applyFont="1">
      <alignment vertical="center"/>
    </xf>
    <xf numFmtId="3" fontId="16" fillId="0" borderId="59" xfId="0" applyNumberFormat="1" applyFont="1" applyBorder="1" applyAlignment="1">
      <alignment horizontal="center" vertical="center"/>
    </xf>
    <xf numFmtId="0" fontId="143" fillId="0" borderId="59" xfId="0" applyFont="1" applyBorder="1">
      <alignment vertical="center"/>
    </xf>
    <xf numFmtId="3" fontId="143" fillId="0" borderId="59" xfId="0" applyNumberFormat="1" applyFont="1" applyBorder="1" applyAlignment="1">
      <alignment horizontal="center" vertical="center"/>
    </xf>
    <xf numFmtId="3" fontId="143" fillId="0" borderId="59" xfId="0" applyNumberFormat="1" applyFont="1" applyFill="1" applyBorder="1" applyAlignment="1">
      <alignment horizontal="center" vertical="center"/>
    </xf>
    <xf numFmtId="3" fontId="16" fillId="0" borderId="59" xfId="0" applyNumberFormat="1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226" fontId="131" fillId="0" borderId="12" xfId="0" applyNumberFormat="1" applyFont="1" applyFill="1" applyBorder="1" applyAlignment="1" applyProtection="1">
      <alignment horizontal="left" vertical="center"/>
    </xf>
    <xf numFmtId="226" fontId="150" fillId="0" borderId="12" xfId="0" applyNumberFormat="1" applyFont="1" applyFill="1" applyBorder="1" applyAlignment="1" applyProtection="1">
      <alignment horizontal="left" vertical="center"/>
    </xf>
    <xf numFmtId="0" fontId="151" fillId="0" borderId="56" xfId="1" applyNumberFormat="1" applyFont="1" applyFill="1" applyBorder="1" applyAlignment="1" applyProtection="1">
      <alignment vertical="center"/>
    </xf>
    <xf numFmtId="0" fontId="132" fillId="0" borderId="0" xfId="0" applyFont="1">
      <alignment vertical="center"/>
    </xf>
    <xf numFmtId="220" fontId="3" fillId="49" borderId="0" xfId="0" applyNumberFormat="1" applyFont="1" applyFill="1" applyAlignment="1">
      <alignment vertical="center"/>
    </xf>
    <xf numFmtId="0" fontId="132" fillId="50" borderId="0" xfId="0" applyFont="1" applyFill="1">
      <alignment vertical="center"/>
    </xf>
    <xf numFmtId="0" fontId="118" fillId="48" borderId="55" xfId="0" applyFont="1" applyFill="1" applyBorder="1" applyAlignment="1">
      <alignment horizontal="center" vertical="center"/>
    </xf>
    <xf numFmtId="0" fontId="150" fillId="0" borderId="53" xfId="0" applyNumberFormat="1" applyFont="1" applyFill="1" applyBorder="1" applyAlignment="1">
      <alignment horizontal="left" vertical="center"/>
    </xf>
    <xf numFmtId="0" fontId="150" fillId="0" borderId="53" xfId="0" applyFont="1" applyFill="1" applyBorder="1">
      <alignment vertical="center"/>
    </xf>
    <xf numFmtId="43" fontId="150" fillId="0" borderId="53" xfId="1694" applyNumberFormat="1" applyFont="1" applyFill="1" applyBorder="1">
      <protection locked="0"/>
    </xf>
    <xf numFmtId="43" fontId="150" fillId="0" borderId="53" xfId="1694" applyNumberFormat="1" applyFont="1" applyFill="1" applyBorder="1" applyProtection="1"/>
    <xf numFmtId="43" fontId="150" fillId="0" borderId="53" xfId="0" applyNumberFormat="1" applyFont="1" applyFill="1" applyBorder="1" applyProtection="1">
      <alignment vertical="center"/>
    </xf>
    <xf numFmtId="43" fontId="150" fillId="0" borderId="53" xfId="0" applyNumberFormat="1" applyFont="1" applyFill="1" applyBorder="1" applyAlignment="1">
      <alignment vertical="center" shrinkToFit="1"/>
    </xf>
    <xf numFmtId="227" fontId="131" fillId="0" borderId="53" xfId="0" applyNumberFormat="1" applyFont="1" applyFill="1" applyBorder="1" applyAlignment="1">
      <alignment vertical="center"/>
    </xf>
    <xf numFmtId="228" fontId="131" fillId="0" borderId="53" xfId="0" applyNumberFormat="1" applyFont="1" applyFill="1" applyBorder="1" applyAlignment="1">
      <alignment horizontal="left" vertical="center" shrinkToFit="1"/>
    </xf>
    <xf numFmtId="14" fontId="3" fillId="0" borderId="10" xfId="0" applyNumberFormat="1" applyFont="1" applyFill="1" applyBorder="1" applyAlignment="1" applyProtection="1">
      <alignment horizontal="center" vertical="center"/>
    </xf>
    <xf numFmtId="38" fontId="8" fillId="0" borderId="10" xfId="0" applyNumberFormat="1" applyFont="1" applyFill="1" applyBorder="1" applyAlignment="1" applyProtection="1">
      <alignment horizontal="right" vertical="center"/>
    </xf>
    <xf numFmtId="213" fontId="125" fillId="0" borderId="11" xfId="1" applyNumberFormat="1" applyFont="1" applyFill="1" applyBorder="1" applyAlignment="1">
      <alignment horizontal="right" vertical="center"/>
    </xf>
    <xf numFmtId="38" fontId="126" fillId="0" borderId="11" xfId="0" applyNumberFormat="1" applyFont="1" applyFill="1" applyBorder="1" applyAlignment="1" applyProtection="1">
      <alignment horizontal="right" vertical="center"/>
    </xf>
    <xf numFmtId="167" fontId="125" fillId="0" borderId="12" xfId="1" applyFont="1" applyFill="1" applyBorder="1" applyAlignment="1">
      <alignment horizontal="right" vertical="center"/>
    </xf>
    <xf numFmtId="38" fontId="126" fillId="0" borderId="12" xfId="0" applyNumberFormat="1" applyFont="1" applyFill="1" applyBorder="1" applyAlignment="1" applyProtection="1">
      <alignment horizontal="right" vertical="center"/>
    </xf>
    <xf numFmtId="167" fontId="125" fillId="0" borderId="13" xfId="1" applyFont="1" applyFill="1" applyBorder="1" applyAlignment="1">
      <alignment horizontal="right" vertical="center"/>
    </xf>
    <xf numFmtId="38" fontId="126" fillId="0" borderId="13" xfId="0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>
      <alignment horizontal="right" vertical="center"/>
    </xf>
    <xf numFmtId="38" fontId="126" fillId="0" borderId="10" xfId="0" applyNumberFormat="1" applyFont="1" applyFill="1" applyBorder="1" applyAlignment="1" applyProtection="1">
      <alignment horizontal="right" vertical="center"/>
    </xf>
    <xf numFmtId="213" fontId="125" fillId="0" borderId="55" xfId="1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 applyProtection="1">
      <alignment horizontal="right" vertical="center"/>
    </xf>
    <xf numFmtId="167" fontId="125" fillId="0" borderId="10" xfId="1" applyFont="1" applyFill="1" applyBorder="1" applyAlignment="1" applyProtection="1">
      <alignment horizontal="right" vertical="center"/>
    </xf>
    <xf numFmtId="221" fontId="125" fillId="0" borderId="11" xfId="1" applyNumberFormat="1" applyFont="1" applyFill="1" applyBorder="1" applyAlignment="1">
      <alignment horizontal="right" vertical="center"/>
    </xf>
    <xf numFmtId="217" fontId="125" fillId="0" borderId="11" xfId="1" applyNumberFormat="1" applyFont="1" applyFill="1" applyBorder="1" applyAlignment="1">
      <alignment horizontal="right" vertical="center"/>
    </xf>
    <xf numFmtId="43" fontId="125" fillId="0" borderId="12" xfId="1" applyNumberFormat="1" applyFont="1" applyFill="1" applyBorder="1" applyAlignment="1">
      <alignment horizontal="right" vertical="center"/>
    </xf>
    <xf numFmtId="220" fontId="126" fillId="0" borderId="12" xfId="0" applyNumberFormat="1" applyFont="1" applyFill="1" applyBorder="1" applyAlignment="1" applyProtection="1">
      <alignment horizontal="right" vertical="center"/>
    </xf>
    <xf numFmtId="0" fontId="125" fillId="0" borderId="10" xfId="0" applyFont="1" applyFill="1" applyBorder="1" applyAlignment="1">
      <alignment vertical="center"/>
    </xf>
    <xf numFmtId="38" fontId="125" fillId="0" borderId="10" xfId="0" applyNumberFormat="1" applyFont="1" applyFill="1" applyBorder="1" applyAlignment="1">
      <alignment vertical="center"/>
    </xf>
    <xf numFmtId="22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16" fillId="0" borderId="59" xfId="0" applyFont="1" applyBorder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0" borderId="59" xfId="0" applyNumberFormat="1" applyFont="1" applyFill="1" applyBorder="1" applyAlignment="1" applyProtection="1">
      <alignment horizontal="center" vertical="center"/>
    </xf>
    <xf numFmtId="41" fontId="125" fillId="0" borderId="11" xfId="1" applyNumberFormat="1" applyFont="1" applyFill="1" applyBorder="1" applyAlignment="1">
      <alignment horizontal="right" vertical="center"/>
    </xf>
    <xf numFmtId="167" fontId="126" fillId="0" borderId="11" xfId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>
      <alignment horizontal="right" vertical="center"/>
    </xf>
    <xf numFmtId="41" fontId="126" fillId="0" borderId="12" xfId="1" applyNumberFormat="1" applyFont="1" applyFill="1" applyBorder="1" applyAlignment="1">
      <alignment horizontal="right" vertical="center"/>
    </xf>
    <xf numFmtId="41" fontId="125" fillId="0" borderId="13" xfId="1" applyNumberFormat="1" applyFont="1" applyFill="1" applyBorder="1" applyAlignment="1">
      <alignment horizontal="right" vertical="center"/>
    </xf>
    <xf numFmtId="167" fontId="126" fillId="0" borderId="13" xfId="1" applyFont="1" applyFill="1" applyBorder="1" applyAlignment="1" applyProtection="1">
      <alignment horizontal="right" vertical="center"/>
    </xf>
    <xf numFmtId="167" fontId="125" fillId="0" borderId="11" xfId="1" applyFont="1" applyFill="1" applyBorder="1" applyAlignment="1">
      <alignment horizontal="right" vertical="center"/>
    </xf>
    <xf numFmtId="229" fontId="152" fillId="0" borderId="0" xfId="1694" applyNumberFormat="1" applyFont="1">
      <protection locked="0"/>
    </xf>
    <xf numFmtId="0" fontId="16" fillId="0" borderId="59" xfId="0" applyFont="1" applyBorder="1" applyAlignment="1">
      <alignment horizontal="left" vertical="center"/>
    </xf>
    <xf numFmtId="3" fontId="129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3" fillId="46" borderId="10" xfId="0" applyNumberFormat="1" applyFont="1" applyFill="1" applyBorder="1" applyAlignment="1" applyProtection="1">
      <alignment horizontal="center" vertical="center"/>
    </xf>
    <xf numFmtId="38" fontId="8" fillId="46" borderId="10" xfId="0" applyNumberFormat="1" applyFont="1" applyFill="1" applyBorder="1" applyAlignment="1" applyProtection="1">
      <alignment horizontal="right" vertical="center"/>
    </xf>
    <xf numFmtId="226" fontId="153" fillId="0" borderId="12" xfId="0" applyNumberFormat="1" applyFont="1" applyFill="1" applyBorder="1" applyAlignment="1" applyProtection="1">
      <alignment horizontal="left" vertical="center"/>
    </xf>
    <xf numFmtId="0" fontId="153" fillId="0" borderId="53" xfId="0" applyNumberFormat="1" applyFont="1" applyFill="1" applyBorder="1" applyAlignment="1">
      <alignment horizontal="left" vertical="center"/>
    </xf>
    <xf numFmtId="0" fontId="153" fillId="0" borderId="53" xfId="0" applyFont="1" applyFill="1" applyBorder="1">
      <alignment vertical="center"/>
    </xf>
    <xf numFmtId="43" fontId="153" fillId="0" borderId="53" xfId="1694" applyNumberFormat="1" applyFont="1" applyFill="1" applyBorder="1">
      <protection locked="0"/>
    </xf>
    <xf numFmtId="43" fontId="153" fillId="0" borderId="53" xfId="1694" applyNumberFormat="1" applyFont="1" applyFill="1" applyBorder="1" applyProtection="1"/>
    <xf numFmtId="43" fontId="153" fillId="0" borderId="53" xfId="0" applyNumberFormat="1" applyFont="1" applyFill="1" applyBorder="1" applyProtection="1">
      <alignment vertical="center"/>
    </xf>
    <xf numFmtId="14" fontId="131" fillId="0" borderId="59" xfId="0" applyNumberFormat="1" applyFont="1" applyFill="1" applyBorder="1" applyAlignment="1" applyProtection="1">
      <alignment horizontal="left" vertical="center" wrapText="1"/>
    </xf>
    <xf numFmtId="0" fontId="131" fillId="0" borderId="59" xfId="0" applyNumberFormat="1" applyFont="1" applyFill="1" applyBorder="1" applyAlignment="1" applyProtection="1">
      <alignment horizontal="center" vertical="center"/>
    </xf>
    <xf numFmtId="43" fontId="131" fillId="0" borderId="59" xfId="0" applyNumberFormat="1" applyFont="1" applyFill="1" applyBorder="1" applyAlignment="1" applyProtection="1">
      <alignment horizontal="center" vertical="center"/>
    </xf>
    <xf numFmtId="41" fontId="131" fillId="0" borderId="59" xfId="0" applyNumberFormat="1" applyFont="1" applyFill="1" applyBorder="1" applyAlignment="1" applyProtection="1">
      <alignment horizontal="center" vertical="center"/>
    </xf>
    <xf numFmtId="14" fontId="142" fillId="0" borderId="60" xfId="0" applyNumberFormat="1" applyFont="1" applyFill="1" applyBorder="1" applyAlignment="1" applyProtection="1">
      <alignment horizontal="left" vertical="center"/>
    </xf>
    <xf numFmtId="0" fontId="142" fillId="0" borderId="60" xfId="0" applyNumberFormat="1" applyFont="1" applyFill="1" applyBorder="1" applyAlignment="1" applyProtection="1">
      <alignment horizontal="center" vertical="center"/>
    </xf>
    <xf numFmtId="43" fontId="142" fillId="0" borderId="60" xfId="0" applyNumberFormat="1" applyFont="1" applyFill="1" applyBorder="1" applyAlignment="1" applyProtection="1">
      <alignment horizontal="left" vertical="top"/>
    </xf>
    <xf numFmtId="43" fontId="142" fillId="0" borderId="60" xfId="0" applyNumberFormat="1" applyFont="1" applyFill="1" applyBorder="1" applyAlignment="1" applyProtection="1">
      <alignment horizontal="left" vertical="center"/>
    </xf>
    <xf numFmtId="43" fontId="142" fillId="0" borderId="60" xfId="0" applyNumberFormat="1" applyFont="1" applyFill="1" applyBorder="1" applyAlignment="1" applyProtection="1">
      <alignment horizontal="center" vertical="center"/>
    </xf>
    <xf numFmtId="4" fontId="132" fillId="0" borderId="0" xfId="0" applyNumberFormat="1" applyFont="1" applyFill="1">
      <alignment vertical="center"/>
    </xf>
    <xf numFmtId="0" fontId="154" fillId="0" borderId="0" xfId="0" applyFont="1" applyFill="1">
      <alignment vertical="center"/>
    </xf>
    <xf numFmtId="0" fontId="118" fillId="48" borderId="55" xfId="0" quotePrefix="1" applyFont="1" applyFill="1" applyBorder="1" applyAlignment="1">
      <alignment horizontal="center" vertical="center"/>
    </xf>
    <xf numFmtId="43" fontId="131" fillId="0" borderId="53" xfId="0" applyNumberFormat="1" applyFont="1" applyFill="1" applyBorder="1" applyAlignment="1" applyProtection="1">
      <alignment vertical="center" wrapText="1"/>
    </xf>
    <xf numFmtId="213" fontId="125" fillId="51" borderId="11" xfId="1" applyNumberFormat="1" applyFont="1" applyFill="1" applyBorder="1" applyAlignment="1">
      <alignment horizontal="right" vertical="center"/>
    </xf>
    <xf numFmtId="38" fontId="126" fillId="51" borderId="11" xfId="0" applyNumberFormat="1" applyFont="1" applyFill="1" applyBorder="1" applyAlignment="1" applyProtection="1">
      <alignment horizontal="right" vertical="center"/>
    </xf>
    <xf numFmtId="167" fontId="125" fillId="51" borderId="12" xfId="1" applyFont="1" applyFill="1" applyBorder="1" applyAlignment="1">
      <alignment horizontal="right" vertical="center"/>
    </xf>
    <xf numFmtId="38" fontId="126" fillId="51" borderId="12" xfId="0" applyNumberFormat="1" applyFont="1" applyFill="1" applyBorder="1" applyAlignment="1" applyProtection="1">
      <alignment horizontal="right" vertical="center"/>
    </xf>
    <xf numFmtId="167" fontId="125" fillId="51" borderId="13" xfId="1" applyFont="1" applyFill="1" applyBorder="1" applyAlignment="1">
      <alignment horizontal="right" vertical="center"/>
    </xf>
    <xf numFmtId="38" fontId="126" fillId="51" borderId="13" xfId="0" applyNumberFormat="1" applyFont="1" applyFill="1" applyBorder="1" applyAlignment="1" applyProtection="1">
      <alignment horizontal="right" vertical="center"/>
    </xf>
    <xf numFmtId="213" fontId="125" fillId="51" borderId="10" xfId="1" applyNumberFormat="1" applyFont="1" applyFill="1" applyBorder="1" applyAlignment="1">
      <alignment horizontal="right" vertical="center"/>
    </xf>
    <xf numFmtId="38" fontId="126" fillId="51" borderId="10" xfId="0" applyNumberFormat="1" applyFont="1" applyFill="1" applyBorder="1" applyAlignment="1" applyProtection="1">
      <alignment horizontal="right" vertical="center"/>
    </xf>
    <xf numFmtId="221" fontId="125" fillId="51" borderId="12" xfId="1" applyNumberFormat="1" applyFont="1" applyFill="1" applyBorder="1" applyAlignment="1" applyProtection="1">
      <alignment horizontal="right" vertical="center"/>
    </xf>
    <xf numFmtId="41" fontId="126" fillId="51" borderId="12" xfId="1" applyNumberFormat="1" applyFont="1" applyFill="1" applyBorder="1" applyAlignment="1" applyProtection="1">
      <alignment horizontal="right" vertical="center"/>
    </xf>
    <xf numFmtId="41" fontId="125" fillId="51" borderId="60" xfId="1" applyNumberFormat="1" applyFont="1" applyFill="1" applyBorder="1" applyAlignment="1" applyProtection="1">
      <alignment horizontal="right" vertical="center"/>
    </xf>
    <xf numFmtId="41" fontId="126" fillId="51" borderId="60" xfId="1" applyNumberFormat="1" applyFont="1" applyFill="1" applyBorder="1" applyAlignment="1" applyProtection="1">
      <alignment horizontal="right" vertical="center"/>
    </xf>
    <xf numFmtId="41" fontId="125" fillId="51" borderId="12" xfId="1" applyNumberFormat="1" applyFont="1" applyFill="1" applyBorder="1" applyAlignment="1" applyProtection="1">
      <alignment horizontal="right" vertical="center"/>
    </xf>
    <xf numFmtId="41" fontId="125" fillId="51" borderId="13" xfId="1" applyNumberFormat="1" applyFont="1" applyFill="1" applyBorder="1" applyAlignment="1" applyProtection="1">
      <alignment horizontal="right" vertical="center"/>
    </xf>
    <xf numFmtId="41" fontId="126" fillId="51" borderId="13" xfId="1" applyNumberFormat="1" applyFont="1" applyFill="1" applyBorder="1" applyAlignment="1" applyProtection="1">
      <alignment horizontal="right" vertical="center"/>
    </xf>
    <xf numFmtId="213" fontId="125" fillId="51" borderId="55" xfId="1" applyNumberFormat="1" applyFont="1" applyFill="1" applyBorder="1" applyAlignment="1" applyProtection="1">
      <alignment horizontal="right" vertical="center"/>
    </xf>
    <xf numFmtId="38" fontId="126" fillId="51" borderId="55" xfId="0" applyNumberFormat="1" applyFont="1" applyFill="1" applyBorder="1" applyAlignment="1" applyProtection="1">
      <alignment horizontal="right" vertical="center"/>
    </xf>
    <xf numFmtId="41" fontId="125" fillId="51" borderId="12" xfId="0" applyNumberFormat="1" applyFont="1" applyFill="1" applyBorder="1" applyAlignment="1" applyProtection="1">
      <alignment horizontal="right" vertical="center"/>
    </xf>
    <xf numFmtId="41" fontId="126" fillId="51" borderId="12" xfId="0" applyNumberFormat="1" applyFont="1" applyFill="1" applyBorder="1" applyAlignment="1" applyProtection="1">
      <alignment horizontal="right" vertical="center"/>
    </xf>
    <xf numFmtId="41" fontId="125" fillId="51" borderId="52" xfId="0" applyNumberFormat="1" applyFont="1" applyFill="1" applyBorder="1" applyAlignment="1" applyProtection="1">
      <alignment horizontal="right" vertical="center"/>
    </xf>
    <xf numFmtId="41" fontId="126" fillId="51" borderId="52" xfId="0" applyNumberFormat="1" applyFont="1" applyFill="1" applyBorder="1" applyAlignment="1" applyProtection="1">
      <alignment horizontal="right" vertical="center"/>
    </xf>
    <xf numFmtId="41" fontId="125" fillId="51" borderId="13" xfId="0" applyNumberFormat="1" applyFont="1" applyFill="1" applyBorder="1" applyAlignment="1" applyProtection="1">
      <alignment horizontal="right" vertical="center"/>
    </xf>
    <xf numFmtId="41" fontId="126" fillId="51" borderId="13" xfId="0" applyNumberFormat="1" applyFont="1" applyFill="1" applyBorder="1" applyAlignment="1" applyProtection="1">
      <alignment horizontal="right" vertical="center"/>
    </xf>
    <xf numFmtId="213" fontId="125" fillId="51" borderId="10" xfId="1" applyNumberFormat="1" applyFont="1" applyFill="1" applyBorder="1" applyAlignment="1" applyProtection="1">
      <alignment horizontal="right" vertical="center"/>
    </xf>
    <xf numFmtId="167" fontId="125" fillId="51" borderId="10" xfId="1" applyFont="1" applyFill="1" applyBorder="1" applyAlignment="1" applyProtection="1">
      <alignment horizontal="right" vertical="center"/>
    </xf>
    <xf numFmtId="221" fontId="125" fillId="51" borderId="11" xfId="1" applyNumberFormat="1" applyFont="1" applyFill="1" applyBorder="1" applyAlignment="1">
      <alignment horizontal="right" vertical="center"/>
    </xf>
    <xf numFmtId="217" fontId="125" fillId="51" borderId="11" xfId="1" applyNumberFormat="1" applyFont="1" applyFill="1" applyBorder="1" applyAlignment="1">
      <alignment horizontal="right" vertical="center"/>
    </xf>
    <xf numFmtId="43" fontId="125" fillId="51" borderId="12" xfId="1" applyNumberFormat="1" applyFont="1" applyFill="1" applyBorder="1" applyAlignment="1">
      <alignment horizontal="right" vertical="center"/>
    </xf>
    <xf numFmtId="220" fontId="126" fillId="51" borderId="12" xfId="0" applyNumberFormat="1" applyFont="1" applyFill="1" applyBorder="1" applyAlignment="1" applyProtection="1">
      <alignment horizontal="right" vertical="center"/>
    </xf>
    <xf numFmtId="14" fontId="142" fillId="50" borderId="60" xfId="0" applyNumberFormat="1" applyFont="1" applyFill="1" applyBorder="1" applyAlignment="1" applyProtection="1">
      <alignment horizontal="left" vertical="center"/>
    </xf>
    <xf numFmtId="0" fontId="142" fillId="50" borderId="60" xfId="0" applyNumberFormat="1" applyFont="1" applyFill="1" applyBorder="1" applyAlignment="1" applyProtection="1">
      <alignment horizontal="center" vertical="center"/>
    </xf>
    <xf numFmtId="43" fontId="142" fillId="50" borderId="60" xfId="0" applyNumberFormat="1" applyFont="1" applyFill="1" applyBorder="1" applyAlignment="1" applyProtection="1">
      <alignment horizontal="left" vertical="top"/>
    </xf>
    <xf numFmtId="43" fontId="142" fillId="50" borderId="60" xfId="0" applyNumberFormat="1" applyFont="1" applyFill="1" applyBorder="1" applyAlignment="1" applyProtection="1">
      <alignment horizontal="left" vertical="center"/>
    </xf>
    <xf numFmtId="43" fontId="142" fillId="50" borderId="60" xfId="0" applyNumberFormat="1" applyFont="1" applyFill="1" applyBorder="1" applyAlignment="1" applyProtection="1">
      <alignment horizontal="center" vertical="center"/>
    </xf>
    <xf numFmtId="0" fontId="129" fillId="50" borderId="0" xfId="0" applyFont="1" applyFill="1">
      <alignment vertical="center"/>
    </xf>
    <xf numFmtId="4" fontId="129" fillId="0" borderId="0" xfId="0" applyNumberFormat="1" applyFont="1" applyFill="1">
      <alignment vertical="center"/>
    </xf>
    <xf numFmtId="0" fontId="155" fillId="0" borderId="0" xfId="0" applyFont="1" applyFill="1">
      <alignment vertical="center"/>
    </xf>
    <xf numFmtId="41" fontId="126" fillId="0" borderId="0" xfId="1" applyNumberFormat="1" applyFont="1" applyFill="1" applyBorder="1" applyAlignment="1" applyProtection="1">
      <alignment horizontal="right" vertical="center"/>
    </xf>
    <xf numFmtId="38" fontId="126" fillId="0" borderId="0" xfId="0" applyNumberFormat="1" applyFont="1" applyFill="1" applyBorder="1" applyAlignment="1" applyProtection="1">
      <alignment horizontal="right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167" fontId="125" fillId="0" borderId="0" xfId="1" applyFont="1" applyFill="1" applyBorder="1" applyAlignment="1" applyProtection="1">
      <alignment horizontal="right" vertical="center"/>
    </xf>
    <xf numFmtId="167" fontId="126" fillId="0" borderId="0" xfId="1" applyFont="1" applyFill="1" applyBorder="1" applyAlignment="1" applyProtection="1">
      <alignment horizontal="right" vertical="center"/>
    </xf>
    <xf numFmtId="41" fontId="126" fillId="0" borderId="0" xfId="1" applyNumberFormat="1" applyFont="1" applyFill="1" applyBorder="1" applyAlignment="1">
      <alignment horizontal="right" vertical="center"/>
    </xf>
    <xf numFmtId="217" fontId="125" fillId="0" borderId="0" xfId="1" applyNumberFormat="1" applyFont="1" applyFill="1" applyBorder="1" applyAlignment="1">
      <alignment horizontal="right" vertical="center"/>
    </xf>
    <xf numFmtId="220" fontId="126" fillId="0" borderId="0" xfId="0" applyNumberFormat="1" applyFont="1" applyFill="1" applyBorder="1" applyAlignment="1" applyProtection="1">
      <alignment horizontal="right" vertical="center"/>
    </xf>
    <xf numFmtId="38" fontId="125" fillId="0" borderId="0" xfId="0" applyNumberFormat="1" applyFont="1" applyFill="1" applyBorder="1" applyAlignment="1">
      <alignment vertical="center"/>
    </xf>
    <xf numFmtId="41" fontId="126" fillId="0" borderId="0" xfId="1" applyNumberFormat="1" applyFont="1" applyFill="1" applyBorder="1" applyAlignment="1" applyProtection="1">
      <alignment horizontal="left" vertical="center"/>
    </xf>
    <xf numFmtId="0" fontId="3" fillId="0" borderId="0" xfId="0" applyFont="1" applyFill="1" applyAlignment="1">
      <alignment horizontal="left" vertical="center"/>
    </xf>
    <xf numFmtId="14" fontId="7" fillId="0" borderId="0" xfId="0" applyNumberFormat="1" applyFont="1" applyFill="1" applyBorder="1" applyAlignment="1" applyProtection="1">
      <alignment horizontal="left" vertical="center"/>
    </xf>
    <xf numFmtId="38" fontId="126" fillId="0" borderId="0" xfId="0" applyNumberFormat="1" applyFont="1" applyFill="1" applyBorder="1" applyAlignment="1" applyProtection="1">
      <alignment horizontal="left" vertical="center"/>
    </xf>
    <xf numFmtId="167" fontId="125" fillId="0" borderId="0" xfId="1" applyFont="1" applyFill="1" applyBorder="1" applyAlignment="1" applyProtection="1">
      <alignment horizontal="left" vertical="center"/>
    </xf>
    <xf numFmtId="167" fontId="126" fillId="0" borderId="0" xfId="1" applyFont="1" applyFill="1" applyBorder="1" applyAlignment="1" applyProtection="1">
      <alignment horizontal="left" vertical="center"/>
    </xf>
    <xf numFmtId="41" fontId="126" fillId="0" borderId="0" xfId="1" applyNumberFormat="1" applyFont="1" applyFill="1" applyBorder="1" applyAlignment="1">
      <alignment horizontal="left" vertical="center"/>
    </xf>
    <xf numFmtId="217" fontId="125" fillId="0" borderId="0" xfId="1" applyNumberFormat="1" applyFont="1" applyFill="1" applyBorder="1" applyAlignment="1">
      <alignment horizontal="left" vertical="center"/>
    </xf>
    <xf numFmtId="220" fontId="126" fillId="0" borderId="0" xfId="0" applyNumberFormat="1" applyFont="1" applyFill="1" applyBorder="1" applyAlignment="1" applyProtection="1">
      <alignment horizontal="left" vertical="center"/>
    </xf>
    <xf numFmtId="38" fontId="125" fillId="0" borderId="0" xfId="0" applyNumberFormat="1" applyFont="1" applyFill="1" applyBorder="1" applyAlignment="1">
      <alignment horizontal="left" vertical="center"/>
    </xf>
    <xf numFmtId="220" fontId="3" fillId="0" borderId="0" xfId="0" applyNumberFormat="1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left" vertical="center"/>
    </xf>
    <xf numFmtId="0" fontId="3" fillId="52" borderId="0" xfId="0" applyFont="1" applyFill="1" applyAlignment="1">
      <alignment vertical="center"/>
    </xf>
    <xf numFmtId="43" fontId="3" fillId="52" borderId="0" xfId="1" applyNumberFormat="1" applyFont="1" applyFill="1" applyAlignment="1">
      <alignment vertical="center"/>
    </xf>
    <xf numFmtId="165" fontId="3" fillId="52" borderId="0" xfId="0" applyNumberFormat="1" applyFont="1" applyFill="1" applyAlignment="1">
      <alignment vertical="center"/>
    </xf>
    <xf numFmtId="41" fontId="3" fillId="52" borderId="0" xfId="0" applyNumberFormat="1" applyFont="1" applyFill="1" applyAlignment="1">
      <alignment vertical="center"/>
    </xf>
    <xf numFmtId="43" fontId="3" fillId="52" borderId="0" xfId="0" applyNumberFormat="1" applyFont="1" applyFill="1" applyAlignment="1">
      <alignment vertical="center"/>
    </xf>
    <xf numFmtId="0" fontId="96" fillId="5" borderId="0" xfId="0" applyFont="1" applyFill="1" applyAlignment="1">
      <alignment vertical="center" wrapText="1"/>
    </xf>
    <xf numFmtId="0" fontId="149" fillId="48" borderId="3" xfId="0" applyFont="1" applyFill="1" applyBorder="1" applyAlignment="1">
      <alignment horizontal="right" vertical="center"/>
    </xf>
    <xf numFmtId="0" fontId="149" fillId="48" borderId="4" xfId="0" applyFont="1" applyFill="1" applyBorder="1" applyAlignment="1">
      <alignment horizontal="right" vertical="center"/>
    </xf>
    <xf numFmtId="0" fontId="118" fillId="48" borderId="62" xfId="0" applyFont="1" applyFill="1" applyBorder="1" applyAlignment="1">
      <alignment vertical="center"/>
    </xf>
    <xf numFmtId="0" fontId="118" fillId="48" borderId="59" xfId="0" applyFont="1" applyFill="1" applyBorder="1" applyAlignment="1">
      <alignment vertical="center"/>
    </xf>
    <xf numFmtId="0" fontId="118" fillId="48" borderId="59" xfId="0" applyFont="1" applyFill="1" applyBorder="1" applyAlignment="1">
      <alignment horizontal="center" vertical="center" wrapText="1"/>
    </xf>
    <xf numFmtId="0" fontId="118" fillId="48" borderId="59" xfId="0" applyFont="1" applyFill="1" applyBorder="1" applyAlignment="1">
      <alignment horizontal="center" vertical="center"/>
    </xf>
    <xf numFmtId="0" fontId="118" fillId="48" borderId="61" xfId="0" applyFont="1" applyFill="1" applyBorder="1" applyAlignment="1">
      <alignment horizontal="center" vertical="center"/>
    </xf>
    <xf numFmtId="0" fontId="118" fillId="48" borderId="3" xfId="0" applyFont="1" applyFill="1" applyBorder="1" applyAlignment="1">
      <alignment horizontal="right" vertical="center"/>
    </xf>
    <xf numFmtId="0" fontId="118" fillId="48" borderId="4" xfId="0" applyFont="1" applyFill="1" applyBorder="1" applyAlignment="1">
      <alignment horizontal="right" vertical="center"/>
    </xf>
    <xf numFmtId="0" fontId="96" fillId="0" borderId="0" xfId="0" applyFont="1" applyFill="1" applyBorder="1" applyAlignment="1">
      <alignment horizontal="right" vertical="center"/>
    </xf>
    <xf numFmtId="0" fontId="96" fillId="0" borderId="36" xfId="0" applyFont="1" applyFill="1" applyBorder="1" applyAlignment="1">
      <alignment horizontal="right" vertical="center"/>
    </xf>
    <xf numFmtId="0" fontId="118" fillId="48" borderId="60" xfId="0" applyFont="1" applyFill="1" applyBorder="1" applyAlignment="1">
      <alignment horizontal="center" vertical="center"/>
    </xf>
    <xf numFmtId="0" fontId="118" fillId="48" borderId="12" xfId="0" applyFont="1" applyFill="1" applyBorder="1" applyAlignment="1">
      <alignment horizontal="center" vertical="center"/>
    </xf>
    <xf numFmtId="0" fontId="118" fillId="48" borderId="7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8" xfId="0" applyFont="1" applyFill="1" applyBorder="1" applyAlignment="1">
      <alignment horizontal="right" vertical="center"/>
    </xf>
    <xf numFmtId="0" fontId="118" fillId="48" borderId="35" xfId="0" applyFont="1" applyFill="1" applyBorder="1" applyAlignment="1">
      <alignment horizontal="right" vertical="center"/>
    </xf>
    <xf numFmtId="0" fontId="149" fillId="48" borderId="8" xfId="0" applyFont="1" applyFill="1" applyBorder="1" applyAlignment="1">
      <alignment horizontal="right" vertical="center"/>
    </xf>
    <xf numFmtId="0" fontId="149" fillId="48" borderId="9" xfId="0" applyFont="1" applyFill="1" applyBorder="1" applyAlignment="1">
      <alignment horizontal="right" vertical="center"/>
    </xf>
    <xf numFmtId="170" fontId="7" fillId="6" borderId="48" xfId="0" applyNumberFormat="1" applyFont="1" applyFill="1" applyBorder="1" applyAlignment="1" applyProtection="1">
      <alignment horizontal="center" vertical="center"/>
    </xf>
    <xf numFmtId="170" fontId="7" fillId="6" borderId="49" xfId="0" applyNumberFormat="1" applyFont="1" applyFill="1" applyBorder="1" applyAlignment="1" applyProtection="1">
      <alignment horizontal="center" vertical="center"/>
    </xf>
    <xf numFmtId="0" fontId="8" fillId="6" borderId="29" xfId="1" applyNumberFormat="1" applyFont="1" applyFill="1" applyBorder="1" applyAlignment="1">
      <alignment horizontal="center" vertical="center" textRotation="255"/>
    </xf>
    <xf numFmtId="0" fontId="8" fillId="6" borderId="12" xfId="1" applyNumberFormat="1" applyFont="1" applyFill="1" applyBorder="1" applyAlignment="1">
      <alignment horizontal="center" vertical="center" textRotation="255"/>
    </xf>
    <xf numFmtId="0" fontId="8" fillId="6" borderId="13" xfId="1" applyNumberFormat="1" applyFont="1" applyFill="1" applyBorder="1" applyAlignment="1">
      <alignment horizontal="center" vertical="center" textRotation="255"/>
    </xf>
    <xf numFmtId="0" fontId="8" fillId="46" borderId="10" xfId="1" applyNumberFormat="1" applyFont="1" applyFill="1" applyBorder="1" applyAlignment="1" applyProtection="1">
      <alignment horizontal="center" vertical="center"/>
    </xf>
    <xf numFmtId="0" fontId="8" fillId="6" borderId="11" xfId="1" applyNumberFormat="1" applyFont="1" applyFill="1" applyBorder="1" applyAlignment="1">
      <alignment horizontal="center" vertical="center" wrapText="1"/>
    </xf>
    <xf numFmtId="0" fontId="8" fillId="6" borderId="12" xfId="1" applyNumberFormat="1" applyFont="1" applyFill="1" applyBorder="1" applyAlignment="1">
      <alignment horizontal="center" vertical="center" wrapText="1"/>
    </xf>
    <xf numFmtId="0" fontId="8" fillId="6" borderId="7" xfId="1" applyNumberFormat="1" applyFont="1" applyFill="1" applyBorder="1" applyAlignment="1">
      <alignment horizontal="center" vertical="center" wrapText="1"/>
    </xf>
    <xf numFmtId="0" fontId="8" fillId="6" borderId="2" xfId="1" applyNumberFormat="1" applyFont="1" applyFill="1" applyBorder="1" applyAlignment="1">
      <alignment horizontal="center" vertical="center" textRotation="255"/>
    </xf>
    <xf numFmtId="0" fontId="8" fillId="6" borderId="30" xfId="1" applyNumberFormat="1" applyFont="1" applyFill="1" applyBorder="1" applyAlignment="1">
      <alignment horizontal="center" vertical="center" textRotation="255"/>
    </xf>
    <xf numFmtId="0" fontId="8" fillId="6" borderId="7" xfId="1" applyNumberFormat="1" applyFont="1" applyFill="1" applyBorder="1" applyAlignment="1">
      <alignment horizontal="center" vertical="center" textRotation="255"/>
    </xf>
    <xf numFmtId="0" fontId="8" fillId="6" borderId="29" xfId="0" applyNumberFormat="1" applyFont="1" applyFill="1" applyBorder="1" applyAlignment="1">
      <alignment horizontal="center" vertical="center" textRotation="255"/>
    </xf>
    <xf numFmtId="0" fontId="8" fillId="6" borderId="12" xfId="0" applyNumberFormat="1" applyFont="1" applyFill="1" applyBorder="1" applyAlignment="1">
      <alignment horizontal="center" vertical="center" textRotation="255"/>
    </xf>
    <xf numFmtId="0" fontId="8" fillId="6" borderId="13" xfId="0" applyNumberFormat="1" applyFont="1" applyFill="1" applyBorder="1" applyAlignment="1">
      <alignment horizontal="center" vertical="center" textRotation="255"/>
    </xf>
    <xf numFmtId="0" fontId="8" fillId="6" borderId="6" xfId="1" applyNumberFormat="1" applyFont="1" applyFill="1" applyBorder="1" applyAlignment="1" applyProtection="1">
      <alignment horizontal="center" vertical="center"/>
    </xf>
    <xf numFmtId="0" fontId="8" fillId="6" borderId="10" xfId="1" applyNumberFormat="1" applyFont="1" applyFill="1" applyBorder="1" applyAlignment="1" applyProtection="1">
      <alignment horizontal="center" vertical="center"/>
    </xf>
    <xf numFmtId="0" fontId="8" fillId="8" borderId="11" xfId="1" applyNumberFormat="1" applyFont="1" applyFill="1" applyBorder="1" applyAlignment="1">
      <alignment horizontal="right" vertical="center"/>
    </xf>
    <xf numFmtId="0" fontId="8" fillId="8" borderId="13" xfId="1" applyNumberFormat="1" applyFont="1" applyFill="1" applyBorder="1" applyAlignment="1">
      <alignment horizontal="right" vertical="center"/>
    </xf>
    <xf numFmtId="0" fontId="3" fillId="52" borderId="0" xfId="0" applyFont="1" applyFill="1" applyAlignment="1">
      <alignment horizontal="center" vertical="center"/>
    </xf>
    <xf numFmtId="0" fontId="8" fillId="6" borderId="34" xfId="1" applyNumberFormat="1" applyFont="1" applyFill="1" applyBorder="1" applyAlignment="1">
      <alignment horizontal="center" vertical="center" textRotation="255"/>
    </xf>
    <xf numFmtId="0" fontId="5" fillId="6" borderId="2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4" xfId="1" applyNumberFormat="1" applyFont="1" applyFill="1" applyBorder="1" applyAlignment="1">
      <alignment horizontal="center" vertical="center"/>
    </xf>
    <xf numFmtId="0" fontId="5" fillId="6" borderId="7" xfId="1" applyNumberFormat="1" applyFont="1" applyFill="1" applyBorder="1" applyAlignment="1">
      <alignment horizontal="center" vertical="center"/>
    </xf>
    <xf numFmtId="0" fontId="5" fillId="6" borderId="8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7" borderId="10" xfId="1" applyNumberFormat="1" applyFont="1" applyFill="1" applyBorder="1" applyAlignment="1" applyProtection="1">
      <alignment horizontal="center" vertical="center"/>
    </xf>
    <xf numFmtId="170" fontId="7" fillId="0" borderId="48" xfId="0" applyNumberFormat="1" applyFont="1" applyFill="1" applyBorder="1" applyAlignment="1" applyProtection="1">
      <alignment horizontal="center" vertical="center"/>
    </xf>
    <xf numFmtId="170" fontId="7" fillId="0" borderId="49" xfId="0" applyNumberFormat="1" applyFont="1" applyFill="1" applyBorder="1" applyAlignment="1" applyProtection="1">
      <alignment horizontal="center" vertical="center"/>
    </xf>
    <xf numFmtId="170" fontId="7" fillId="49" borderId="48" xfId="0" applyNumberFormat="1" applyFont="1" applyFill="1" applyBorder="1" applyAlignment="1" applyProtection="1">
      <alignment horizontal="center" vertical="center"/>
    </xf>
    <xf numFmtId="170" fontId="7" fillId="49" borderId="49" xfId="0" applyNumberFormat="1" applyFont="1" applyFill="1" applyBorder="1" applyAlignment="1" applyProtection="1">
      <alignment horizontal="center" vertical="center"/>
    </xf>
    <xf numFmtId="0" fontId="8" fillId="6" borderId="60" xfId="1" applyNumberFormat="1" applyFont="1" applyFill="1" applyBorder="1" applyAlignment="1" applyProtection="1">
      <alignment horizontal="center" vertical="center"/>
    </xf>
    <xf numFmtId="0" fontId="8" fillId="6" borderId="12" xfId="1" applyNumberFormat="1" applyFont="1" applyFill="1" applyBorder="1" applyAlignment="1" applyProtection="1">
      <alignment horizontal="center" vertical="center"/>
    </xf>
    <xf numFmtId="0" fontId="8" fillId="6" borderId="13" xfId="1" applyNumberFormat="1" applyFont="1" applyFill="1" applyBorder="1" applyAlignment="1" applyProtection="1">
      <alignment horizontal="center" vertical="center"/>
    </xf>
    <xf numFmtId="170" fontId="7" fillId="6" borderId="5" xfId="0" applyNumberFormat="1" applyFont="1" applyFill="1" applyBorder="1" applyAlignment="1" applyProtection="1">
      <alignment horizontal="center" vertical="center"/>
    </xf>
    <xf numFmtId="170" fontId="7" fillId="6" borderId="6" xfId="0" applyNumberFormat="1" applyFont="1" applyFill="1" applyBorder="1" applyAlignment="1" applyProtection="1">
      <alignment horizontal="center" vertical="center"/>
    </xf>
    <xf numFmtId="0" fontId="3" fillId="5" borderId="59" xfId="0" applyFont="1" applyFill="1" applyBorder="1" applyAlignment="1">
      <alignment horizontal="center" vertical="center" wrapText="1"/>
    </xf>
    <xf numFmtId="0" fontId="3" fillId="5" borderId="60" xfId="0" quotePrefix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18" fillId="45" borderId="34" xfId="0" applyFont="1" applyFill="1" applyBorder="1" applyAlignment="1">
      <alignment horizontal="center" vertical="center"/>
    </xf>
    <xf numFmtId="0" fontId="118" fillId="45" borderId="30" xfId="0" applyFont="1" applyFill="1" applyBorder="1" applyAlignment="1">
      <alignment horizontal="center" vertical="center"/>
    </xf>
    <xf numFmtId="0" fontId="118" fillId="45" borderId="7" xfId="0" applyFont="1" applyFill="1" applyBorder="1" applyAlignment="1">
      <alignment horizontal="center" vertical="center"/>
    </xf>
    <xf numFmtId="0" fontId="118" fillId="44" borderId="31" xfId="0" applyFont="1" applyFill="1" applyBorder="1" applyAlignment="1">
      <alignment horizontal="center" vertical="center"/>
    </xf>
    <xf numFmtId="0" fontId="118" fillId="44" borderId="32" xfId="0" applyFont="1" applyFill="1" applyBorder="1" applyAlignment="1">
      <alignment horizontal="center" vertical="center"/>
    </xf>
    <xf numFmtId="0" fontId="121" fillId="45" borderId="33" xfId="0" applyFont="1" applyFill="1" applyBorder="1" applyAlignment="1">
      <alignment horizontal="center" vertical="center"/>
    </xf>
    <xf numFmtId="0" fontId="121" fillId="45" borderId="12" xfId="0" applyFont="1" applyFill="1" applyBorder="1" applyAlignment="1">
      <alignment horizontal="center" vertical="center"/>
    </xf>
    <xf numFmtId="0" fontId="121" fillId="45" borderId="7" xfId="0" applyFont="1" applyFill="1" applyBorder="1" applyAlignment="1">
      <alignment horizontal="center" vertical="center"/>
    </xf>
    <xf numFmtId="0" fontId="118" fillId="45" borderId="10" xfId="0" applyFont="1" applyFill="1" applyBorder="1" applyAlignment="1">
      <alignment horizontal="center" vertical="center"/>
    </xf>
    <xf numFmtId="0" fontId="118" fillId="45" borderId="31" xfId="0" applyFont="1" applyFill="1" applyBorder="1" applyAlignment="1">
      <alignment horizontal="center" vertical="center"/>
    </xf>
    <xf numFmtId="0" fontId="96" fillId="5" borderId="10" xfId="0" applyFont="1" applyFill="1" applyBorder="1" applyAlignment="1">
      <alignment horizontal="center" vertical="center"/>
    </xf>
    <xf numFmtId="0" fontId="121" fillId="46" borderId="10" xfId="0" applyFont="1" applyFill="1" applyBorder="1" applyAlignment="1">
      <alignment horizontal="center" vertical="center"/>
    </xf>
    <xf numFmtId="0" fontId="118" fillId="45" borderId="51" xfId="0" applyFont="1" applyFill="1" applyBorder="1" applyAlignment="1">
      <alignment horizontal="center" vertical="center"/>
    </xf>
    <xf numFmtId="0" fontId="118" fillId="45" borderId="33" xfId="0" applyFont="1" applyFill="1" applyBorder="1" applyAlignment="1">
      <alignment horizontal="center" vertical="center"/>
    </xf>
    <xf numFmtId="0" fontId="118" fillId="45" borderId="12" xfId="0" applyFont="1" applyFill="1" applyBorder="1" applyAlignment="1">
      <alignment horizontal="center" vertical="center"/>
    </xf>
    <xf numFmtId="0" fontId="118" fillId="44" borderId="10" xfId="0" applyFont="1" applyFill="1" applyBorder="1" applyAlignment="1">
      <alignment horizontal="center" vertical="center"/>
    </xf>
    <xf numFmtId="0" fontId="118" fillId="44" borderId="5" xfId="0" applyFont="1" applyFill="1" applyBorder="1" applyAlignment="1">
      <alignment horizontal="center" vertical="center"/>
    </xf>
    <xf numFmtId="0" fontId="118" fillId="44" borderId="6" xfId="0" applyFont="1" applyFill="1" applyBorder="1" applyAlignment="1">
      <alignment horizontal="center" vertical="center"/>
    </xf>
    <xf numFmtId="0" fontId="119" fillId="44" borderId="31" xfId="0" applyFont="1" applyFill="1" applyBorder="1" applyAlignment="1">
      <alignment horizontal="center" vertical="center"/>
    </xf>
    <xf numFmtId="0" fontId="119" fillId="44" borderId="18" xfId="0" applyFont="1" applyFill="1" applyBorder="1" applyAlignment="1">
      <alignment horizontal="center" vertical="center"/>
    </xf>
    <xf numFmtId="0" fontId="119" fillId="44" borderId="32" xfId="0" applyFont="1" applyFill="1" applyBorder="1" applyAlignment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0" fontId="121" fillId="45" borderId="34" xfId="0" applyFont="1" applyFill="1" applyBorder="1" applyAlignment="1">
      <alignment horizontal="center" vertical="center"/>
    </xf>
    <xf numFmtId="0" fontId="121" fillId="45" borderId="30" xfId="0" applyFont="1" applyFill="1" applyBorder="1" applyAlignment="1">
      <alignment horizontal="center" vertical="center"/>
    </xf>
    <xf numFmtId="0" fontId="121" fillId="44" borderId="31" xfId="0" applyFont="1" applyFill="1" applyBorder="1" applyAlignment="1">
      <alignment horizontal="center" vertical="center"/>
    </xf>
    <xf numFmtId="0" fontId="121" fillId="44" borderId="32" xfId="0" applyFont="1" applyFill="1" applyBorder="1" applyAlignment="1">
      <alignment horizontal="center" vertical="center"/>
    </xf>
    <xf numFmtId="0" fontId="121" fillId="45" borderId="10" xfId="0" applyFont="1" applyFill="1" applyBorder="1" applyAlignment="1">
      <alignment horizontal="center" vertical="center"/>
    </xf>
    <xf numFmtId="0" fontId="121" fillId="45" borderId="31" xfId="0" applyFont="1" applyFill="1" applyBorder="1" applyAlignment="1">
      <alignment horizontal="center" vertical="center"/>
    </xf>
    <xf numFmtId="0" fontId="97" fillId="5" borderId="10" xfId="0" applyFont="1" applyFill="1" applyBorder="1" applyAlignment="1">
      <alignment horizontal="center" vertical="center"/>
    </xf>
    <xf numFmtId="0" fontId="121" fillId="45" borderId="51" xfId="0" applyFont="1" applyFill="1" applyBorder="1" applyAlignment="1">
      <alignment horizontal="center" vertical="center"/>
    </xf>
    <xf numFmtId="0" fontId="121" fillId="44" borderId="10" xfId="0" applyFont="1" applyFill="1" applyBorder="1" applyAlignment="1">
      <alignment horizontal="center" vertical="center"/>
    </xf>
    <xf numFmtId="0" fontId="121" fillId="44" borderId="37" xfId="0" applyFont="1" applyFill="1" applyBorder="1" applyAlignment="1">
      <alignment horizontal="center" vertical="center"/>
    </xf>
    <xf numFmtId="0" fontId="121" fillId="44" borderId="38" xfId="0" applyFont="1" applyFill="1" applyBorder="1" applyAlignment="1">
      <alignment horizontal="center" vertical="center"/>
    </xf>
    <xf numFmtId="0" fontId="121" fillId="44" borderId="18" xfId="0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21" fillId="44" borderId="5" xfId="0" applyFont="1" applyFill="1" applyBorder="1" applyAlignment="1">
      <alignment horizontal="center" vertical="center"/>
    </xf>
    <xf numFmtId="0" fontId="156" fillId="5" borderId="0" xfId="0" applyFont="1" applyFill="1" applyAlignment="1">
      <alignment vertical="center"/>
    </xf>
    <xf numFmtId="38" fontId="8" fillId="5" borderId="13" xfId="0" applyNumberFormat="1" applyFont="1" applyFill="1" applyBorder="1" applyAlignment="1" applyProtection="1">
      <alignment vertical="center"/>
    </xf>
    <xf numFmtId="38" fontId="8" fillId="5" borderId="47" xfId="0" applyNumberFormat="1" applyFont="1" applyFill="1" applyBorder="1" applyAlignment="1" applyProtection="1">
      <alignment vertical="center"/>
    </xf>
    <xf numFmtId="38" fontId="8" fillId="5" borderId="50" xfId="0" applyNumberFormat="1" applyFont="1" applyFill="1" applyBorder="1" applyAlignment="1" applyProtection="1">
      <alignment vertical="center"/>
    </xf>
  </cellXfs>
  <cellStyles count="10680">
    <cellStyle name="$" xfId="2" xr:uid="{00000000-0005-0000-0000-000000000000}"/>
    <cellStyle name="$_3월" xfId="3" xr:uid="{00000000-0005-0000-0000-000001000000}"/>
    <cellStyle name="$_db진흥" xfId="4" xr:uid="{00000000-0005-0000-0000-000002000000}"/>
    <cellStyle name="$_견적2" xfId="5" xr:uid="{00000000-0005-0000-0000-000003000000}"/>
    <cellStyle name="$_기아" xfId="6" xr:uid="{00000000-0005-0000-0000-000004000000}"/>
    <cellStyle name="?_x0001_" xfId="7" xr:uid="{00000000-0005-0000-0000-000005000000}"/>
    <cellStyle name="??&amp;O?&amp;H?_x0008__x000f__x0007_?_x0007__x0001__x0001_" xfId="8" xr:uid="{00000000-0005-0000-0000-000006000000}"/>
    <cellStyle name="??&amp;O?&amp;H?_x0008_??_x0007__x0001__x0001_" xfId="9" xr:uid="{00000000-0005-0000-0000-000007000000}"/>
    <cellStyle name="???????????????????????????????????????????????????????????????????????????????????????????????????????????????????????????????????????????????????????????????????????????????????????????????????????????????????????????????????????????????????????????????" xfId="10" xr:uid="{00000000-0005-0000-0000-000008000000}"/>
    <cellStyle name="???????o? (2)" xfId="11" xr:uid="{00000000-0005-0000-0000-000009000000}"/>
    <cellStyle name="???_??" xfId="12" xr:uid="{00000000-0005-0000-0000-00000A000000}"/>
    <cellStyle name="??_??" xfId="13" xr:uid="{00000000-0005-0000-0000-00000B000000}"/>
    <cellStyle name="_01-4속보" xfId="14" xr:uid="{00000000-0005-0000-0000-00000C000000}"/>
    <cellStyle name="_01경영종합보고" xfId="15" xr:uid="{00000000-0005-0000-0000-00000D000000}"/>
    <cellStyle name="_02경영종합보고" xfId="16" xr:uid="{00000000-0005-0000-0000-00000E000000}"/>
    <cellStyle name="_02경영종합보고(진짜내부)" xfId="17" xr:uid="{00000000-0005-0000-0000-00000F000000}"/>
    <cellStyle name="_02경영종합보고_1" xfId="18" xr:uid="{00000000-0005-0000-0000-000010000000}"/>
    <cellStyle name="_02내부03" xfId="19" xr:uid="{00000000-0005-0000-0000-000011000000}"/>
    <cellStyle name="_04_4월 자재 차질" xfId="20" xr:uid="{00000000-0005-0000-0000-000012000000}"/>
    <cellStyle name="_04-09선진미디어지급분" xfId="21" xr:uid="{00000000-0005-0000-0000-000013000000}"/>
    <cellStyle name="_060203_Swift_Kestrel 진행협의" xfId="22" xr:uid="{00000000-0005-0000-0000-000014000000}"/>
    <cellStyle name="_111" xfId="23" xr:uid="{00000000-0005-0000-0000-000015000000}"/>
    <cellStyle name="_2004.이월수주" xfId="24" xr:uid="{00000000-0005-0000-0000-000016000000}"/>
    <cellStyle name="_2004.차질" xfId="25" xr:uid="{00000000-0005-0000-0000-000017000000}"/>
    <cellStyle name="_2천종합" xfId="26" xr:uid="{00000000-0005-0000-0000-000018000000}"/>
    <cellStyle name="_34A월별재료비" xfId="27" xr:uid="{00000000-0005-0000-0000-000019000000}"/>
    <cellStyle name="_7월청구(케스프)" xfId="28" xr:uid="{00000000-0005-0000-0000-00001A000000}"/>
    <cellStyle name="_9903현지" xfId="29" xr:uid="{00000000-0005-0000-0000-00001B000000}"/>
    <cellStyle name="_9904VPM" xfId="30" xr:uid="{00000000-0005-0000-0000-00001C000000}"/>
    <cellStyle name="_9905본사" xfId="31" xr:uid="{00000000-0005-0000-0000-00001D000000}"/>
    <cellStyle name="_9905표준양식" xfId="32" xr:uid="{00000000-0005-0000-0000-00001E000000}"/>
    <cellStyle name="_99서식류" xfId="33" xr:uid="{00000000-0005-0000-0000-00001F000000}"/>
    <cellStyle name="_99서식류_1" xfId="34" xr:uid="{00000000-0005-0000-0000-000020000000}"/>
    <cellStyle name="_99서식류_2" xfId="35" xr:uid="{00000000-0005-0000-0000-000021000000}"/>
    <cellStyle name="_99서식류_3" xfId="36" xr:uid="{00000000-0005-0000-0000-000022000000}"/>
    <cellStyle name="_9ct2wjhVUP8s0ZPSbNxjaUl2F" xfId="37" xr:uid="{00000000-0005-0000-0000-000023000000}"/>
    <cellStyle name="_9월캐스프지급분" xfId="38" xr:uid="{00000000-0005-0000-0000-000024000000}"/>
    <cellStyle name="_B5800_Partlist_060316" xfId="39" xr:uid="{00000000-0005-0000-0000-000025000000}"/>
    <cellStyle name="_BenQ Siemens_생산대응 문제점 및 방안 협의_060209" xfId="40" xr:uid="{00000000-0005-0000-0000-000026000000}"/>
    <cellStyle name="_BenQ Siemens_생산대응 문제점 및 방안 협의_060210" xfId="41" xr:uid="{00000000-0005-0000-0000-000027000000}"/>
    <cellStyle name="_Book1" xfId="42" xr:uid="{00000000-0005-0000-0000-000028000000}"/>
    <cellStyle name="_Book1_solder jadi" xfId="43" xr:uid="{00000000-0005-0000-0000-000029000000}"/>
    <cellStyle name="_CASE LNB1" xfId="44" xr:uid="{00000000-0005-0000-0000-00002A000000}"/>
    <cellStyle name="_dimon" xfId="45" xr:uid="{00000000-0005-0000-0000-00002B000000}"/>
    <cellStyle name="_DMPSGC34A" xfId="46" xr:uid="{00000000-0005-0000-0000-00002C000000}"/>
    <cellStyle name="_DW08S_재료비_040902" xfId="47" xr:uid="{00000000-0005-0000-0000-00002D000000}"/>
    <cellStyle name="_E350...WIP Status" xfId="48" xr:uid="{00000000-0005-0000-0000-00002E000000}"/>
    <cellStyle name="_E780 Z400(M) Z560 생산계획" xfId="49" xr:uid="{00000000-0005-0000-0000-00002F000000}"/>
    <cellStyle name="_GD08월16" xfId="50" xr:uid="{00000000-0005-0000-0000-000030000000}"/>
    <cellStyle name="_IT + DVD REC 재료비 041110" xfId="51" xr:uid="{00000000-0005-0000-0000-000031000000}"/>
    <cellStyle name="_KNT21 (A600)" xfId="52" xr:uid="{00000000-0005-0000-0000-000032000000}"/>
    <cellStyle name="_PCCAMERA" xfId="53" xr:uid="{00000000-0005-0000-0000-000033000000}"/>
    <cellStyle name="_PCCAMERA(Dixon)" xfId="54" xr:uid="{00000000-0005-0000-0000-000034000000}"/>
    <cellStyle name="_PCCAMERA(M121)" xfId="55" xr:uid="{00000000-0005-0000-0000-000035000000}"/>
    <cellStyle name="_PCCAMERA(M90)" xfId="56" xr:uid="{00000000-0005-0000-0000-000036000000}"/>
    <cellStyle name="_result soim" xfId="57" xr:uid="{00000000-0005-0000-0000-000037000000}"/>
    <cellStyle name="_result soim_solder jadi" xfId="58" xr:uid="{00000000-0005-0000-0000-000038000000}"/>
    <cellStyle name="_RESULTS" xfId="59" xr:uid="{00000000-0005-0000-0000-000039000000}"/>
    <cellStyle name="_RESULTS_(속보2002)MAIN" xfId="60" xr:uid="{00000000-0005-0000-0000-00003A000000}"/>
    <cellStyle name="_RESULTS_1" xfId="61" xr:uid="{00000000-0005-0000-0000-00003B000000}"/>
    <cellStyle name="_RESULTS_2" xfId="62" xr:uid="{00000000-0005-0000-0000-00003C000000}"/>
    <cellStyle name="_RESULTS_30212030" xfId="63" xr:uid="{00000000-0005-0000-0000-00003D000000}"/>
    <cellStyle name="_RESULTS_31124856" xfId="64" xr:uid="{00000000-0005-0000-0000-00003E000000}"/>
    <cellStyle name="_Sheet4" xfId="65" xr:uid="{00000000-0005-0000-0000-00003F000000}"/>
    <cellStyle name="_SLIM COMBO OASIS " xfId="66" xr:uid="{00000000-0005-0000-0000-000040000000}"/>
    <cellStyle name="_solder jadi" xfId="67" xr:uid="{00000000-0005-0000-0000-000041000000}"/>
    <cellStyle name="_ST(DRUM).SEMIN.SOIM.26-05-04" xfId="68" xr:uid="{00000000-0005-0000-0000-000042000000}"/>
    <cellStyle name="_ST(DRUM).SEMIN.SOIM.26-05-04_solder jadi" xfId="69" xr:uid="{00000000-0005-0000-0000-000043000000}"/>
    <cellStyle name="_Standar Sheet" xfId="70" xr:uid="{00000000-0005-0000-0000-000044000000}"/>
    <cellStyle name="_Standar Sheet_solder jadi" xfId="71" xr:uid="{00000000-0005-0000-0000-000045000000}"/>
    <cellStyle name="_광픽업_전체기종모델재료비_041006(정리)" xfId="72" xr:uid="{00000000-0005-0000-0000-000046000000}"/>
    <cellStyle name="_기종별구매인하2001" xfId="73" xr:uid="{00000000-0005-0000-0000-000047000000}"/>
    <cellStyle name="_년도별본부capa" xfId="74" xr:uid="{00000000-0005-0000-0000-000048000000}"/>
    <cellStyle name="_생산자재실적(20060213)_보고용" xfId="75" xr:uid="{00000000-0005-0000-0000-000049000000}"/>
    <cellStyle name="_서식류" xfId="76" xr:uid="{00000000-0005-0000-0000-00004A000000}"/>
    <cellStyle name="_서식류_1" xfId="77" xr:uid="{00000000-0005-0000-0000-00004B000000}"/>
    <cellStyle name="_서식류_2" xfId="78" xr:uid="{00000000-0005-0000-0000-00004C000000}"/>
    <cellStyle name="_서식류_3" xfId="79" xr:uid="{00000000-0005-0000-0000-00004D000000}"/>
    <cellStyle name="_소코드1" xfId="80" xr:uid="{00000000-0005-0000-0000-00004E000000}"/>
    <cellStyle name="_수원_05년 재료비 이정표_041105" xfId="81" xr:uid="{00000000-0005-0000-0000-00004F000000}"/>
    <cellStyle name="_오아시스 Target재료비" xfId="82" xr:uid="{00000000-0005-0000-0000-000050000000}"/>
    <cellStyle name="_유일정보(MELCO)" xfId="83" xr:uid="{00000000-0005-0000-0000-000051000000}"/>
    <cellStyle name="_유일정보통신" xfId="84" xr:uid="{00000000-0005-0000-0000-000052000000}"/>
    <cellStyle name="_전국센터망" xfId="85" xr:uid="{00000000-0005-0000-0000-000053000000}"/>
    <cellStyle name="_전국센터망_1" xfId="86" xr:uid="{00000000-0005-0000-0000-000054000000}"/>
    <cellStyle name="_전국센터망_2" xfId="87" xr:uid="{00000000-0005-0000-0000-000055000000}"/>
    <cellStyle name="_종합보고" xfId="88" xr:uid="{00000000-0005-0000-0000-000056000000}"/>
    <cellStyle name="_차질분석" xfId="89" xr:uid="{00000000-0005-0000-0000-000057000000}"/>
    <cellStyle name="_천진영상" xfId="90" xr:uid="{00000000-0005-0000-0000-000058000000}"/>
    <cellStyle name="_캐스프8월지급분" xfId="91" xr:uid="{00000000-0005-0000-0000-000059000000}"/>
    <cellStyle name="_퇴직금양식(염혜인)최종" xfId="92" xr:uid="{00000000-0005-0000-0000-00005A000000}"/>
    <cellStyle name="_투자자산03" xfId="93" xr:uid="{00000000-0005-0000-0000-00005B000000}"/>
    <cellStyle name="_팩스교신" xfId="94" xr:uid="{00000000-0005-0000-0000-00005C000000}"/>
    <cellStyle name="_해성산업사" xfId="95" xr:uid="{00000000-0005-0000-0000-00005D000000}"/>
    <cellStyle name="_해성산업사(M400)" xfId="96" xr:uid="{00000000-0005-0000-0000-00005E000000}"/>
    <cellStyle name="_해성산업사(nokia)" xfId="97" xr:uid="{00000000-0005-0000-0000-00005F000000}"/>
    <cellStyle name="_혁신_TROY 재료비_040903_1" xfId="98" xr:uid="{00000000-0005-0000-0000-000060000000}"/>
    <cellStyle name="¤@?e_laroux" xfId="99" xr:uid="{00000000-0005-0000-0000-000061000000}"/>
    <cellStyle name="¤d¤A|i[0]_laroux" xfId="100" xr:uid="{00000000-0005-0000-0000-000062000000}"/>
    <cellStyle name="¤d¤A|i_laroux" xfId="101" xr:uid="{00000000-0005-0000-0000-000063000000}"/>
    <cellStyle name="=C:\WINNT35\SYSTEM32\COMMAND.COM" xfId="102" xr:uid="{00000000-0005-0000-0000-000064000000}"/>
    <cellStyle name="¹eºÐA²_±aA¸" xfId="103" xr:uid="{00000000-0005-0000-0000-000065000000}"/>
    <cellStyle name="20% - Accent1" xfId="104" xr:uid="{00000000-0005-0000-0000-000066000000}"/>
    <cellStyle name="20% - Accent2" xfId="105" xr:uid="{00000000-0005-0000-0000-000067000000}"/>
    <cellStyle name="20% - Accent3" xfId="106" xr:uid="{00000000-0005-0000-0000-000068000000}"/>
    <cellStyle name="20% - Accent4" xfId="107" xr:uid="{00000000-0005-0000-0000-000069000000}"/>
    <cellStyle name="20% - Accent5" xfId="108" xr:uid="{00000000-0005-0000-0000-00006A000000}"/>
    <cellStyle name="20% - Accent6" xfId="109" xr:uid="{00000000-0005-0000-0000-00006B000000}"/>
    <cellStyle name="20% - 强调文字颜色 1" xfId="110" xr:uid="{00000000-0005-0000-0000-00006C000000}"/>
    <cellStyle name="20% - 强调文字颜色 1 2" xfId="111" xr:uid="{00000000-0005-0000-0000-00006D000000}"/>
    <cellStyle name="20% - 强调文字颜色 1 2 2" xfId="112" xr:uid="{00000000-0005-0000-0000-00006E000000}"/>
    <cellStyle name="20% - 强调文字颜色 1 3" xfId="113" xr:uid="{00000000-0005-0000-0000-00006F000000}"/>
    <cellStyle name="20% - 强调文字颜色 1 3 2" xfId="114" xr:uid="{00000000-0005-0000-0000-000070000000}"/>
    <cellStyle name="20% - 强调文字颜色 2" xfId="115" xr:uid="{00000000-0005-0000-0000-000071000000}"/>
    <cellStyle name="20% - 强调文字颜色 2 2" xfId="116" xr:uid="{00000000-0005-0000-0000-000072000000}"/>
    <cellStyle name="20% - 强调文字颜色 2 2 2" xfId="117" xr:uid="{00000000-0005-0000-0000-000073000000}"/>
    <cellStyle name="20% - 强调文字颜色 2 3" xfId="118" xr:uid="{00000000-0005-0000-0000-000074000000}"/>
    <cellStyle name="20% - 强调文字颜色 2 3 2" xfId="119" xr:uid="{00000000-0005-0000-0000-000075000000}"/>
    <cellStyle name="20% - 强调文字颜色 3" xfId="120" xr:uid="{00000000-0005-0000-0000-000076000000}"/>
    <cellStyle name="20% - 强调文字颜色 3 2" xfId="121" xr:uid="{00000000-0005-0000-0000-000077000000}"/>
    <cellStyle name="20% - 强调文字颜色 3 2 2" xfId="122" xr:uid="{00000000-0005-0000-0000-000078000000}"/>
    <cellStyle name="20% - 强调文字颜色 3 3" xfId="123" xr:uid="{00000000-0005-0000-0000-000079000000}"/>
    <cellStyle name="20% - 强调文字颜色 3 3 2" xfId="124" xr:uid="{00000000-0005-0000-0000-00007A000000}"/>
    <cellStyle name="20% - 强调文字颜色 4" xfId="125" xr:uid="{00000000-0005-0000-0000-00007B000000}"/>
    <cellStyle name="20% - 强调文字颜色 4 2" xfId="126" xr:uid="{00000000-0005-0000-0000-00007C000000}"/>
    <cellStyle name="20% - 强调文字颜色 4 2 2" xfId="127" xr:uid="{00000000-0005-0000-0000-00007D000000}"/>
    <cellStyle name="20% - 强调文字颜色 4 3" xfId="128" xr:uid="{00000000-0005-0000-0000-00007E000000}"/>
    <cellStyle name="20% - 强调文字颜色 4 3 2" xfId="129" xr:uid="{00000000-0005-0000-0000-00007F000000}"/>
    <cellStyle name="20% - 强调文字颜色 5" xfId="130" xr:uid="{00000000-0005-0000-0000-000080000000}"/>
    <cellStyle name="20% - 强调文字颜色 5 2" xfId="131" xr:uid="{00000000-0005-0000-0000-000081000000}"/>
    <cellStyle name="20% - 强调文字颜色 5 2 2" xfId="132" xr:uid="{00000000-0005-0000-0000-000082000000}"/>
    <cellStyle name="20% - 强调文字颜色 5 3" xfId="133" xr:uid="{00000000-0005-0000-0000-000083000000}"/>
    <cellStyle name="20% - 强调文字颜色 5 3 2" xfId="134" xr:uid="{00000000-0005-0000-0000-000084000000}"/>
    <cellStyle name="20% - 强调文字颜色 6" xfId="135" xr:uid="{00000000-0005-0000-0000-000085000000}"/>
    <cellStyle name="20% - 强调文字颜色 6 2" xfId="136" xr:uid="{00000000-0005-0000-0000-000086000000}"/>
    <cellStyle name="20% - 强调文字颜色 6 2 2" xfId="137" xr:uid="{00000000-0005-0000-0000-000087000000}"/>
    <cellStyle name="20% - 强调文字颜色 6 3" xfId="138" xr:uid="{00000000-0005-0000-0000-000088000000}"/>
    <cellStyle name="20% - 强调文字颜色 6 3 2" xfId="139" xr:uid="{00000000-0005-0000-0000-000089000000}"/>
    <cellStyle name="³f¹o [0]_RESULTS" xfId="140" xr:uid="{00000000-0005-0000-0000-00008A000000}"/>
    <cellStyle name="³f¹o[0]_laroux" xfId="141" xr:uid="{00000000-0005-0000-0000-00008B000000}"/>
    <cellStyle name="³f¹o_laroux" xfId="142" xr:uid="{00000000-0005-0000-0000-00008C000000}"/>
    <cellStyle name="40% - Accent1" xfId="143" xr:uid="{00000000-0005-0000-0000-00008D000000}"/>
    <cellStyle name="40% - Accent2" xfId="144" xr:uid="{00000000-0005-0000-0000-00008E000000}"/>
    <cellStyle name="40% - Accent3" xfId="145" xr:uid="{00000000-0005-0000-0000-00008F000000}"/>
    <cellStyle name="40% - Accent4" xfId="146" xr:uid="{00000000-0005-0000-0000-000090000000}"/>
    <cellStyle name="40% - Accent5" xfId="147" xr:uid="{00000000-0005-0000-0000-000091000000}"/>
    <cellStyle name="40% - Accent6" xfId="148" xr:uid="{00000000-0005-0000-0000-000092000000}"/>
    <cellStyle name="40% - 强调文字颜色 1" xfId="149" xr:uid="{00000000-0005-0000-0000-000093000000}"/>
    <cellStyle name="40% - 强调文字颜色 1 2" xfId="150" xr:uid="{00000000-0005-0000-0000-000094000000}"/>
    <cellStyle name="40% - 强调文字颜色 1 2 2" xfId="151" xr:uid="{00000000-0005-0000-0000-000095000000}"/>
    <cellStyle name="40% - 强调文字颜色 1 3" xfId="152" xr:uid="{00000000-0005-0000-0000-000096000000}"/>
    <cellStyle name="40% - 强调文字颜色 1 3 2" xfId="153" xr:uid="{00000000-0005-0000-0000-000097000000}"/>
    <cellStyle name="40% - 强调文字颜色 2" xfId="154" xr:uid="{00000000-0005-0000-0000-000098000000}"/>
    <cellStyle name="40% - 强调文字颜色 2 2" xfId="155" xr:uid="{00000000-0005-0000-0000-000099000000}"/>
    <cellStyle name="40% - 强调文字颜色 2 2 2" xfId="156" xr:uid="{00000000-0005-0000-0000-00009A000000}"/>
    <cellStyle name="40% - 强调文字颜色 2 3" xfId="157" xr:uid="{00000000-0005-0000-0000-00009B000000}"/>
    <cellStyle name="40% - 强调文字颜色 2 3 2" xfId="158" xr:uid="{00000000-0005-0000-0000-00009C000000}"/>
    <cellStyle name="40% - 强调文字颜色 3" xfId="159" xr:uid="{00000000-0005-0000-0000-00009D000000}"/>
    <cellStyle name="40% - 强调文字颜色 3 2" xfId="160" xr:uid="{00000000-0005-0000-0000-00009E000000}"/>
    <cellStyle name="40% - 强调文字颜色 3 2 2" xfId="161" xr:uid="{00000000-0005-0000-0000-00009F000000}"/>
    <cellStyle name="40% - 强调文字颜色 3 3" xfId="162" xr:uid="{00000000-0005-0000-0000-0000A0000000}"/>
    <cellStyle name="40% - 强调文字颜色 3 3 2" xfId="163" xr:uid="{00000000-0005-0000-0000-0000A1000000}"/>
    <cellStyle name="40% - 强调文字颜色 4" xfId="164" xr:uid="{00000000-0005-0000-0000-0000A2000000}"/>
    <cellStyle name="40% - 强调文字颜色 4 2" xfId="165" xr:uid="{00000000-0005-0000-0000-0000A3000000}"/>
    <cellStyle name="40% - 强调文字颜色 4 2 2" xfId="166" xr:uid="{00000000-0005-0000-0000-0000A4000000}"/>
    <cellStyle name="40% - 强调文字颜色 4 3" xfId="167" xr:uid="{00000000-0005-0000-0000-0000A5000000}"/>
    <cellStyle name="40% - 强调文字颜色 4 3 2" xfId="168" xr:uid="{00000000-0005-0000-0000-0000A6000000}"/>
    <cellStyle name="40% - 强调文字颜色 5" xfId="169" xr:uid="{00000000-0005-0000-0000-0000A7000000}"/>
    <cellStyle name="40% - 强调文字颜色 5 2" xfId="170" xr:uid="{00000000-0005-0000-0000-0000A8000000}"/>
    <cellStyle name="40% - 强调文字颜色 5 2 2" xfId="171" xr:uid="{00000000-0005-0000-0000-0000A9000000}"/>
    <cellStyle name="40% - 强调文字颜色 5 3" xfId="172" xr:uid="{00000000-0005-0000-0000-0000AA000000}"/>
    <cellStyle name="40% - 强调文字颜色 5 3 2" xfId="173" xr:uid="{00000000-0005-0000-0000-0000AB000000}"/>
    <cellStyle name="40% - 强调文字颜色 6" xfId="174" xr:uid="{00000000-0005-0000-0000-0000AC000000}"/>
    <cellStyle name="40% - 强调文字颜色 6 2" xfId="175" xr:uid="{00000000-0005-0000-0000-0000AD000000}"/>
    <cellStyle name="40% - 强调文字颜色 6 2 2" xfId="176" xr:uid="{00000000-0005-0000-0000-0000AE000000}"/>
    <cellStyle name="40% - 强调文字颜色 6 3" xfId="177" xr:uid="{00000000-0005-0000-0000-0000AF000000}"/>
    <cellStyle name="40% - 强调文字颜色 6 3 2" xfId="178" xr:uid="{00000000-0005-0000-0000-0000B0000000}"/>
    <cellStyle name="60% - Accent1" xfId="179" xr:uid="{00000000-0005-0000-0000-0000B1000000}"/>
    <cellStyle name="60% - Accent2" xfId="180" xr:uid="{00000000-0005-0000-0000-0000B2000000}"/>
    <cellStyle name="60% - Accent3" xfId="181" xr:uid="{00000000-0005-0000-0000-0000B3000000}"/>
    <cellStyle name="60% - Accent4" xfId="182" xr:uid="{00000000-0005-0000-0000-0000B4000000}"/>
    <cellStyle name="60% - Accent5" xfId="183" xr:uid="{00000000-0005-0000-0000-0000B5000000}"/>
    <cellStyle name="60% - Accent6" xfId="184" xr:uid="{00000000-0005-0000-0000-0000B6000000}"/>
    <cellStyle name="60% - 强调文字颜色 1" xfId="185" xr:uid="{00000000-0005-0000-0000-0000B7000000}"/>
    <cellStyle name="60% - 强调文字颜色 2" xfId="186" xr:uid="{00000000-0005-0000-0000-0000B8000000}"/>
    <cellStyle name="60% - 强调文字颜色 3" xfId="187" xr:uid="{00000000-0005-0000-0000-0000B9000000}"/>
    <cellStyle name="60% - 强调文字颜色 4" xfId="188" xr:uid="{00000000-0005-0000-0000-0000BA000000}"/>
    <cellStyle name="60% - 强调文字颜色 5" xfId="189" xr:uid="{00000000-0005-0000-0000-0000BB000000}"/>
    <cellStyle name="60% - 强调文字颜色 6" xfId="190" xr:uid="{00000000-0005-0000-0000-0000BC000000}"/>
    <cellStyle name="7" xfId="191" xr:uid="{00000000-0005-0000-0000-0000BD000000}"/>
    <cellStyle name="7_(0317) U900 3월 91.6K" xfId="192" xr:uid="{00000000-0005-0000-0000-0000BE000000}"/>
    <cellStyle name="7_(0317) U900 3월 K" xfId="193" xr:uid="{00000000-0005-0000-0000-0000BF000000}"/>
    <cellStyle name="7_(080307) U900 3월 운영방안_신지훈" xfId="194" xr:uid="{00000000-0005-0000-0000-0000C0000000}"/>
    <cellStyle name="7_(080311) U900(Soul) 주요 원자재 3월 입고 수정계획_협의결과_신지훈_1" xfId="195" xr:uid="{00000000-0005-0000-0000-0000C1000000}"/>
    <cellStyle name="7_07년 IR 월별 판매계획 및 실적(영업부)" xfId="196" xr:uid="{00000000-0005-0000-0000-0000C2000000}"/>
    <cellStyle name="7_11월 COB 운영(20061027)" xfId="197" xr:uid="{00000000-0005-0000-0000-0000C3000000}"/>
    <cellStyle name="7_11월 COB 운영(20061027)_(0317) U900 3월 91.6K" xfId="198" xr:uid="{00000000-0005-0000-0000-0000C4000000}"/>
    <cellStyle name="7_11월 COB 운영(20061027)_(0317) U900 3월 K" xfId="199" xr:uid="{00000000-0005-0000-0000-0000C5000000}"/>
    <cellStyle name="7_11월 COB 운영(20061027)_(080307) U900 3월 운영방안_신지훈" xfId="200" xr:uid="{00000000-0005-0000-0000-0000C6000000}"/>
    <cellStyle name="7_11월 COB 운영(20061027)_(080311) U900(Soul) 주요 원자재 3월 입고 수정계획_협의결과_신지훈_1" xfId="201" xr:uid="{00000000-0005-0000-0000-0000C7000000}"/>
    <cellStyle name="7_1昱(2)" xfId="202" xr:uid="{00000000-0005-0000-0000-0000C8000000}"/>
    <cellStyle name="7_1昱(2) 2" xfId="203" xr:uid="{00000000-0005-0000-0000-0000C9000000}"/>
    <cellStyle name="7_53MPA &amp; 83SP用 렌즈 월별 생산계획vs출하실적(유비스向)_081126" xfId="204" xr:uid="{00000000-0005-0000-0000-0000CA000000}"/>
    <cellStyle name="7_53MPA &amp; 83SP用 렌즈 월별 출하계획vs출하실적(유비스向)_081230" xfId="205" xr:uid="{00000000-0005-0000-0000-0000CB000000}"/>
    <cellStyle name="7_53MPA &amp; 83SP用 렌즈 월별 출하계획vs출하실적(유비스向)대외用_090201" xfId="206" xr:uid="{00000000-0005-0000-0000-0000CC000000}"/>
    <cellStyle name="7_53MPA &amp; 83SP用 렌즈 월별 출하계획vs출하실적(유비스向)대외用_090222" xfId="207" xr:uid="{00000000-0005-0000-0000-0000CD000000}"/>
    <cellStyle name="7_82MP1_생산계획_080709" xfId="208" xr:uid="{00000000-0005-0000-0000-0000CE000000}"/>
    <cellStyle name="7_82MP1_생산계획_080709_82MP1_자재재고현황_080804" xfId="209" xr:uid="{00000000-0005-0000-0000-0000CF000000}"/>
    <cellStyle name="7_82MP1_생산계획_080709_82MP1_자재재고현황_080804_53MPA &amp; 83SP用 렌즈 월별 생산계획vs출하실적(유비스向)_081126" xfId="210" xr:uid="{00000000-0005-0000-0000-0000D0000000}"/>
    <cellStyle name="7_82MP1_생산계획_080709_82MP1_자재재고현황_080804_53MPA &amp; 83SP用 렌즈 월별 출하계획vs출하실적(유비스向)_081230" xfId="211" xr:uid="{00000000-0005-0000-0000-0000D1000000}"/>
    <cellStyle name="7_82MP1_생산계획_080709_82MP1_자재재고현황_080804_53MPA &amp; 83SP用 렌즈 월별 출하계획vs출하실적(유비스向)대외用_090201" xfId="212" xr:uid="{00000000-0005-0000-0000-0000D2000000}"/>
    <cellStyle name="7_82MP1_생산계획_080709_82MP1_자재재고현황_080804_53MPA &amp; 83SP用 렌즈 월별 출하계획vs출하실적(유비스向)대외用_090222" xfId="213" xr:uid="{00000000-0005-0000-0000-0000D3000000}"/>
    <cellStyle name="7_82MP1금형capa종합현황(태진이오텍)_2008.04.25" xfId="214" xr:uid="{00000000-0005-0000-0000-0000D4000000}"/>
    <cellStyle name="7_SV-650生产品质日报新样式（10）月" xfId="215" xr:uid="{00000000-0005-0000-0000-0000D5000000}"/>
    <cellStyle name="7_SV-650生产品质日报新样式（10）月_(0317) U900 3월 91.6K" xfId="216" xr:uid="{00000000-0005-0000-0000-0000D6000000}"/>
    <cellStyle name="7_SV-650生产品质日报新样式（10）月_(0317) U900 3월 K" xfId="217" xr:uid="{00000000-0005-0000-0000-0000D7000000}"/>
    <cellStyle name="7_SV-650生产品质日报新样式（10）月_(080307) U900 3월 운영방안_신지훈" xfId="218" xr:uid="{00000000-0005-0000-0000-0000D8000000}"/>
    <cellStyle name="7_SV-650生产品质日报新样式（10）月_(080311) U900(Soul) 주요 원자재 3월 입고 수정계획_협의결과_신지훈_1" xfId="219" xr:uid="{00000000-0005-0000-0000-0000D9000000}"/>
    <cellStyle name="7_VCA 조립 및 D900 일일품질현황" xfId="220" xr:uid="{00000000-0005-0000-0000-0000DA000000}"/>
    <cellStyle name="7_VCA 조립 및 D900 일일품질현황_(0317) U900 3월 91.6K" xfId="221" xr:uid="{00000000-0005-0000-0000-0000DB000000}"/>
    <cellStyle name="7_VCA 조립 및 D900 일일품질현황_(0317) U900 3월 K" xfId="222" xr:uid="{00000000-0005-0000-0000-0000DC000000}"/>
    <cellStyle name="7_VCA 조립 및 D900 일일품질현황_(080307) U900 3월 운영방안_신지훈" xfId="223" xr:uid="{00000000-0005-0000-0000-0000DD000000}"/>
    <cellStyle name="7_VCA 조립 및 D900 일일품질현황_(080311) U900(Soul) 주요 원자재 3월 입고 수정계획_협의결과_신지훈_1" xfId="224" xr:uid="{00000000-0005-0000-0000-0000DE000000}"/>
    <cellStyle name="7_VCA 조립 및 D900 일일품질현황_(10월)VCA 조립 및 D900 일일품질현황Rev3(new)" xfId="225" xr:uid="{00000000-0005-0000-0000-0000DF000000}"/>
    <cellStyle name="7_VCA 조립 및 D900 일일품질현황_(10월)VCA 조립 및 D900 일일품질현황Rev3(new)_(0317) U900 3월 91.6K" xfId="226" xr:uid="{00000000-0005-0000-0000-0000E0000000}"/>
    <cellStyle name="7_VCA 조립 및 D900 일일품질현황_(10월)VCA 조립 및 D900 일일품질현황Rev3(new)_(0317) U900 3월 K" xfId="227" xr:uid="{00000000-0005-0000-0000-0000E1000000}"/>
    <cellStyle name="7_VCA 조립 및 D900 일일품질현황_(10월)VCA 조립 및 D900 일일품질현황Rev3(new)_(080307) U900 3월 운영방안_신지훈" xfId="228" xr:uid="{00000000-0005-0000-0000-0000E2000000}"/>
    <cellStyle name="7_VCA 조립 및 D900 일일품질현황_(10월)VCA 조립 및 D900 일일품질현황Rev3(new)_(080311) U900(Soul) 주요 원자재 3월 입고 수정계획_협의결과_신지훈_1" xfId="229" xr:uid="{00000000-0005-0000-0000-0000E3000000}"/>
    <cellStyle name="7_VCA 조립 및 D900 일일품질현황_(10월)VCA 조립 및 D900 일일품질현황Rev3(new)_SV-650生产品质日报新样式（10）月" xfId="230" xr:uid="{00000000-0005-0000-0000-0000E4000000}"/>
    <cellStyle name="7_VCA 조립 및 D900 일일품질현황_(10월)VCA 조립 및 D900 일일품질현황Rev3(new)_SV-650生产品质日报新样式（10）月_(0317) U900 3월 91.6K" xfId="231" xr:uid="{00000000-0005-0000-0000-0000E5000000}"/>
    <cellStyle name="7_VCA 조립 및 D900 일일품질현황_(10월)VCA 조립 및 D900 일일품질현황Rev3(new)_SV-650生产品质日报新样式（10）月_(0317) U900 3월 K" xfId="232" xr:uid="{00000000-0005-0000-0000-0000E6000000}"/>
    <cellStyle name="7_VCA 조립 및 D900 일일품질현황_(10월)VCA 조립 및 D900 일일품질현황Rev3(new)_SV-650生产品质日报新样式（10）月_(080307) U900 3월 운영방안_신지훈" xfId="233" xr:uid="{00000000-0005-0000-0000-0000E7000000}"/>
    <cellStyle name="7_VCA 조립 및 D900 일일품질현황_(10월)VCA 조립 및 D900 일일품질현황Rev3(new)_SV-650生产品质日报新样式（10）月_(080311) U900(Soul) 주요 원자재 3월 입고 수정계획_협의결과_신지훈_1" xfId="234" xr:uid="{00000000-0005-0000-0000-0000E8000000}"/>
    <cellStyle name="7_VCA 조립 및 D900 일일품질현황_SV-650生产品质日报新样式（10）月" xfId="235" xr:uid="{00000000-0005-0000-0000-0000E9000000}"/>
    <cellStyle name="7_VCA 조립 및 D900 일일품질현황_SV-650生产品质日报新样式（10）月_(0317) U900 3월 91.6K" xfId="236" xr:uid="{00000000-0005-0000-0000-0000EA000000}"/>
    <cellStyle name="7_VCA 조립 및 D900 일일품질현황_SV-650生产品质日报新样式（10）月_(0317) U900 3월 K" xfId="237" xr:uid="{00000000-0005-0000-0000-0000EB000000}"/>
    <cellStyle name="7_VCA 조립 및 D900 일일품질현황_SV-650生产品质日报新样式（10）月_(080307) U900 3월 운영방안_신지훈" xfId="238" xr:uid="{00000000-0005-0000-0000-0000EC000000}"/>
    <cellStyle name="7_VCA 조립 및 D900 일일품질현황_SV-650生产品质日报新样式（10）月_(080311) U900(Soul) 주요 원자재 3월 입고 수정계획_협의결과_신지훈_1" xfId="239" xr:uid="{00000000-0005-0000-0000-0000ED000000}"/>
    <cellStyle name="7_VCA 조립 및 D900 일일품질현황_VCA 조립 및 D900 일일품질현황" xfId="240" xr:uid="{00000000-0005-0000-0000-0000EE000000}"/>
    <cellStyle name="7_VCA 조립 및 D900 일일품질현황_VCA 조립 및 D900 일일품질현황_(0317) U900 3월 91.6K" xfId="241" xr:uid="{00000000-0005-0000-0000-0000EF000000}"/>
    <cellStyle name="7_VCA 조립 및 D900 일일품질현황_VCA 조립 및 D900 일일품질현황_(0317) U900 3월 K" xfId="242" xr:uid="{00000000-0005-0000-0000-0000F0000000}"/>
    <cellStyle name="7_VCA 조립 및 D900 일일품질현황_VCA 조립 및 D900 일일품질현황_(080307) U900 3월 운영방안_신지훈" xfId="243" xr:uid="{00000000-0005-0000-0000-0000F1000000}"/>
    <cellStyle name="7_VCA 조립 및 D900 일일품질현황_VCA 조립 및 D900 일일품질현황_(080311) U900(Soul) 주요 원자재 3월 입고 수정계획_협의결과_신지훈_1" xfId="244" xr:uid="{00000000-0005-0000-0000-0000F2000000}"/>
    <cellStyle name="7_VCA 조립 및 D900 일일품질현황_VCA 조립 및 D900 일일품질현황_SV-650生产品质日报新样式（10）月" xfId="245" xr:uid="{00000000-0005-0000-0000-0000F3000000}"/>
    <cellStyle name="7_VCA 조립 및 D900 일일품질현황_VCA 조립 및 D900 일일품질현황_SV-650生产品质日报新样式（10）月_(0317) U900 3월 91.6K" xfId="246" xr:uid="{00000000-0005-0000-0000-0000F4000000}"/>
    <cellStyle name="7_VCA 조립 및 D900 일일품질현황_VCA 조립 및 D900 일일품질현황_SV-650生产品质日报新样式（10）月_(0317) U900 3월 K" xfId="247" xr:uid="{00000000-0005-0000-0000-0000F5000000}"/>
    <cellStyle name="7_VCA 조립 및 D900 일일품질현황_VCA 조립 및 D900 일일품질현황_SV-650生产品质日报新样式（10）月_(080307) U900 3월 운영방안_신지훈" xfId="248" xr:uid="{00000000-0005-0000-0000-0000F6000000}"/>
    <cellStyle name="7_VCA 조립 및 D900 일일품질현황_VCA 조립 및 D900 일일품질현황_SV-650生产品质日报新样式（10）月_(080311) U900(Soul) 주요 원자재 3월 입고 수정계획_협의결과_신지훈_1" xfId="249" xr:uid="{00000000-0005-0000-0000-0000F7000000}"/>
    <cellStyle name="7_VCA 조립 및 D900 일일품질현황_VCA 조립 및 D900 일일품질현황_VCA 조립 및 D900 일일품질현황" xfId="250" xr:uid="{00000000-0005-0000-0000-0000F8000000}"/>
    <cellStyle name="7_VCA 조립 및 D900 일일품질현황_VCA 조립 및 D900 일일품질현황_VCA 조립 및 D900 일일품질현황_(0317) U900 3월 91.6K" xfId="251" xr:uid="{00000000-0005-0000-0000-0000F9000000}"/>
    <cellStyle name="7_VCA 조립 및 D900 일일품질현황_VCA 조립 및 D900 일일품질현황_VCA 조립 및 D900 일일품질현황_(0317) U900 3월 K" xfId="252" xr:uid="{00000000-0005-0000-0000-0000FA000000}"/>
    <cellStyle name="7_VCA 조립 및 D900 일일품질현황_VCA 조립 및 D900 일일품질현황_VCA 조립 및 D900 일일품질현황_(080307) U900 3월 운영방안_신지훈" xfId="253" xr:uid="{00000000-0005-0000-0000-0000FB000000}"/>
    <cellStyle name="7_VCA 조립 및 D900 일일품질현황_VCA 조립 및 D900 일일품질현황_VCA 조립 및 D900 일일품질현황_(080311) U900(Soul) 주요 원자재 3월 입고 수정계획_협의결과_신지훈_1" xfId="254" xr:uid="{00000000-0005-0000-0000-0000FC000000}"/>
    <cellStyle name="7_VCA 조립 및 D900 일일품질현황_VCA 조립 및 D900 일일품질현황_VCA 조립 및 D900 일일품질현황_(10월)VCA 조립 및 D900 일일품질현황Rev3(new)" xfId="255" xr:uid="{00000000-0005-0000-0000-0000FD000000}"/>
    <cellStyle name="7_VCA 조립 및 D900 일일품질현황_VCA 조립 및 D900 일일품질현황_VCA 조립 및 D900 일일품질현황_(10월)VCA 조립 및 D900 일일품질현황Rev3(new)_(0317) U900 3월 91.6K" xfId="256" xr:uid="{00000000-0005-0000-0000-0000FE000000}"/>
    <cellStyle name="7_VCA 조립 및 D900 일일품질현황_VCA 조립 및 D900 일일품질현황_VCA 조립 및 D900 일일품질현황_(10월)VCA 조립 및 D900 일일품질현황Rev3(new)_(0317) U900 3월 K" xfId="257" xr:uid="{00000000-0005-0000-0000-0000FF000000}"/>
    <cellStyle name="7_VCA 조립 및 D900 일일품질현황_VCA 조립 및 D900 일일품질현황_VCA 조립 및 D900 일일품질현황_(10월)VCA 조립 및 D900 일일품질현황Rev3(new)_(080307) U900 3월 운영방안_신지훈" xfId="258" xr:uid="{00000000-0005-0000-0000-000000010000}"/>
    <cellStyle name="7_VCA 조립 및 D900 일일품질현황_VCA 조립 및 D900 일일품질현황_VCA 조립 및 D900 일일품질현황_(10월)VCA 조립 및 D900 일일품질현황Rev3(new)_(080311) U900(Soul) 주요 원자재 3월 입고 수정계획_협의결과_신지훈_1" xfId="259" xr:uid="{00000000-0005-0000-0000-000001010000}"/>
    <cellStyle name="7_VCA 조립 및 D900 일일품질현황_VCA 조립 및 D900 일일품질현황_VCA 조립 및 D900 일일품질현황_(10월)VCA 조립 및 D900 일일품질현황Rev3(new)_SV-650生产品质日报新样式（10）月" xfId="260" xr:uid="{00000000-0005-0000-0000-000002010000}"/>
    <cellStyle name="7_VCA 조립 및 D900 일일품질현황_VCA 조립 및 D900 일일품질현황_VCA 조립 및 D900 일일품질현황_(10월)VCA 조립 및 D900 일일품질현황Rev3(new)_SV-650生产品质日报新样式（10）月_(0317) U900 3월 91.6K" xfId="261" xr:uid="{00000000-0005-0000-0000-000003010000}"/>
    <cellStyle name="7_VCA 조립 및 D900 일일품질현황_VCA 조립 및 D900 일일품질현황_VCA 조립 및 D900 일일품질현황_(10월)VCA 조립 및 D900 일일품질현황Rev3(new)_SV-650生产品质日报新样式（10）月_(0317) U900 3월 K" xfId="262" xr:uid="{00000000-0005-0000-0000-000004010000}"/>
    <cellStyle name="7_VCA 조립 및 D900 일일품질현황_VCA 조립 및 D900 일일품질현황_VCA 조립 및 D900 일일품질현황_(10월)VCA 조립 및 D900 일일품질현황Rev3(new)_SV-650生产品质日报新样式（10）月_(080307) U900 3월 운영방안_신지훈" xfId="263" xr:uid="{00000000-0005-0000-0000-000005010000}"/>
    <cellStyle name="7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264" xr:uid="{00000000-0005-0000-0000-000006010000}"/>
    <cellStyle name="7_VCA 조립 및 D900 일일품질현황_VCA 조립 및 D900 일일품질현황_VCA 조립 및 D900 일일품질현황_SV-650生产品质日报新样式（10）月" xfId="265" xr:uid="{00000000-0005-0000-0000-000007010000}"/>
    <cellStyle name="7_VCA 조립 및 D900 일일품질현황_VCA 조립 및 D900 일일품질현황_VCA 조립 및 D900 일일품질현황_SV-650生产品质日报新样式（10）月_(0317) U900 3월 91.6K" xfId="266" xr:uid="{00000000-0005-0000-0000-000008010000}"/>
    <cellStyle name="7_VCA 조립 및 D900 일일품질현황_VCA 조립 및 D900 일일품질현황_VCA 조립 및 D900 일일품질현황_SV-650生产品质日报新样式（10）月_(0317) U900 3월 K" xfId="267" xr:uid="{00000000-0005-0000-0000-000009010000}"/>
    <cellStyle name="7_VCA 조립 및 D900 일일품질현황_VCA 조립 및 D900 일일품질현황_VCA 조립 및 D900 일일품질현황_SV-650生产品质日报新样式（10）月_(080307) U900 3월 운영방안_신지훈" xfId="268" xr:uid="{00000000-0005-0000-0000-00000A010000}"/>
    <cellStyle name="7_VCA 조립 및 D900 일일품질현황_VCA 조립 및 D900 일일품질현황_VCA 조립 및 D900 일일품질현황_SV-650生产品质日报新样式（10）月_(080311) U900(Soul) 주요 원자재 3월 입고 수정계획_협의결과_신지훈_1" xfId="269" xr:uid="{00000000-0005-0000-0000-00000B010000}"/>
    <cellStyle name="7_VCA 조립 및 D900 일일품질현황_VCA 조립 및 D900 일일품질현황_VCA 조립 및 D900 일일품질현황_VCA 조립 및 D900 일일품질현황Rev2" xfId="270" xr:uid="{00000000-0005-0000-0000-00000C010000}"/>
    <cellStyle name="7_VCA 조립 및 D900 일일품질현황_VCA 조립 및 D900 일일품질현황_VCA 조립 및 D900 일일품질현황_VCA 조립 및 D900 일일품질현황Rev2_(0317) U900 3월 91.6K" xfId="271" xr:uid="{00000000-0005-0000-0000-00000D010000}"/>
    <cellStyle name="7_VCA 조립 및 D900 일일품질현황_VCA 조립 및 D900 일일품질현황_VCA 조립 및 D900 일일품질현황_VCA 조립 및 D900 일일품질현황Rev2_(0317) U900 3월 K" xfId="272" xr:uid="{00000000-0005-0000-0000-00000E010000}"/>
    <cellStyle name="7_VCA 조립 및 D900 일일품질현황_VCA 조립 및 D900 일일품질현황_VCA 조립 및 D900 일일품질현황_VCA 조립 및 D900 일일품질현황Rev2_(080307) U900 3월 운영방안_신지훈" xfId="273" xr:uid="{00000000-0005-0000-0000-00000F010000}"/>
    <cellStyle name="7_VCA 조립 및 D900 일일품질현황_VCA 조립 및 D900 일일품질현황_VCA 조립 및 D900 일일품질현황_VCA 조립 및 D900 일일품질현황Rev2_(080311) U900(Soul) 주요 원자재 3월 입고 수정계획_협의결과_신지훈_1" xfId="274" xr:uid="{00000000-0005-0000-0000-000010010000}"/>
    <cellStyle name="7_VCA 조립 및 D900 일일품질현황_VCA 조립 및 D900 일일품질현황_VCA 조립 및 D900 일일품질현황_VCA 조립 및 D900 일일품질현황Rev2_SV-650生产品质日报新样式（10）月" xfId="275" xr:uid="{00000000-0005-0000-0000-000011010000}"/>
    <cellStyle name="7_VCA 조립 및 D900 일일품질현황_VCA 조립 및 D900 일일품질현황_VCA 조립 및 D900 일일품질현황_VCA 조립 및 D900 일일품질현황Rev2_SV-650生产品质日报新样式（10）月_(0317) U900 3월 91.6K" xfId="276" xr:uid="{00000000-0005-0000-0000-000012010000}"/>
    <cellStyle name="7_VCA 조립 및 D900 일일품질현황_VCA 조립 및 D900 일일품질현황_VCA 조립 및 D900 일일품질현황_VCA 조립 및 D900 일일품질현황Rev2_SV-650生产品质日报新样式（10）月_(0317) U900 3월 K" xfId="277" xr:uid="{00000000-0005-0000-0000-000013010000}"/>
    <cellStyle name="7_VCA 조립 및 D900 일일품질현황_VCA 조립 및 D900 일일품질현황_VCA 조립 및 D900 일일품질현황_VCA 조립 및 D900 일일품질현황Rev2_SV-650生产品质日报新样式（10）月_(080307) U900 3월 운영방안_신지훈" xfId="278" xr:uid="{00000000-0005-0000-0000-000014010000}"/>
    <cellStyle name="7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279" xr:uid="{00000000-0005-0000-0000-000015010000}"/>
    <cellStyle name="7_VCA 조립 및 D900 일일품질현황_VCA 조립 및 D900 일일품질현황_VCA 조립 및 D900 일일품질현황_VCA 조립 및 D900 일일품질현황Rev2_VCA 조립 및 D900 일일품질현황Rev2" xfId="280" xr:uid="{00000000-0005-0000-0000-000016010000}"/>
    <cellStyle name="7_VCA 조립 및 D900 일일품질현황_VCA 조립 및 D900 일일품질현황_VCA 조립 및 D900 일일품질현황_VCA 조립 및 D900 일일품질현황Rev2_VCA 조립 및 D900 일일품질현황Rev2_(0317) U900 3월 91.6K" xfId="281" xr:uid="{00000000-0005-0000-0000-000017010000}"/>
    <cellStyle name="7_VCA 조립 및 D900 일일품질현황_VCA 조립 및 D900 일일품질현황_VCA 조립 및 D900 일일품질현황_VCA 조립 및 D900 일일품질현황Rev2_VCA 조립 및 D900 일일품질현황Rev2_(0317) U900 3월 K" xfId="282" xr:uid="{00000000-0005-0000-0000-000018010000}"/>
    <cellStyle name="7_VCA 조립 및 D900 일일품질현황_VCA 조립 및 D900 일일품질현황_VCA 조립 및 D900 일일품질현황_VCA 조립 및 D900 일일품질현황Rev2_VCA 조립 및 D900 일일품질현황Rev2_(080307) U900 3월 운영방안_신지훈" xfId="283" xr:uid="{00000000-0005-0000-0000-000019010000}"/>
    <cellStyle name="7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284" xr:uid="{00000000-0005-0000-0000-00001A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" xfId="285" xr:uid="{00000000-0005-0000-0000-00001B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286" xr:uid="{00000000-0005-0000-0000-00001C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287" xr:uid="{00000000-0005-0000-0000-00001D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288" xr:uid="{00000000-0005-0000-0000-00001E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289" xr:uid="{00000000-0005-0000-0000-00001F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290" xr:uid="{00000000-0005-0000-0000-000020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291" xr:uid="{00000000-0005-0000-0000-000021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292" xr:uid="{00000000-0005-0000-0000-000022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293" xr:uid="{00000000-0005-0000-0000-000023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294" xr:uid="{00000000-0005-0000-0000-000024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" xfId="295" xr:uid="{00000000-0005-0000-0000-000025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91.6K" xfId="296" xr:uid="{00000000-0005-0000-0000-000026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K" xfId="297" xr:uid="{00000000-0005-0000-0000-000027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298" xr:uid="{00000000-0005-0000-0000-000028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299" xr:uid="{00000000-0005-0000-0000-000029010000}"/>
    <cellStyle name="7_VCA 조립 및 D900 일일품질현황_VCA 조립 및 D900 일일품질현황_VCA 조립 및 D900 일일품질현황_VCA 조립 및 D900 일일품질현황Rev2_VCA 조립 및 D900 일일품질현황Rev2_VCA 조립 및 D900 일일품질현황Rev3" xfId="300" xr:uid="{00000000-0005-0000-0000-00002A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91.6K" xfId="301" xr:uid="{00000000-0005-0000-0000-00002B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K" xfId="302" xr:uid="{00000000-0005-0000-0000-00002C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303" xr:uid="{00000000-0005-0000-0000-00002D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304" xr:uid="{00000000-0005-0000-0000-00002E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305" xr:uid="{00000000-0005-0000-0000-00002F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306" xr:uid="{00000000-0005-0000-0000-000030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307" xr:uid="{00000000-0005-0000-0000-000031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308" xr:uid="{00000000-0005-0000-0000-000032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309" xr:uid="{00000000-0005-0000-0000-000033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" xfId="310" xr:uid="{00000000-0005-0000-0000-000034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311" xr:uid="{00000000-0005-0000-0000-000035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312" xr:uid="{00000000-0005-0000-0000-000036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313" xr:uid="{00000000-0005-0000-0000-000037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314" xr:uid="{00000000-0005-0000-0000-000038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" xfId="315" xr:uid="{00000000-0005-0000-0000-000039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316" xr:uid="{00000000-0005-0000-0000-00003A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317" xr:uid="{00000000-0005-0000-0000-00003B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318" xr:uid="{00000000-0005-0000-0000-00003C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319" xr:uid="{00000000-0005-0000-0000-00003D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320" xr:uid="{00000000-0005-0000-0000-00003E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321" xr:uid="{00000000-0005-0000-0000-00003F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322" xr:uid="{00000000-0005-0000-0000-000040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323" xr:uid="{00000000-0005-0000-0000-000041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324" xr:uid="{00000000-0005-0000-0000-000042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325" xr:uid="{00000000-0005-0000-0000-000043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326" xr:uid="{00000000-0005-0000-0000-000044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327" xr:uid="{00000000-0005-0000-0000-000045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328" xr:uid="{00000000-0005-0000-0000-000046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329" xr:uid="{00000000-0005-0000-0000-000047010000}"/>
    <cellStyle name="7_VCA 조립 및 D900 일일품질현황_VCA 조립 및 D900 일일품질현황_VCA 조립 및 D900 일일품질현황_VCA 조립 및 D900 일일품질현황Rev3" xfId="330" xr:uid="{00000000-0005-0000-0000-000048010000}"/>
    <cellStyle name="7_VCA 조립 및 D900 일일품질현황_VCA 조립 및 D900 일일품질현황_VCA 조립 및 D900 일일품질현황_VCA 조립 및 D900 일일품질현황Rev3_(0317) U900 3월 91.6K" xfId="331" xr:uid="{00000000-0005-0000-0000-000049010000}"/>
    <cellStyle name="7_VCA 조립 및 D900 일일품질현황_VCA 조립 및 D900 일일품질현황_VCA 조립 및 D900 일일품질현황_VCA 조립 및 D900 일일품질현황Rev3_(0317) U900 3월 K" xfId="332" xr:uid="{00000000-0005-0000-0000-00004A010000}"/>
    <cellStyle name="7_VCA 조립 및 D900 일일품질현황_VCA 조립 및 D900 일일품질현황_VCA 조립 및 D900 일일품질현황_VCA 조립 및 D900 일일품질현황Rev3_(080307) U900 3월 운영방안_신지훈" xfId="333" xr:uid="{00000000-0005-0000-0000-00004B010000}"/>
    <cellStyle name="7_VCA 조립 및 D900 일일품질현황_VCA 조립 및 D900 일일품질현황_VCA 조립 및 D900 일일품질현황_VCA 조립 및 D900 일일품질현황Rev3_(080311) U900(Soul) 주요 원자재 3월 입고 수정계획_협의결과_신지훈_1" xfId="334" xr:uid="{00000000-0005-0000-0000-00004C010000}"/>
    <cellStyle name="7_VCA 조립 및 D900 일일품질현황_VCA 조립 및 D900 일일품질현황_VCA 조립 및 D900 일일품질현황_VCA 조립 및 D900 일일품질현황Rev3_SV-650生产品质日报新样式（10）月" xfId="335" xr:uid="{00000000-0005-0000-0000-00004D010000}"/>
    <cellStyle name="7_VCA 조립 및 D900 일일품질현황_VCA 조립 및 D900 일일품질현황_VCA 조립 및 D900 일일품질현황_VCA 조립 및 D900 일일품질현황Rev3_SV-650生产品质日报新样式（10）月_(0317) U900 3월 91.6K" xfId="336" xr:uid="{00000000-0005-0000-0000-00004E010000}"/>
    <cellStyle name="7_VCA 조립 및 D900 일일품질현황_VCA 조립 및 D900 일일품질현황_VCA 조립 및 D900 일일품질현황_VCA 조립 및 D900 일일품질현황Rev3_SV-650生产品质日报新样式（10）月_(0317) U900 3월 K" xfId="337" xr:uid="{00000000-0005-0000-0000-00004F010000}"/>
    <cellStyle name="7_VCA 조립 및 D900 일일품질현황_VCA 조립 및 D900 일일품질현황_VCA 조립 및 D900 일일품질현황_VCA 조립 및 D900 일일품질현황Rev3_SV-650生产品质日报新样式（10）月_(080307) U900 3월 운영방안_신지훈" xfId="338" xr:uid="{00000000-0005-0000-0000-000050010000}"/>
    <cellStyle name="7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339" xr:uid="{00000000-0005-0000-0000-000051010000}"/>
    <cellStyle name="7_VCA 조립 및 D900 일일품질현황_VCA 조립 및 D900 일일품질현황_VCA 조립 및 D900 일일품질현황_VCA 조립 및 D900 일일품질현황Rev3_최종" xfId="340" xr:uid="{00000000-0005-0000-0000-000052010000}"/>
    <cellStyle name="7_VCA 조립 및 D900 일일품질현황_VCA 조립 및 D900 일일품질현황_VCA 조립 및 D900 일일품질현황_VCA 조립 및 D900 일일품질현황Rev3_최종_(0317) U900 3월 91.6K" xfId="341" xr:uid="{00000000-0005-0000-0000-000053010000}"/>
    <cellStyle name="7_VCA 조립 및 D900 일일품질현황_VCA 조립 및 D900 일일품질현황_VCA 조립 및 D900 일일품질현황_VCA 조립 및 D900 일일품질현황Rev3_최종_(0317) U900 3월 K" xfId="342" xr:uid="{00000000-0005-0000-0000-000054010000}"/>
    <cellStyle name="7_VCA 조립 및 D900 일일품질현황_VCA 조립 및 D900 일일품질현황_VCA 조립 및 D900 일일품질현황_VCA 조립 및 D900 일일품질현황Rev3_최종_(080307) U900 3월 운영방안_신지훈" xfId="343" xr:uid="{00000000-0005-0000-0000-000055010000}"/>
    <cellStyle name="7_VCA 조립 및 D900 일일품질현황_VCA 조립 및 D900 일일품질현황_VCA 조립 및 D900 일일품질현황_VCA 조립 및 D900 일일품질현황Rev3_최종_(080311) U900(Soul) 주요 원자재 3월 입고 수정계획_협의결과_신지훈_1" xfId="344" xr:uid="{00000000-0005-0000-0000-000056010000}"/>
    <cellStyle name="7_VCA 조립 및 D900 일일품질현황_VCA 조립 및 D900 일일품질현황_VCA 조립 및 D900 일일품질현황_VCA 조립 및 D900 일일품질현황Rev3_최종_19169" xfId="345" xr:uid="{00000000-0005-0000-0000-000057010000}"/>
    <cellStyle name="7_VCA 조립 및 D900 일일품질현황_VCA 조립 및 D900 일일품질현황_VCA 조립 및 D900 일일품질현황_VCA 조립 및 D900 일일품질현황Rev3_최종_19169_(0317) U900 3월 91.6K" xfId="346" xr:uid="{00000000-0005-0000-0000-000058010000}"/>
    <cellStyle name="7_VCA 조립 및 D900 일일품질현황_VCA 조립 및 D900 일일품질현황_VCA 조립 및 D900 일일품질현황_VCA 조립 및 D900 일일품질현황Rev3_최종_19169_(0317) U900 3월 K" xfId="347" xr:uid="{00000000-0005-0000-0000-000059010000}"/>
    <cellStyle name="7_VCA 조립 및 D900 일일품질현황_VCA 조립 및 D900 일일품질현황_VCA 조립 및 D900 일일품질현황_VCA 조립 및 D900 일일품질현황Rev3_최종_19169_(080307) U900 3월 운영방안_신지훈" xfId="348" xr:uid="{00000000-0005-0000-0000-00005A010000}"/>
    <cellStyle name="7_VCA 조립 및 D900 일일품질현황_VCA 조립 및 D900 일일품질현황_VCA 조립 및 D900 일일품질현황_VCA 조립 및 D900 일일품질현황Rev3_최종_19169_(080311) U900(Soul) 주요 원자재 3월 입고 수정계획_협의결과_신지훈_1" xfId="349" xr:uid="{00000000-0005-0000-0000-00005B010000}"/>
    <cellStyle name="7_VCA 조립 및 D900 일일품질현황_VCA 조립 및 D900 일일품질현황_VCA 조립 및 D900 일일품질현황_VCA 조립 및 D900 일일품질현황Rev3_최종_19169_SV-650生产品质日报新样式（10）月" xfId="350" xr:uid="{00000000-0005-0000-0000-00005C010000}"/>
    <cellStyle name="7_VCA 조립 및 D900 일일품질현황_VCA 조립 및 D900 일일품질현황_VCA 조립 및 D900 일일품질현황_VCA 조립 및 D900 일일품질현황Rev3_최종_19169_SV-650生产品质日报新样式（10）月_(0317) U900 3월 91.6K" xfId="351" xr:uid="{00000000-0005-0000-0000-00005D010000}"/>
    <cellStyle name="7_VCA 조립 및 D900 일일품질현황_VCA 조립 및 D900 일일품질현황_VCA 조립 및 D900 일일품질현황_VCA 조립 및 D900 일일품질현황Rev3_최종_19169_SV-650生产品质日报新样式（10）月_(0317) U900 3월 K" xfId="352" xr:uid="{00000000-0005-0000-0000-00005E010000}"/>
    <cellStyle name="7_VCA 조립 및 D900 일일품질현황_VCA 조립 및 D900 일일품질현황_VCA 조립 및 D900 일일품질현황_VCA 조립 및 D900 일일품질현황Rev3_최종_19169_SV-650生产品质日报新样式（10）月_(080307) U900 3월 운영방안_신지훈" xfId="353" xr:uid="{00000000-0005-0000-0000-00005F010000}"/>
    <cellStyle name="7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354" xr:uid="{00000000-0005-0000-0000-000060010000}"/>
    <cellStyle name="7_VCA 조립 및 D900 일일품질현황_VCA 조립 및 D900 일일품질현황_VCA 조립 및 D900 일일품질현황_VCA 조립 및 D900 일일품질현황Rev3_최종_SV-650生产品质日报新样式（10）月" xfId="355" xr:uid="{00000000-0005-0000-0000-000061010000}"/>
    <cellStyle name="7_VCA 조립 및 D900 일일품질현황_VCA 조립 및 D900 일일품질현황_VCA 조립 및 D900 일일품질현황_VCA 조립 및 D900 일일품질현황Rev3_최종_SV-650生产品质日报新样式（10）月_(0317) U900 3월 91.6K" xfId="356" xr:uid="{00000000-0005-0000-0000-000062010000}"/>
    <cellStyle name="7_VCA 조립 및 D900 일일품질현황_VCA 조립 및 D900 일일품질현황_VCA 조립 및 D900 일일품질현황_VCA 조립 및 D900 일일품질현황Rev3_최종_SV-650生产品质日报新样式（10）月_(0317) U900 3월 K" xfId="357" xr:uid="{00000000-0005-0000-0000-000063010000}"/>
    <cellStyle name="7_VCA 조립 및 D900 일일품질현황_VCA 조립 및 D900 일일품질현황_VCA 조립 및 D900 일일품질현황_VCA 조립 및 D900 일일품질현황Rev3_최종_SV-650生产品质日报新样式（10）月_(080307) U900 3월 운영방안_신지훈" xfId="358" xr:uid="{00000000-0005-0000-0000-000064010000}"/>
    <cellStyle name="7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359" xr:uid="{00000000-0005-0000-0000-000065010000}"/>
    <cellStyle name="7_VCA 조립 및 D900 일일품질현황_VCA 조립 및 D900 일일품질현황_VCA 조립 및 D900 일일품질현황Rev2" xfId="360" xr:uid="{00000000-0005-0000-0000-000066010000}"/>
    <cellStyle name="7_VCA 조립 및 D900 일일품질현황_VCA 조립 및 D900 일일품질현황_VCA 조립 및 D900 일일품질현황Rev2_(0317) U900 3월 91.6K" xfId="361" xr:uid="{00000000-0005-0000-0000-000067010000}"/>
    <cellStyle name="7_VCA 조립 및 D900 일일품질현황_VCA 조립 및 D900 일일품질현황_VCA 조립 및 D900 일일품질현황Rev2_(0317) U900 3월 K" xfId="362" xr:uid="{00000000-0005-0000-0000-000068010000}"/>
    <cellStyle name="7_VCA 조립 및 D900 일일품질현황_VCA 조립 및 D900 일일품질현황_VCA 조립 및 D900 일일품질현황Rev2_(080307) U900 3월 운영방안_신지훈" xfId="363" xr:uid="{00000000-0005-0000-0000-000069010000}"/>
    <cellStyle name="7_VCA 조립 및 D900 일일품질현황_VCA 조립 및 D900 일일품질현황_VCA 조립 및 D900 일일품질현황Rev2_(080311) U900(Soul) 주요 원자재 3월 입고 수정계획_협의결과_신지훈_1" xfId="364" xr:uid="{00000000-0005-0000-0000-00006A010000}"/>
    <cellStyle name="7_VCA 조립 및 D900 일일품질현황_VCA 조립 및 D900 일일품질현황_VCA 조립 및 D900 일일품질현황Rev2_(10월)VCA 조립 및 D900 일일품질현황Rev3(new)" xfId="365" xr:uid="{00000000-0005-0000-0000-00006B010000}"/>
    <cellStyle name="7_VCA 조립 및 D900 일일품질현황_VCA 조립 및 D900 일일품질현황_VCA 조립 및 D900 일일품질현황Rev2_(10월)VCA 조립 및 D900 일일품질현황Rev3(new)_(0317) U900 3월 91.6K" xfId="366" xr:uid="{00000000-0005-0000-0000-00006C010000}"/>
    <cellStyle name="7_VCA 조립 및 D900 일일품질현황_VCA 조립 및 D900 일일품질현황_VCA 조립 및 D900 일일품질현황Rev2_(10월)VCA 조립 및 D900 일일품질현황Rev3(new)_(0317) U900 3월 K" xfId="367" xr:uid="{00000000-0005-0000-0000-00006D010000}"/>
    <cellStyle name="7_VCA 조립 및 D900 일일품질현황_VCA 조립 및 D900 일일품질현황_VCA 조립 및 D900 일일품질현황Rev2_(10월)VCA 조립 및 D900 일일품질현황Rev3(new)_(080307) U900 3월 운영방안_신지훈" xfId="368" xr:uid="{00000000-0005-0000-0000-00006E010000}"/>
    <cellStyle name="7_VCA 조립 및 D900 일일품질현황_VCA 조립 및 D900 일일품질현황_VCA 조립 및 D900 일일품질현황Rev2_(10월)VCA 조립 및 D900 일일품질현황Rev3(new)_(080311) U900(Soul) 주요 원자재 3월 입고 수정계획_협의결과_신지훈_1" xfId="369" xr:uid="{00000000-0005-0000-0000-00006F010000}"/>
    <cellStyle name="7_VCA 조립 및 D900 일일품질현황_VCA 조립 및 D900 일일품질현황_VCA 조립 및 D900 일일품질현황Rev2_(10월)VCA 조립 및 D900 일일품질현황Rev3(new)_SV-650生产品质日报新样式（10）月" xfId="370" xr:uid="{00000000-0005-0000-0000-000070010000}"/>
    <cellStyle name="7_VCA 조립 및 D900 일일품질현황_VCA 조립 및 D900 일일품질현황_VCA 조립 및 D900 일일품질현황Rev2_(10월)VCA 조립 및 D900 일일품질현황Rev3(new)_SV-650生产品质日报新样式（10）月_(0317) U900 3월 91.6K" xfId="371" xr:uid="{00000000-0005-0000-0000-000071010000}"/>
    <cellStyle name="7_VCA 조립 및 D900 일일품질현황_VCA 조립 및 D900 일일품질현황_VCA 조립 및 D900 일일품질현황Rev2_(10월)VCA 조립 및 D900 일일품질현황Rev3(new)_SV-650生产品质日报新样式（10）月_(0317) U900 3월 K" xfId="372" xr:uid="{00000000-0005-0000-0000-000072010000}"/>
    <cellStyle name="7_VCA 조립 및 D900 일일품질현황_VCA 조립 및 D900 일일품질현황_VCA 조립 및 D900 일일품질현황Rev2_(10월)VCA 조립 및 D900 일일품질현황Rev3(new)_SV-650生产品质日报新样式（10）月_(080307) U900 3월 운영방안_신지훈" xfId="373" xr:uid="{00000000-0005-0000-0000-000073010000}"/>
    <cellStyle name="7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374" xr:uid="{00000000-0005-0000-0000-000074010000}"/>
    <cellStyle name="7_VCA 조립 및 D900 일일품질현황_VCA 조립 및 D900 일일품질현황_VCA 조립 및 D900 일일품질현황Rev2_SV-650生产品质日报新样式（10）月" xfId="375" xr:uid="{00000000-0005-0000-0000-000075010000}"/>
    <cellStyle name="7_VCA 조립 및 D900 일일품질현황_VCA 조립 및 D900 일일품질현황_VCA 조립 및 D900 일일품질현황Rev2_SV-650生产品质日报新样式（10）月_(0317) U900 3월 91.6K" xfId="376" xr:uid="{00000000-0005-0000-0000-000076010000}"/>
    <cellStyle name="7_VCA 조립 및 D900 일일품질현황_VCA 조립 및 D900 일일품질현황_VCA 조립 및 D900 일일품질현황Rev2_SV-650生产品质日报新样式（10）月_(0317) U900 3월 K" xfId="377" xr:uid="{00000000-0005-0000-0000-000077010000}"/>
    <cellStyle name="7_VCA 조립 및 D900 일일품질현황_VCA 조립 및 D900 일일품질현황_VCA 조립 및 D900 일일품질현황Rev2_SV-650生产品质日报新样式（10）月_(080307) U900 3월 운영방안_신지훈" xfId="378" xr:uid="{00000000-0005-0000-0000-000078010000}"/>
    <cellStyle name="7_VCA 조립 및 D900 일일품질현황_VCA 조립 및 D900 일일품질현황_VCA 조립 및 D900 일일품질현황Rev2_SV-650生产品质日报新样式（10）月_(080311) U900(Soul) 주요 원자재 3월 입고 수정계획_협의결과_신지훈_1" xfId="379" xr:uid="{00000000-0005-0000-0000-000079010000}"/>
    <cellStyle name="7_VCA 조립 및 D900 일일품질현황_VCA 조립 및 D900 일일품질현황_VCA 조립 및 D900 일일품질현황Rev2_VCA 조립 및 D900 일일품질현황Rev3" xfId="380" xr:uid="{00000000-0005-0000-0000-00007A010000}"/>
    <cellStyle name="7_VCA 조립 및 D900 일일품질현황_VCA 조립 및 D900 일일품질현황_VCA 조립 및 D900 일일품질현황Rev2_VCA 조립 및 D900 일일품질현황Rev3_(0317) U900 3월 91.6K" xfId="381" xr:uid="{00000000-0005-0000-0000-00007B010000}"/>
    <cellStyle name="7_VCA 조립 및 D900 일일품질현황_VCA 조립 및 D900 일일품질현황_VCA 조립 및 D900 일일품질현황Rev2_VCA 조립 및 D900 일일품질현황Rev3_(0317) U900 3월 K" xfId="382" xr:uid="{00000000-0005-0000-0000-00007C010000}"/>
    <cellStyle name="7_VCA 조립 및 D900 일일품질현황_VCA 조립 및 D900 일일품질현황_VCA 조립 및 D900 일일품질현황Rev2_VCA 조립 및 D900 일일품질현황Rev3_(080307) U900 3월 운영방안_신지훈" xfId="383" xr:uid="{00000000-0005-0000-0000-00007D010000}"/>
    <cellStyle name="7_VCA 조립 및 D900 일일품질현황_VCA 조립 및 D900 일일품질현황_VCA 조립 및 D900 일일품질현황Rev2_VCA 조립 및 D900 일일품질현황Rev3_(080311) U900(Soul) 주요 원자재 3월 입고 수정계획_협의결과_신지훈_1" xfId="384" xr:uid="{00000000-0005-0000-0000-00007E010000}"/>
    <cellStyle name="7_VCA 조립 및 D900 일일품질현황_VCA 조립 및 D900 일일품질현황_VCA 조립 및 D900 일일품질현황Rev2_VCA 조립 및 D900 일일품질현황Rev3_SV-650生产品质日报新样式（10）月" xfId="385" xr:uid="{00000000-0005-0000-0000-00007F010000}"/>
    <cellStyle name="7_VCA 조립 및 D900 일일품질현황_VCA 조립 및 D900 일일품질현황_VCA 조립 및 D900 일일품질현황Rev2_VCA 조립 및 D900 일일품질현황Rev3_SV-650生产品质日报新样式（10）月_(0317) U900 3월 91.6K" xfId="386" xr:uid="{00000000-0005-0000-0000-000080010000}"/>
    <cellStyle name="7_VCA 조립 및 D900 일일품질현황_VCA 조립 및 D900 일일품질현황_VCA 조립 및 D900 일일품질현황Rev2_VCA 조립 및 D900 일일품질현황Rev3_SV-650生产品质日报新样式（10）月_(0317) U900 3월 K" xfId="387" xr:uid="{00000000-0005-0000-0000-000081010000}"/>
    <cellStyle name="7_VCA 조립 및 D900 일일품질현황_VCA 조립 및 D900 일일품질현황_VCA 조립 및 D900 일일품질현황Rev2_VCA 조립 및 D900 일일품질현황Rev3_SV-650生产品质日报新样式（10）月_(080307) U900 3월 운영방안_신지훈" xfId="388" xr:uid="{00000000-0005-0000-0000-000082010000}"/>
    <cellStyle name="7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389" xr:uid="{00000000-0005-0000-0000-000083010000}"/>
    <cellStyle name="7_VCA 조립 및 D900 일일품질현황_VCA 조립 및 D900 일일품질현황_VCA 조립 및 D900 일일품질현황Rev2_VCA 조립 및 D900 일일품질현황Rev3_최종" xfId="390" xr:uid="{00000000-0005-0000-0000-000084010000}"/>
    <cellStyle name="7_VCA 조립 및 D900 일일품질현황_VCA 조립 및 D900 일일품질현황_VCA 조립 및 D900 일일품질현황Rev2_VCA 조립 및 D900 일일품질현황Rev3_최종_(0317) U900 3월 91.6K" xfId="391" xr:uid="{00000000-0005-0000-0000-000085010000}"/>
    <cellStyle name="7_VCA 조립 및 D900 일일품질현황_VCA 조립 및 D900 일일품질현황_VCA 조립 및 D900 일일품질현황Rev2_VCA 조립 및 D900 일일품질현황Rev3_최종_(0317) U900 3월 K" xfId="392" xr:uid="{00000000-0005-0000-0000-000086010000}"/>
    <cellStyle name="7_VCA 조립 및 D900 일일품질현황_VCA 조립 및 D900 일일품질현황_VCA 조립 및 D900 일일품질현황Rev2_VCA 조립 및 D900 일일품질현황Rev3_최종_(080307) U900 3월 운영방안_신지훈" xfId="393" xr:uid="{00000000-0005-0000-0000-000087010000}"/>
    <cellStyle name="7_VCA 조립 및 D900 일일품질현황_VCA 조립 및 D900 일일품질현황_VCA 조립 및 D900 일일품질현황Rev2_VCA 조립 및 D900 일일품질현황Rev3_최종_(080311) U900(Soul) 주요 원자재 3월 입고 수정계획_협의결과_신지훈_1" xfId="394" xr:uid="{00000000-0005-0000-0000-000088010000}"/>
    <cellStyle name="7_VCA 조립 및 D900 일일품질현황_VCA 조립 및 D900 일일품질현황_VCA 조립 및 D900 일일품질현황Rev2_VCA 조립 및 D900 일일품질현황Rev3_최종_19169" xfId="395" xr:uid="{00000000-0005-0000-0000-000089010000}"/>
    <cellStyle name="7_VCA 조립 및 D900 일일품질현황_VCA 조립 및 D900 일일품질현황_VCA 조립 및 D900 일일품질현황Rev2_VCA 조립 및 D900 일일품질현황Rev3_최종_19169_(0317) U900 3월 91.6K" xfId="396" xr:uid="{00000000-0005-0000-0000-00008A010000}"/>
    <cellStyle name="7_VCA 조립 및 D900 일일품질현황_VCA 조립 및 D900 일일품질현황_VCA 조립 및 D900 일일품질현황Rev2_VCA 조립 및 D900 일일품질현황Rev3_최종_19169_(0317) U900 3월 K" xfId="397" xr:uid="{00000000-0005-0000-0000-00008B010000}"/>
    <cellStyle name="7_VCA 조립 및 D900 일일품질현황_VCA 조립 및 D900 일일품질현황_VCA 조립 및 D900 일일품질현황Rev2_VCA 조립 및 D900 일일품질현황Rev3_최종_19169_(080307) U900 3월 운영방안_신지훈" xfId="398" xr:uid="{00000000-0005-0000-0000-00008C010000}"/>
    <cellStyle name="7_VCA 조립 및 D900 일일품질현황_VCA 조립 및 D900 일일품질현황_VCA 조립 및 D900 일일품질현황Rev2_VCA 조립 및 D900 일일품질현황Rev3_최종_19169_(080311) U900(Soul) 주요 원자재 3월 입고 수정계획_협의결과_신지훈_1" xfId="399" xr:uid="{00000000-0005-0000-0000-00008D010000}"/>
    <cellStyle name="7_VCA 조립 및 D900 일일품질현황_VCA 조립 및 D900 일일품질현황_VCA 조립 및 D900 일일품질현황Rev2_VCA 조립 및 D900 일일품질현황Rev3_최종_19169_SV-650生产品质日报新样式（10）月" xfId="400" xr:uid="{00000000-0005-0000-0000-00008E010000}"/>
    <cellStyle name="7_VCA 조립 및 D900 일일품질현황_VCA 조립 및 D900 일일품질현황_VCA 조립 및 D900 일일품질현황Rev2_VCA 조립 및 D900 일일품질현황Rev3_최종_19169_SV-650生产品质日报新样式（10）月_(0317) U900 3월 91.6K" xfId="401" xr:uid="{00000000-0005-0000-0000-00008F010000}"/>
    <cellStyle name="7_VCA 조립 및 D900 일일품질현황_VCA 조립 및 D900 일일품질현황_VCA 조립 및 D900 일일품질현황Rev2_VCA 조립 및 D900 일일품질현황Rev3_최종_19169_SV-650生产品质日报新样式（10）月_(0317) U900 3월 K" xfId="402" xr:uid="{00000000-0005-0000-0000-000090010000}"/>
    <cellStyle name="7_VCA 조립 및 D900 일일품질현황_VCA 조립 및 D900 일일품질현황_VCA 조립 및 D900 일일품질현황Rev2_VCA 조립 및 D900 일일품질현황Rev3_최종_19169_SV-650生产品质日报新样式（10）月_(080307) U900 3월 운영방안_신지훈" xfId="403" xr:uid="{00000000-0005-0000-0000-000091010000}"/>
    <cellStyle name="7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404" xr:uid="{00000000-0005-0000-0000-000092010000}"/>
    <cellStyle name="7_VCA 조립 및 D900 일일품질현황_VCA 조립 및 D900 일일품질현황_VCA 조립 및 D900 일일품질현황Rev2_VCA 조립 및 D900 일일품질현황Rev3_최종_SV-650生产品质日报新样式（10）月" xfId="405" xr:uid="{00000000-0005-0000-0000-000093010000}"/>
    <cellStyle name="7_VCA 조립 및 D900 일일품질현황_VCA 조립 및 D900 일일품질현황_VCA 조립 및 D900 일일품질현황Rev2_VCA 조립 및 D900 일일품질현황Rev3_최종_SV-650生产品质日报新样式（10）月_(0317) U900 3월 91.6K" xfId="406" xr:uid="{00000000-0005-0000-0000-000094010000}"/>
    <cellStyle name="7_VCA 조립 및 D900 일일품질현황_VCA 조립 및 D900 일일품질현황_VCA 조립 및 D900 일일품질현황Rev2_VCA 조립 및 D900 일일품질현황Rev3_최종_SV-650生产品质日报新样式（10）月_(0317) U900 3월 K" xfId="407" xr:uid="{00000000-0005-0000-0000-000095010000}"/>
    <cellStyle name="7_VCA 조립 및 D900 일일품질현황_VCA 조립 및 D900 일일품질현황_VCA 조립 및 D900 일일품질현황Rev2_VCA 조립 및 D900 일일품질현황Rev3_최종_SV-650生产品质日报新样式（10）月_(080307) U900 3월 운영방안_신지훈" xfId="408" xr:uid="{00000000-0005-0000-0000-000096010000}"/>
    <cellStyle name="7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409" xr:uid="{00000000-0005-0000-0000-000097010000}"/>
    <cellStyle name="7_VCA 조립 및 D900 일일품질현황_VCA 조립 및 D900 일일품질현황Rev2" xfId="410" xr:uid="{00000000-0005-0000-0000-000098010000}"/>
    <cellStyle name="7_VCA 조립 및 D900 일일품질현황_VCA 조립 및 D900 일일품질현황Rev2_(0317) U900 3월 91.6K" xfId="411" xr:uid="{00000000-0005-0000-0000-000099010000}"/>
    <cellStyle name="7_VCA 조립 및 D900 일일품질현황_VCA 조립 및 D900 일일품질현황Rev2_(0317) U900 3월 K" xfId="412" xr:uid="{00000000-0005-0000-0000-00009A010000}"/>
    <cellStyle name="7_VCA 조립 및 D900 일일품질현황_VCA 조립 및 D900 일일품질현황Rev2_(080307) U900 3월 운영방안_신지훈" xfId="413" xr:uid="{00000000-0005-0000-0000-00009B010000}"/>
    <cellStyle name="7_VCA 조립 및 D900 일일품질현황_VCA 조립 및 D900 일일품질현황Rev2_(080311) U900(Soul) 주요 원자재 3월 입고 수정계획_협의결과_신지훈_1" xfId="414" xr:uid="{00000000-0005-0000-0000-00009C010000}"/>
    <cellStyle name="7_VCA 조립 및 D900 일일품질현황_VCA 조립 및 D900 일일품질현황Rev2_SV-650生产品质日报新样式（10）月" xfId="415" xr:uid="{00000000-0005-0000-0000-00009D010000}"/>
    <cellStyle name="7_VCA 조립 및 D900 일일품질현황_VCA 조립 및 D900 일일품질현황Rev2_SV-650生产品质日报新样式（10）月_(0317) U900 3월 91.6K" xfId="416" xr:uid="{00000000-0005-0000-0000-00009E010000}"/>
    <cellStyle name="7_VCA 조립 및 D900 일일품질현황_VCA 조립 및 D900 일일품질현황Rev2_SV-650生产品质日报新样式（10）月_(0317) U900 3월 K" xfId="417" xr:uid="{00000000-0005-0000-0000-00009F010000}"/>
    <cellStyle name="7_VCA 조립 및 D900 일일품질현황_VCA 조립 및 D900 일일품질현황Rev2_SV-650生产品质日报新样式（10）月_(080307) U900 3월 운영방안_신지훈" xfId="418" xr:uid="{00000000-0005-0000-0000-0000A0010000}"/>
    <cellStyle name="7_VCA 조립 및 D900 일일품질현황_VCA 조립 및 D900 일일품질현황Rev2_SV-650生产品质日报新样式（10）月_(080311) U900(Soul) 주요 원자재 3월 입고 수정계획_협의결과_신지훈_1" xfId="419" xr:uid="{00000000-0005-0000-0000-0000A1010000}"/>
    <cellStyle name="7_VCA 조립 및 D900 일일품질현황_VCA 조립 및 D900 일일품질현황Rev2_VCA 조립 및 D900 일일품질현황Rev2" xfId="420" xr:uid="{00000000-0005-0000-0000-0000A2010000}"/>
    <cellStyle name="7_VCA 조립 및 D900 일일품질현황_VCA 조립 및 D900 일일품질현황Rev2_VCA 조립 및 D900 일일품질현황Rev2_(0317) U900 3월 91.6K" xfId="421" xr:uid="{00000000-0005-0000-0000-0000A3010000}"/>
    <cellStyle name="7_VCA 조립 및 D900 일일품질현황_VCA 조립 및 D900 일일품질현황Rev2_VCA 조립 및 D900 일일품질현황Rev2_(0317) U900 3월 K" xfId="422" xr:uid="{00000000-0005-0000-0000-0000A4010000}"/>
    <cellStyle name="7_VCA 조립 및 D900 일일품질현황_VCA 조립 및 D900 일일품질현황Rev2_VCA 조립 및 D900 일일품질현황Rev2_(080307) U900 3월 운영방안_신지훈" xfId="423" xr:uid="{00000000-0005-0000-0000-0000A5010000}"/>
    <cellStyle name="7_VCA 조립 및 D900 일일품질현황_VCA 조립 및 D900 일일품질현황Rev2_VCA 조립 및 D900 일일품질현황Rev2_(080311) U900(Soul) 주요 원자재 3월 입고 수정계획_협의결과_신지훈_1" xfId="424" xr:uid="{00000000-0005-0000-0000-0000A6010000}"/>
    <cellStyle name="7_VCA 조립 및 D900 일일품질현황_VCA 조립 및 D900 일일품질현황Rev2_VCA 조립 및 D900 일일품질현황Rev2_(10월)VCA 조립 및 D900 일일품질현황Rev3(new)" xfId="425" xr:uid="{00000000-0005-0000-0000-0000A7010000}"/>
    <cellStyle name="7_VCA 조립 및 D900 일일품질현황_VCA 조립 및 D900 일일품질현황Rev2_VCA 조립 및 D900 일일품질현황Rev2_(10월)VCA 조립 및 D900 일일품질현황Rev3(new)_(0317) U900 3월 91.6K" xfId="426" xr:uid="{00000000-0005-0000-0000-0000A8010000}"/>
    <cellStyle name="7_VCA 조립 및 D900 일일품질현황_VCA 조립 및 D900 일일품질현황Rev2_VCA 조립 및 D900 일일품질현황Rev2_(10월)VCA 조립 및 D900 일일품질현황Rev3(new)_(0317) U900 3월 K" xfId="427" xr:uid="{00000000-0005-0000-0000-0000A9010000}"/>
    <cellStyle name="7_VCA 조립 및 D900 일일품질현황_VCA 조립 및 D900 일일품질현황Rev2_VCA 조립 및 D900 일일품질현황Rev2_(10월)VCA 조립 및 D900 일일품질현황Rev3(new)_(080307) U900 3월 운영방안_신지훈" xfId="428" xr:uid="{00000000-0005-0000-0000-0000AA010000}"/>
    <cellStyle name="7_VCA 조립 및 D900 일일품질현황_VCA 조립 및 D900 일일품질현황Rev2_VCA 조립 및 D900 일일품질현황Rev2_(10월)VCA 조립 및 D900 일일품질현황Rev3(new)_(080311) U900(Soul) 주요 원자재 3월 입고 수정계획_협의결과_신지훈_1" xfId="429" xr:uid="{00000000-0005-0000-0000-0000AB010000}"/>
    <cellStyle name="7_VCA 조립 및 D900 일일품질현황_VCA 조립 및 D900 일일품질현황Rev2_VCA 조립 및 D900 일일품질현황Rev2_(10월)VCA 조립 및 D900 일일품질현황Rev3(new)_SV-650生产品质日报新样式（10）月" xfId="430" xr:uid="{00000000-0005-0000-0000-0000AC010000}"/>
    <cellStyle name="7_VCA 조립 및 D900 일일품질현황_VCA 조립 및 D900 일일품질현황Rev2_VCA 조립 및 D900 일일품질현황Rev2_(10월)VCA 조립 및 D900 일일품질현황Rev3(new)_SV-650生产品质日报新样式（10）月_(0317) U900 3월 91.6K" xfId="431" xr:uid="{00000000-0005-0000-0000-0000AD010000}"/>
    <cellStyle name="7_VCA 조립 및 D900 일일품질현황_VCA 조립 및 D900 일일품질현황Rev2_VCA 조립 및 D900 일일품질현황Rev2_(10월)VCA 조립 및 D900 일일품질현황Rev3(new)_SV-650生产品质日报新样式（10）月_(0317) U900 3월 K" xfId="432" xr:uid="{00000000-0005-0000-0000-0000AE010000}"/>
    <cellStyle name="7_VCA 조립 및 D900 일일품질현황_VCA 조립 및 D900 일일품질현황Rev2_VCA 조립 및 D900 일일품질현황Rev2_(10월)VCA 조립 및 D900 일일품질현황Rev3(new)_SV-650生产品质日报新样式（10）月_(080307) U900 3월 운영방안_신지훈" xfId="433" xr:uid="{00000000-0005-0000-0000-0000AF010000}"/>
    <cellStyle name="7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434" xr:uid="{00000000-0005-0000-0000-0000B0010000}"/>
    <cellStyle name="7_VCA 조립 및 D900 일일품질현황_VCA 조립 및 D900 일일품질현황Rev2_VCA 조립 및 D900 일일품질현황Rev2_SV-650生产品质日报新样式（10）月" xfId="435" xr:uid="{00000000-0005-0000-0000-0000B1010000}"/>
    <cellStyle name="7_VCA 조립 및 D900 일일품질현황_VCA 조립 및 D900 일일품질현황Rev2_VCA 조립 및 D900 일일품질현황Rev2_SV-650生产品质日报新样式（10）月_(0317) U900 3월 91.6K" xfId="436" xr:uid="{00000000-0005-0000-0000-0000B2010000}"/>
    <cellStyle name="7_VCA 조립 및 D900 일일품질현황_VCA 조립 및 D900 일일품질현황Rev2_VCA 조립 및 D900 일일품질현황Rev2_SV-650生产品质日报新样式（10）月_(0317) U900 3월 K" xfId="437" xr:uid="{00000000-0005-0000-0000-0000B3010000}"/>
    <cellStyle name="7_VCA 조립 및 D900 일일품질현황_VCA 조립 및 D900 일일품질현황Rev2_VCA 조립 및 D900 일일품질현황Rev2_SV-650生产品质日报新样式（10）月_(080307) U900 3월 운영방안_신지훈" xfId="438" xr:uid="{00000000-0005-0000-0000-0000B4010000}"/>
    <cellStyle name="7_VCA 조립 및 D900 일일품질현황_VCA 조립 및 D900 일일품질현황Rev2_VCA 조립 및 D900 일일품질현황Rev2_SV-650生产品质日报新样式（10）月_(080311) U900(Soul) 주요 원자재 3월 입고 수정계획_협의결과_신지훈_1" xfId="439" xr:uid="{00000000-0005-0000-0000-0000B5010000}"/>
    <cellStyle name="7_VCA 조립 및 D900 일일품질현황_VCA 조립 및 D900 일일품질현황Rev2_VCA 조립 및 D900 일일품질현황Rev2_VCA 조립 및 D900 일일품질현황Rev3" xfId="440" xr:uid="{00000000-0005-0000-0000-0000B6010000}"/>
    <cellStyle name="7_VCA 조립 및 D900 일일품질현황_VCA 조립 및 D900 일일품질현황Rev2_VCA 조립 및 D900 일일품질현황Rev2_VCA 조립 및 D900 일일품질현황Rev3_(0317) U900 3월 91.6K" xfId="441" xr:uid="{00000000-0005-0000-0000-0000B7010000}"/>
    <cellStyle name="7_VCA 조립 및 D900 일일품질현황_VCA 조립 및 D900 일일품질현황Rev2_VCA 조립 및 D900 일일품질현황Rev2_VCA 조립 및 D900 일일품질현황Rev3_(0317) U900 3월 K" xfId="442" xr:uid="{00000000-0005-0000-0000-0000B8010000}"/>
    <cellStyle name="7_VCA 조립 및 D900 일일품질현황_VCA 조립 및 D900 일일품질현황Rev2_VCA 조립 및 D900 일일품질현황Rev2_VCA 조립 및 D900 일일품질현황Rev3_(080307) U900 3월 운영방안_신지훈" xfId="443" xr:uid="{00000000-0005-0000-0000-0000B9010000}"/>
    <cellStyle name="7_VCA 조립 및 D900 일일품질현황_VCA 조립 및 D900 일일품질현황Rev2_VCA 조립 및 D900 일일품질현황Rev2_VCA 조립 및 D900 일일품질현황Rev3_(080311) U900(Soul) 주요 원자재 3월 입고 수정계획_협의결과_신지훈_1" xfId="444" xr:uid="{00000000-0005-0000-0000-0000BA010000}"/>
    <cellStyle name="7_VCA 조립 및 D900 일일품질현황_VCA 조립 및 D900 일일품질현황Rev2_VCA 조립 및 D900 일일품질현황Rev2_VCA 조립 및 D900 일일품질현황Rev3_SV-650生产品质日报新样式（10）月" xfId="445" xr:uid="{00000000-0005-0000-0000-0000BB010000}"/>
    <cellStyle name="7_VCA 조립 및 D900 일일품질현황_VCA 조립 및 D900 일일품질현황Rev2_VCA 조립 및 D900 일일품질현황Rev2_VCA 조립 및 D900 일일품질현황Rev3_SV-650生产品质日报新样式（10）月_(0317) U900 3월 91.6K" xfId="446" xr:uid="{00000000-0005-0000-0000-0000BC010000}"/>
    <cellStyle name="7_VCA 조립 및 D900 일일품질현황_VCA 조립 및 D900 일일품질현황Rev2_VCA 조립 및 D900 일일품질현황Rev2_VCA 조립 및 D900 일일품질현황Rev3_SV-650生产品质日报新样式（10）月_(0317) U900 3월 K" xfId="447" xr:uid="{00000000-0005-0000-0000-0000BD010000}"/>
    <cellStyle name="7_VCA 조립 및 D900 일일품질현황_VCA 조립 및 D900 일일품질현황Rev2_VCA 조립 및 D900 일일품질현황Rev2_VCA 조립 및 D900 일일품질현황Rev3_SV-650生产品质日报新样式（10）月_(080307) U900 3월 운영방안_신지훈" xfId="448" xr:uid="{00000000-0005-0000-0000-0000BE010000}"/>
    <cellStyle name="7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449" xr:uid="{00000000-0005-0000-0000-0000BF010000}"/>
    <cellStyle name="7_VCA 조립 및 D900 일일품질현황_VCA 조립 및 D900 일일품질현황Rev2_VCA 조립 및 D900 일일품질현황Rev2_VCA 조립 및 D900 일일품질현황Rev3_최종" xfId="450" xr:uid="{00000000-0005-0000-0000-0000C0010000}"/>
    <cellStyle name="7_VCA 조립 및 D900 일일품질현황_VCA 조립 및 D900 일일품질현황Rev2_VCA 조립 및 D900 일일품질현황Rev2_VCA 조립 및 D900 일일품질현황Rev3_최종_(0317) U900 3월 91.6K" xfId="451" xr:uid="{00000000-0005-0000-0000-0000C1010000}"/>
    <cellStyle name="7_VCA 조립 및 D900 일일품질현황_VCA 조립 및 D900 일일품질현황Rev2_VCA 조립 및 D900 일일품질현황Rev2_VCA 조립 및 D900 일일품질현황Rev3_최종_(0317) U900 3월 K" xfId="452" xr:uid="{00000000-0005-0000-0000-0000C2010000}"/>
    <cellStyle name="7_VCA 조립 및 D900 일일품질현황_VCA 조립 및 D900 일일품질현황Rev2_VCA 조립 및 D900 일일품질현황Rev2_VCA 조립 및 D900 일일품질현황Rev3_최종_(080307) U900 3월 운영방안_신지훈" xfId="453" xr:uid="{00000000-0005-0000-0000-0000C3010000}"/>
    <cellStyle name="7_VCA 조립 및 D900 일일품질현황_VCA 조립 및 D900 일일품질현황Rev2_VCA 조립 및 D900 일일품질현황Rev2_VCA 조립 및 D900 일일품질현황Rev3_최종_(080311) U900(Soul) 주요 원자재 3월 입고 수정계획_협의결과_신지훈_1" xfId="454" xr:uid="{00000000-0005-0000-0000-0000C4010000}"/>
    <cellStyle name="7_VCA 조립 및 D900 일일품질현황_VCA 조립 및 D900 일일품질현황Rev2_VCA 조립 및 D900 일일품질현황Rev2_VCA 조립 및 D900 일일품질현황Rev3_최종_19169" xfId="455" xr:uid="{00000000-0005-0000-0000-0000C5010000}"/>
    <cellStyle name="7_VCA 조립 및 D900 일일품질현황_VCA 조립 및 D900 일일품질현황Rev2_VCA 조립 및 D900 일일품질현황Rev2_VCA 조립 및 D900 일일품질현황Rev3_최종_19169_(0317) U900 3월 91.6K" xfId="456" xr:uid="{00000000-0005-0000-0000-0000C6010000}"/>
    <cellStyle name="7_VCA 조립 및 D900 일일품질현황_VCA 조립 및 D900 일일품질현황Rev2_VCA 조립 및 D900 일일품질현황Rev2_VCA 조립 및 D900 일일품질현황Rev3_최종_19169_(0317) U900 3월 K" xfId="457" xr:uid="{00000000-0005-0000-0000-0000C7010000}"/>
    <cellStyle name="7_VCA 조립 및 D900 일일품질현황_VCA 조립 및 D900 일일품질현황Rev2_VCA 조립 및 D900 일일품질현황Rev2_VCA 조립 및 D900 일일품질현황Rev3_최종_19169_(080307) U900 3월 운영방안_신지훈" xfId="458" xr:uid="{00000000-0005-0000-0000-0000C8010000}"/>
    <cellStyle name="7_VCA 조립 및 D900 일일품질현황_VCA 조립 및 D900 일일품질현황Rev2_VCA 조립 및 D900 일일품질현황Rev2_VCA 조립 및 D900 일일품질현황Rev3_최종_19169_(080311) U900(Soul) 주요 원자재 3월 입고 수정계획_협의결과_신지훈_1" xfId="459" xr:uid="{00000000-0005-0000-0000-0000C9010000}"/>
    <cellStyle name="7_VCA 조립 및 D900 일일품질현황_VCA 조립 및 D900 일일품질현황Rev2_VCA 조립 및 D900 일일품질현황Rev2_VCA 조립 및 D900 일일품질현황Rev3_최종_19169_SV-650生产品质日报新样式（10）月" xfId="460" xr:uid="{00000000-0005-0000-0000-0000CA010000}"/>
    <cellStyle name="7_VCA 조립 및 D900 일일품질현황_VCA 조립 및 D900 일일품질현황Rev2_VCA 조립 및 D900 일일품질현황Rev2_VCA 조립 및 D900 일일품질현황Rev3_최종_19169_SV-650生产品质日报新样式（10）月_(0317) U900 3월 91.6K" xfId="461" xr:uid="{00000000-0005-0000-0000-0000CB010000}"/>
    <cellStyle name="7_VCA 조립 및 D900 일일품질현황_VCA 조립 및 D900 일일품질현황Rev2_VCA 조립 및 D900 일일품질현황Rev2_VCA 조립 및 D900 일일품질현황Rev3_최종_19169_SV-650生产品质日报新样式（10）月_(0317) U900 3월 K" xfId="462" xr:uid="{00000000-0005-0000-0000-0000CC010000}"/>
    <cellStyle name="7_VCA 조립 및 D900 일일품질현황_VCA 조립 및 D900 일일품질현황Rev2_VCA 조립 및 D900 일일품질현황Rev2_VCA 조립 및 D900 일일품질현황Rev3_최종_19169_SV-650生产品质日报新样式（10）月_(080307) U900 3월 운영방안_신지훈" xfId="463" xr:uid="{00000000-0005-0000-0000-0000CD010000}"/>
    <cellStyle name="7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464" xr:uid="{00000000-0005-0000-0000-0000CE010000}"/>
    <cellStyle name="7_VCA 조립 및 D900 일일품질현황_VCA 조립 및 D900 일일품질현황Rev2_VCA 조립 및 D900 일일품질현황Rev2_VCA 조립 및 D900 일일품질현황Rev3_최종_SV-650生产品质日报新样式（10）月" xfId="465" xr:uid="{00000000-0005-0000-0000-0000CF010000}"/>
    <cellStyle name="7_VCA 조립 및 D900 일일품질현황_VCA 조립 및 D900 일일품질현황Rev2_VCA 조립 및 D900 일일품질현황Rev2_VCA 조립 및 D900 일일품질현황Rev3_최종_SV-650生产品质日报新样式（10）月_(0317) U900 3월 91.6K" xfId="466" xr:uid="{00000000-0005-0000-0000-0000D0010000}"/>
    <cellStyle name="7_VCA 조립 및 D900 일일품질현황_VCA 조립 및 D900 일일품질현황Rev2_VCA 조립 및 D900 일일품질현황Rev2_VCA 조립 및 D900 일일품질현황Rev3_최종_SV-650生产品质日报新样式（10）月_(0317) U900 3월 K" xfId="467" xr:uid="{00000000-0005-0000-0000-0000D1010000}"/>
    <cellStyle name="7_VCA 조립 및 D900 일일품질현황_VCA 조립 및 D900 일일품질현황Rev2_VCA 조립 및 D900 일일품질현황Rev2_VCA 조립 및 D900 일일품질현황Rev3_최종_SV-650生产品质日报新样式（10）月_(080307) U900 3월 운영방안_신지훈" xfId="468" xr:uid="{00000000-0005-0000-0000-0000D2010000}"/>
    <cellStyle name="7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469" xr:uid="{00000000-0005-0000-0000-0000D3010000}"/>
    <cellStyle name="7_VCA 조립 및 D900 일일품질현황_VCA 조립 및 D900 일일품질현황Rev3" xfId="470" xr:uid="{00000000-0005-0000-0000-0000D4010000}"/>
    <cellStyle name="7_VCA 조립 및 D900 일일품질현황_VCA 조립 및 D900 일일품질현황Rev3_(0317) U900 3월 91.6K" xfId="471" xr:uid="{00000000-0005-0000-0000-0000D5010000}"/>
    <cellStyle name="7_VCA 조립 및 D900 일일품질현황_VCA 조립 및 D900 일일품질현황Rev3_(0317) U900 3월 K" xfId="472" xr:uid="{00000000-0005-0000-0000-0000D6010000}"/>
    <cellStyle name="7_VCA 조립 및 D900 일일품질현황_VCA 조립 및 D900 일일품질현황Rev3_(080307) U900 3월 운영방안_신지훈" xfId="473" xr:uid="{00000000-0005-0000-0000-0000D7010000}"/>
    <cellStyle name="7_VCA 조립 및 D900 일일품질현황_VCA 조립 및 D900 일일품질현황Rev3_(080311) U900(Soul) 주요 원자재 3월 입고 수정계획_협의결과_신지훈_1" xfId="474" xr:uid="{00000000-0005-0000-0000-0000D8010000}"/>
    <cellStyle name="7_VCA 조립 및 D900 일일품질현황_VCA 조립 및 D900 일일품질현황Rev3_SV-650生产品质日报新样式（10）月" xfId="475" xr:uid="{00000000-0005-0000-0000-0000D9010000}"/>
    <cellStyle name="7_VCA 조립 및 D900 일일품질현황_VCA 조립 및 D900 일일품질현황Rev3_SV-650生产品质日报新样式（10）月_(0317) U900 3월 91.6K" xfId="476" xr:uid="{00000000-0005-0000-0000-0000DA010000}"/>
    <cellStyle name="7_VCA 조립 및 D900 일일품질현황_VCA 조립 및 D900 일일품질현황Rev3_SV-650生产品质日报新样式（10）月_(0317) U900 3월 K" xfId="477" xr:uid="{00000000-0005-0000-0000-0000DB010000}"/>
    <cellStyle name="7_VCA 조립 및 D900 일일품질현황_VCA 조립 및 D900 일일품질현황Rev3_SV-650生产品质日报新样式（10）月_(080307) U900 3월 운영방안_신지훈" xfId="478" xr:uid="{00000000-0005-0000-0000-0000DC010000}"/>
    <cellStyle name="7_VCA 조립 및 D900 일일품질현황_VCA 조립 및 D900 일일품질현황Rev3_SV-650生产品质日报新样式（10）月_(080311) U900(Soul) 주요 원자재 3월 입고 수정계획_협의결과_신지훈_1" xfId="479" xr:uid="{00000000-0005-0000-0000-0000DD010000}"/>
    <cellStyle name="7_VCA 조립 및 D900 일일품질현황_VCA 조립 및 D900 일일품질현황Rev3_최종" xfId="480" xr:uid="{00000000-0005-0000-0000-0000DE010000}"/>
    <cellStyle name="7_VCA 조립 및 D900 일일품질현황_VCA 조립 및 D900 일일품질현황Rev3_최종_(0317) U900 3월 91.6K" xfId="481" xr:uid="{00000000-0005-0000-0000-0000DF010000}"/>
    <cellStyle name="7_VCA 조립 및 D900 일일품질현황_VCA 조립 및 D900 일일품질현황Rev3_최종_(0317) U900 3월 K" xfId="482" xr:uid="{00000000-0005-0000-0000-0000E0010000}"/>
    <cellStyle name="7_VCA 조립 및 D900 일일품질현황_VCA 조립 및 D900 일일품질현황Rev3_최종_(080307) U900 3월 운영방안_신지훈" xfId="483" xr:uid="{00000000-0005-0000-0000-0000E1010000}"/>
    <cellStyle name="7_VCA 조립 및 D900 일일품질현황_VCA 조립 및 D900 일일품질현황Rev3_최종_(080311) U900(Soul) 주요 원자재 3월 입고 수정계획_협의결과_신지훈_1" xfId="484" xr:uid="{00000000-0005-0000-0000-0000E2010000}"/>
    <cellStyle name="7_VCA 조립 및 D900 일일품질현황_VCA 조립 및 D900 일일품질현황Rev3_최종_19169" xfId="485" xr:uid="{00000000-0005-0000-0000-0000E3010000}"/>
    <cellStyle name="7_VCA 조립 및 D900 일일품질현황_VCA 조립 및 D900 일일품질현황Rev3_최종_19169_(0317) U900 3월 91.6K" xfId="486" xr:uid="{00000000-0005-0000-0000-0000E4010000}"/>
    <cellStyle name="7_VCA 조립 및 D900 일일품질현황_VCA 조립 및 D900 일일품질현황Rev3_최종_19169_(0317) U900 3월 K" xfId="487" xr:uid="{00000000-0005-0000-0000-0000E5010000}"/>
    <cellStyle name="7_VCA 조립 및 D900 일일품질현황_VCA 조립 및 D900 일일품질현황Rev3_최종_19169_(080307) U900 3월 운영방안_신지훈" xfId="488" xr:uid="{00000000-0005-0000-0000-0000E6010000}"/>
    <cellStyle name="7_VCA 조립 및 D900 일일품질현황_VCA 조립 및 D900 일일품질현황Rev3_최종_19169_(080311) U900(Soul) 주요 원자재 3월 입고 수정계획_협의결과_신지훈_1" xfId="489" xr:uid="{00000000-0005-0000-0000-0000E7010000}"/>
    <cellStyle name="7_VCA 조립 및 D900 일일품질현황_VCA 조립 및 D900 일일품질현황Rev3_최종_19169_SV-650生产品质日报新样式（10）月" xfId="490" xr:uid="{00000000-0005-0000-0000-0000E8010000}"/>
    <cellStyle name="7_VCA 조립 및 D900 일일품질현황_VCA 조립 및 D900 일일품질현황Rev3_최종_19169_SV-650生产品质日报新样式（10）月_(0317) U900 3월 91.6K" xfId="491" xr:uid="{00000000-0005-0000-0000-0000E9010000}"/>
    <cellStyle name="7_VCA 조립 및 D900 일일품질현황_VCA 조립 및 D900 일일품질현황Rev3_최종_19169_SV-650生产品质日报新样式（10）月_(0317) U900 3월 K" xfId="492" xr:uid="{00000000-0005-0000-0000-0000EA010000}"/>
    <cellStyle name="7_VCA 조립 및 D900 일일품질현황_VCA 조립 및 D900 일일품질현황Rev3_최종_19169_SV-650生产品质日报新样式（10）月_(080307) U900 3월 운영방안_신지훈" xfId="493" xr:uid="{00000000-0005-0000-0000-0000EB010000}"/>
    <cellStyle name="7_VCA 조립 및 D900 일일품질현황_VCA 조립 및 D900 일일품질현황Rev3_최종_19169_SV-650生产品质日报新样式（10）月_(080311) U900(Soul) 주요 원자재 3월 입고 수정계획_협의결과_신지훈_1" xfId="494" xr:uid="{00000000-0005-0000-0000-0000EC010000}"/>
    <cellStyle name="7_VCA 조립 및 D900 일일품질현황_VCA 조립 및 D900 일일품질현황Rev3_최종_SV-650生产品质日报新样式（10）月" xfId="495" xr:uid="{00000000-0005-0000-0000-0000ED010000}"/>
    <cellStyle name="7_VCA 조립 및 D900 일일품질현황_VCA 조립 및 D900 일일품질현황Rev3_최종_SV-650生产品质日报新样式（10）月_(0317) U900 3월 91.6K" xfId="496" xr:uid="{00000000-0005-0000-0000-0000EE010000}"/>
    <cellStyle name="7_VCA 조립 및 D900 일일품질현황_VCA 조립 및 D900 일일품질현황Rev3_최종_SV-650生产品质日报新样式（10）月_(0317) U900 3월 K" xfId="497" xr:uid="{00000000-0005-0000-0000-0000EF010000}"/>
    <cellStyle name="7_VCA 조립 및 D900 일일품질현황_VCA 조립 및 D900 일일품질현황Rev3_최종_SV-650生产品质日报新样式（10）月_(080307) U900 3월 운영방안_신지훈" xfId="498" xr:uid="{00000000-0005-0000-0000-0000F0010000}"/>
    <cellStyle name="7_VCA 조립 및 D900 일일품질현황_VCA 조립 및 D900 일일품질현황Rev3_최종_SV-650生产品质日报新样式（10）月_(080311) U900(Soul) 주요 원자재 3월 입고 수정계획_협의결과_신지훈_1" xfId="499" xr:uid="{00000000-0005-0000-0000-0000F1010000}"/>
    <cellStyle name="7_VCA 조립 및 D900 일일품질현황Rev2" xfId="500" xr:uid="{00000000-0005-0000-0000-0000F2010000}"/>
    <cellStyle name="7_VCA 조립 및 D900 일일품질현황Rev2_(0317) U900 3월 91.6K" xfId="501" xr:uid="{00000000-0005-0000-0000-0000F3010000}"/>
    <cellStyle name="7_VCA 조립 및 D900 일일품질현황Rev2_(0317) U900 3월 K" xfId="502" xr:uid="{00000000-0005-0000-0000-0000F4010000}"/>
    <cellStyle name="7_VCA 조립 및 D900 일일품질현황Rev2_(080307) U900 3월 운영방안_신지훈" xfId="503" xr:uid="{00000000-0005-0000-0000-0000F5010000}"/>
    <cellStyle name="7_VCA 조립 및 D900 일일품질현황Rev2_(080311) U900(Soul) 주요 원자재 3월 입고 수정계획_협의결과_신지훈_1" xfId="504" xr:uid="{00000000-0005-0000-0000-0000F6010000}"/>
    <cellStyle name="7_VCA 조립 및 D900 일일품질현황Rev2_(10월)VCA 조립 및 D900 일일품질현황Rev3(new)" xfId="505" xr:uid="{00000000-0005-0000-0000-0000F7010000}"/>
    <cellStyle name="7_VCA 조립 및 D900 일일품질현황Rev2_(10월)VCA 조립 및 D900 일일품질현황Rev3(new)_(0317) U900 3월 91.6K" xfId="506" xr:uid="{00000000-0005-0000-0000-0000F8010000}"/>
    <cellStyle name="7_VCA 조립 및 D900 일일품질현황Rev2_(10월)VCA 조립 및 D900 일일품질현황Rev3(new)_(0317) U900 3월 K" xfId="507" xr:uid="{00000000-0005-0000-0000-0000F9010000}"/>
    <cellStyle name="7_VCA 조립 및 D900 일일품질현황Rev2_(10월)VCA 조립 및 D900 일일품질현황Rev3(new)_(080307) U900 3월 운영방안_신지훈" xfId="508" xr:uid="{00000000-0005-0000-0000-0000FA010000}"/>
    <cellStyle name="7_VCA 조립 및 D900 일일품질현황Rev2_(10월)VCA 조립 및 D900 일일품질현황Rev3(new)_(080311) U900(Soul) 주요 원자재 3월 입고 수정계획_협의결과_신지훈_1" xfId="509" xr:uid="{00000000-0005-0000-0000-0000FB010000}"/>
    <cellStyle name="7_VCA 조립 및 D900 일일품질현황Rev2_(10월)VCA 조립 및 D900 일일품질현황Rev3(new)_SV-650生产品质日报新样式（10）月" xfId="510" xr:uid="{00000000-0005-0000-0000-0000FC010000}"/>
    <cellStyle name="7_VCA 조립 및 D900 일일품질현황Rev2_(10월)VCA 조립 및 D900 일일품질현황Rev3(new)_SV-650生产品质日报新样式（10）月_(0317) U900 3월 91.6K" xfId="511" xr:uid="{00000000-0005-0000-0000-0000FD010000}"/>
    <cellStyle name="7_VCA 조립 및 D900 일일품질현황Rev2_(10월)VCA 조립 및 D900 일일품질현황Rev3(new)_SV-650生产品质日报新样式（10）月_(0317) U900 3월 K" xfId="512" xr:uid="{00000000-0005-0000-0000-0000FE010000}"/>
    <cellStyle name="7_VCA 조립 및 D900 일일품질현황Rev2_(10월)VCA 조립 및 D900 일일품질현황Rev3(new)_SV-650生产品质日报新样式（10）月_(080307) U900 3월 운영방안_신지훈" xfId="513" xr:uid="{00000000-0005-0000-0000-0000FF010000}"/>
    <cellStyle name="7_VCA 조립 및 D900 일일품질현황Rev2_(10월)VCA 조립 및 D900 일일품질현황Rev3(new)_SV-650生产品质日报新样式（10）月_(080311) U900(Soul) 주요 원자재 3월 입고 수정계획_협의결과_신지훈_1" xfId="514" xr:uid="{00000000-0005-0000-0000-000000020000}"/>
    <cellStyle name="7_VCA 조립 및 D900 일일품질현황Rev2_SV-650生产品质日报新样式（10）月" xfId="515" xr:uid="{00000000-0005-0000-0000-000001020000}"/>
    <cellStyle name="7_VCA 조립 및 D900 일일품질현황Rev2_SV-650生产品质日报新样式（10）月_(0317) U900 3월 91.6K" xfId="516" xr:uid="{00000000-0005-0000-0000-000002020000}"/>
    <cellStyle name="7_VCA 조립 및 D900 일일품질현황Rev2_SV-650生产品质日报新样式（10）月_(0317) U900 3월 K" xfId="517" xr:uid="{00000000-0005-0000-0000-000003020000}"/>
    <cellStyle name="7_VCA 조립 및 D900 일일품질현황Rev2_SV-650生产品质日报新样式（10）月_(080307) U900 3월 운영방안_신지훈" xfId="518" xr:uid="{00000000-0005-0000-0000-000004020000}"/>
    <cellStyle name="7_VCA 조립 및 D900 일일품질현황Rev2_SV-650生产品质日报新样式（10）月_(080311) U900(Soul) 주요 원자재 3월 입고 수정계획_협의결과_신지훈_1" xfId="519" xr:uid="{00000000-0005-0000-0000-000005020000}"/>
    <cellStyle name="7_VCA 조립 및 D900 일일품질현황Rev2_VCA 조립 및 D900 일일품질현황Rev3" xfId="520" xr:uid="{00000000-0005-0000-0000-000006020000}"/>
    <cellStyle name="7_VCA 조립 및 D900 일일품질현황Rev2_VCA 조립 및 D900 일일품질현황Rev3_(0317) U900 3월 91.6K" xfId="521" xr:uid="{00000000-0005-0000-0000-000007020000}"/>
    <cellStyle name="7_VCA 조립 및 D900 일일품질현황Rev2_VCA 조립 및 D900 일일품질현황Rev3_(0317) U900 3월 K" xfId="522" xr:uid="{00000000-0005-0000-0000-000008020000}"/>
    <cellStyle name="7_VCA 조립 및 D900 일일품질현황Rev2_VCA 조립 및 D900 일일품질현황Rev3_(080307) U900 3월 운영방안_신지훈" xfId="523" xr:uid="{00000000-0005-0000-0000-000009020000}"/>
    <cellStyle name="7_VCA 조립 및 D900 일일품질현황Rev2_VCA 조립 및 D900 일일품질현황Rev3_(080311) U900(Soul) 주요 원자재 3월 입고 수정계획_협의결과_신지훈_1" xfId="524" xr:uid="{00000000-0005-0000-0000-00000A020000}"/>
    <cellStyle name="7_VCA 조립 및 D900 일일품질현황Rev2_VCA 조립 및 D900 일일품질현황Rev3_SV-650生产品质日报新样式（10）月" xfId="525" xr:uid="{00000000-0005-0000-0000-00000B020000}"/>
    <cellStyle name="7_VCA 조립 및 D900 일일품질현황Rev2_VCA 조립 및 D900 일일품질현황Rev3_SV-650生产品质日报新样式（10）月_(0317) U900 3월 91.6K" xfId="526" xr:uid="{00000000-0005-0000-0000-00000C020000}"/>
    <cellStyle name="7_VCA 조립 및 D900 일일품질현황Rev2_VCA 조립 및 D900 일일품질현황Rev3_SV-650生产品质日报新样式（10）月_(0317) U900 3월 K" xfId="527" xr:uid="{00000000-0005-0000-0000-00000D020000}"/>
    <cellStyle name="7_VCA 조립 및 D900 일일품질현황Rev2_VCA 조립 및 D900 일일품질현황Rev3_SV-650生产品质日报新样式（10）月_(080307) U900 3월 운영방안_신지훈" xfId="528" xr:uid="{00000000-0005-0000-0000-00000E020000}"/>
    <cellStyle name="7_VCA 조립 및 D900 일일품질현황Rev2_VCA 조립 및 D900 일일품질현황Rev3_SV-650生产品质日报新样式（10）月_(080311) U900(Soul) 주요 원자재 3월 입고 수정계획_협의결과_신지훈_1" xfId="529" xr:uid="{00000000-0005-0000-0000-00000F020000}"/>
    <cellStyle name="7_VCA 조립 및 D900 일일품질현황Rev2_VCA 조립 및 D900 일일품질현황Rev3_최종" xfId="530" xr:uid="{00000000-0005-0000-0000-000010020000}"/>
    <cellStyle name="7_VCA 조립 및 D900 일일품질현황Rev2_VCA 조립 및 D900 일일품질현황Rev3_최종_(0317) U900 3월 91.6K" xfId="531" xr:uid="{00000000-0005-0000-0000-000011020000}"/>
    <cellStyle name="7_VCA 조립 및 D900 일일품질현황Rev2_VCA 조립 및 D900 일일품질현황Rev3_최종_(0317) U900 3월 K" xfId="532" xr:uid="{00000000-0005-0000-0000-000012020000}"/>
    <cellStyle name="7_VCA 조립 및 D900 일일품질현황Rev2_VCA 조립 및 D900 일일품질현황Rev3_최종_(080307) U900 3월 운영방안_신지훈" xfId="533" xr:uid="{00000000-0005-0000-0000-000013020000}"/>
    <cellStyle name="7_VCA 조립 및 D900 일일품질현황Rev2_VCA 조립 및 D900 일일품질현황Rev3_최종_(080311) U900(Soul) 주요 원자재 3월 입고 수정계획_협의결과_신지훈_1" xfId="534" xr:uid="{00000000-0005-0000-0000-000014020000}"/>
    <cellStyle name="7_VCA 조립 및 D900 일일품질현황Rev2_VCA 조립 및 D900 일일품질현황Rev3_최종_19169" xfId="535" xr:uid="{00000000-0005-0000-0000-000015020000}"/>
    <cellStyle name="7_VCA 조립 및 D900 일일품질현황Rev2_VCA 조립 및 D900 일일품질현황Rev3_최종_19169_(0317) U900 3월 91.6K" xfId="536" xr:uid="{00000000-0005-0000-0000-000016020000}"/>
    <cellStyle name="7_VCA 조립 및 D900 일일품질현황Rev2_VCA 조립 및 D900 일일품질현황Rev3_최종_19169_(0317) U900 3월 K" xfId="537" xr:uid="{00000000-0005-0000-0000-000017020000}"/>
    <cellStyle name="7_VCA 조립 및 D900 일일품질현황Rev2_VCA 조립 및 D900 일일품질현황Rev3_최종_19169_(080307) U900 3월 운영방안_신지훈" xfId="538" xr:uid="{00000000-0005-0000-0000-000018020000}"/>
    <cellStyle name="7_VCA 조립 및 D900 일일품질현황Rev2_VCA 조립 및 D900 일일품질현황Rev3_최종_19169_(080311) U900(Soul) 주요 원자재 3월 입고 수정계획_협의결과_신지훈_1" xfId="539" xr:uid="{00000000-0005-0000-0000-000019020000}"/>
    <cellStyle name="7_VCA 조립 및 D900 일일품질현황Rev2_VCA 조립 및 D900 일일품질현황Rev3_최종_19169_SV-650生产品质日报新样式（10）月" xfId="540" xr:uid="{00000000-0005-0000-0000-00001A020000}"/>
    <cellStyle name="7_VCA 조립 및 D900 일일품질현황Rev2_VCA 조립 및 D900 일일품질현황Rev3_최종_19169_SV-650生产品质日报新样式（10）月_(0317) U900 3월 91.6K" xfId="541" xr:uid="{00000000-0005-0000-0000-00001B020000}"/>
    <cellStyle name="7_VCA 조립 및 D900 일일품질현황Rev2_VCA 조립 및 D900 일일품질현황Rev3_최종_19169_SV-650生产品质日报新样式（10）月_(0317) U900 3월 K" xfId="542" xr:uid="{00000000-0005-0000-0000-00001C020000}"/>
    <cellStyle name="7_VCA 조립 및 D900 일일품질현황Rev2_VCA 조립 및 D900 일일품질현황Rev3_최종_19169_SV-650生产品质日报新样式（10）月_(080307) U900 3월 운영방안_신지훈" xfId="543" xr:uid="{00000000-0005-0000-0000-00001D020000}"/>
    <cellStyle name="7_VCA 조립 및 D900 일일품질현황Rev2_VCA 조립 및 D900 일일품질현황Rev3_최종_19169_SV-650生产品质日报新样式（10）月_(080311) U900(Soul) 주요 원자재 3월 입고 수정계획_협의결과_신지훈_1" xfId="544" xr:uid="{00000000-0005-0000-0000-00001E020000}"/>
    <cellStyle name="7_VCA 조립 및 D900 일일품질현황Rev2_VCA 조립 및 D900 일일품질현황Rev3_최종_SV-650生产品质日报新样式（10）月" xfId="545" xr:uid="{00000000-0005-0000-0000-00001F020000}"/>
    <cellStyle name="7_VCA 조립 및 D900 일일품질현황Rev2_VCA 조립 및 D900 일일품질현황Rev3_최종_SV-650生产品质日报新样式（10）月_(0317) U900 3월 91.6K" xfId="546" xr:uid="{00000000-0005-0000-0000-000020020000}"/>
    <cellStyle name="7_VCA 조립 및 D900 일일품질현황Rev2_VCA 조립 및 D900 일일품질현황Rev3_최종_SV-650生产品质日报新样式（10）月_(0317) U900 3월 K" xfId="547" xr:uid="{00000000-0005-0000-0000-000021020000}"/>
    <cellStyle name="7_VCA 조립 및 D900 일일품질현황Rev2_VCA 조립 및 D900 일일품질현황Rev3_최종_SV-650生产品质日报新样式（10）月_(080307) U900 3월 운영방안_신지훈" xfId="548" xr:uid="{00000000-0005-0000-0000-000022020000}"/>
    <cellStyle name="7_VCA 조립 및 D900 일일품질현황Rev2_VCA 조립 및 D900 일일품질현황Rev3_최종_SV-650生产品质日报新样式（10）月_(080311) U900(Soul) 주요 원자재 3월 입고 수정계획_협의결과_신지훈_1" xfId="549" xr:uid="{00000000-0005-0000-0000-000023020000}"/>
    <cellStyle name="7_생산계획_부산_0726(공지용)" xfId="550" xr:uid="{00000000-0005-0000-0000-000024020000}"/>
    <cellStyle name="7_생산계획_부산_0726(공지용)_(0317) U900 3월 91.6K" xfId="551" xr:uid="{00000000-0005-0000-0000-000025020000}"/>
    <cellStyle name="7_생산계획_부산_0726(공지용)_(0317) U900 3월 K" xfId="552" xr:uid="{00000000-0005-0000-0000-000026020000}"/>
    <cellStyle name="7_생산계획_부산_0726(공지용)_(080307) U900 3월 운영방안_신지훈" xfId="553" xr:uid="{00000000-0005-0000-0000-000027020000}"/>
    <cellStyle name="7_생산계획_부산_0726(공지용)_(080311) U900(Soul) 주요 원자재 3월 입고 수정계획_협의결과_신지훈_1" xfId="554" xr:uid="{00000000-0005-0000-0000-000028020000}"/>
    <cellStyle name="7_생산계획_부산_0726(공지용)_11월 COB 운영" xfId="555" xr:uid="{00000000-0005-0000-0000-000029020000}"/>
    <cellStyle name="7_생산계획_부산_0726(공지용)_11월 COB 운영_(0317) U900 3월 91.6K" xfId="556" xr:uid="{00000000-0005-0000-0000-00002A020000}"/>
    <cellStyle name="7_생산계획_부산_0726(공지용)_11월 COB 운영_(0317) U900 3월 K" xfId="557" xr:uid="{00000000-0005-0000-0000-00002B020000}"/>
    <cellStyle name="7_생산계획_부산_0726(공지용)_11월 COB 운영_(080307) U900 3월 운영방안_신지훈" xfId="558" xr:uid="{00000000-0005-0000-0000-00002C020000}"/>
    <cellStyle name="7_생산계획_부산_0726(공지용)_11월 COB 운영_(080311) U900(Soul) 주요 원자재 3월 입고 수정계획_협의결과_신지훈_1" xfId="559" xr:uid="{00000000-0005-0000-0000-00002D020000}"/>
    <cellStyle name="7_생산계획_부산_0726(공지용)_11월 COB 운영_11월 COB 운영(20061027)" xfId="560" xr:uid="{00000000-0005-0000-0000-00002E020000}"/>
    <cellStyle name="7_생산계획_부산_0726(공지용)_11월 COB 운영_11월 COB 운영(20061027)_(0317) U900 3월 91.6K" xfId="561" xr:uid="{00000000-0005-0000-0000-00002F020000}"/>
    <cellStyle name="7_생산계획_부산_0726(공지용)_11월 COB 운영_11월 COB 운영(20061027)_(0317) U900 3월 K" xfId="562" xr:uid="{00000000-0005-0000-0000-000030020000}"/>
    <cellStyle name="7_생산계획_부산_0726(공지용)_11월 COB 운영_11월 COB 운영(20061027)_(080307) U900 3월 운영방안_신지훈" xfId="563" xr:uid="{00000000-0005-0000-0000-000031020000}"/>
    <cellStyle name="7_생산계획_부산_0726(공지용)_11월 COB 운영_11월 COB 운영(20061027)_(080311) U900(Soul) 주요 원자재 3월 입고 수정계획_협의결과_신지훈_1" xfId="564" xr:uid="{00000000-0005-0000-0000-000032020000}"/>
    <cellStyle name="7_생산계획_부산_0726(공지용)_8월 28일 생산계획" xfId="565" xr:uid="{00000000-0005-0000-0000-000033020000}"/>
    <cellStyle name="7_생산계획_부산_0726(공지용)_8월 28일 생산계획_(0317) U900 3월 91.6K" xfId="566" xr:uid="{00000000-0005-0000-0000-000034020000}"/>
    <cellStyle name="7_생산계획_부산_0726(공지용)_8월 28일 생산계획_(0317) U900 3월 K" xfId="567" xr:uid="{00000000-0005-0000-0000-000035020000}"/>
    <cellStyle name="7_생산계획_부산_0726(공지용)_8월 28일 생산계획_(080307) U900 3월 운영방안_신지훈" xfId="568" xr:uid="{00000000-0005-0000-0000-000036020000}"/>
    <cellStyle name="7_생산계획_부산_0726(공지용)_8월 28일 생산계획_(080311) U900(Soul) 주요 원자재 3월 입고 수정계획_협의결과_신지훈_1" xfId="569" xr:uid="{00000000-0005-0000-0000-000037020000}"/>
    <cellStyle name="7_생산계획_부산_0726(공지용)_8월 28일 생산계획_11월 COB 운영(20061027)" xfId="570" xr:uid="{00000000-0005-0000-0000-000038020000}"/>
    <cellStyle name="7_생산계획_부산_0726(공지용)_8월 28일 생산계획_11월 COB 운영(20061027)_(0317) U900 3월 91.6K" xfId="571" xr:uid="{00000000-0005-0000-0000-000039020000}"/>
    <cellStyle name="7_생산계획_부산_0726(공지용)_8월 28일 생산계획_11월 COB 운영(20061027)_(0317) U900 3월 K" xfId="572" xr:uid="{00000000-0005-0000-0000-00003A020000}"/>
    <cellStyle name="7_생산계획_부산_0726(공지용)_8월 28일 생산계획_11월 COB 운영(20061027)_(080307) U900 3월 운영방안_신지훈" xfId="573" xr:uid="{00000000-0005-0000-0000-00003B020000}"/>
    <cellStyle name="7_생산계획_부산_0726(공지용)_8월 28일 생산계획_11월 COB 운영(20061027)_(080311) U900(Soul) 주요 원자재 3월 입고 수정계획_협의결과_신지훈_1" xfId="574" xr:uid="{00000000-0005-0000-0000-00003C020000}"/>
    <cellStyle name="7_생산계획_부산_0726(공지용)_LSI Sensor 진행사항 (061012)" xfId="575" xr:uid="{00000000-0005-0000-0000-00003D020000}"/>
    <cellStyle name="7_생산계획_부산_0726(공지용)_LSI Sensor 진행사항 (061012)_(0317) U900 3월 91.6K" xfId="576" xr:uid="{00000000-0005-0000-0000-00003E020000}"/>
    <cellStyle name="7_생산계획_부산_0726(공지용)_LSI Sensor 진행사항 (061012)_(0317) U900 3월 K" xfId="577" xr:uid="{00000000-0005-0000-0000-00003F020000}"/>
    <cellStyle name="7_생산계획_부산_0726(공지용)_LSI Sensor 진행사항 (061012)_(080307) U900 3월 운영방안_신지훈" xfId="578" xr:uid="{00000000-0005-0000-0000-000040020000}"/>
    <cellStyle name="7_생산계획_부산_0726(공지용)_LSI Sensor 진행사항 (061012)_(080311) U900(Soul) 주요 원자재 3월 입고 수정계획_협의결과_신지훈_1" xfId="579" xr:uid="{00000000-0005-0000-0000-000041020000}"/>
    <cellStyle name="7_생산계획_부산_0726(공지용)_LSI Sensor 진행사항 (061012)_11월 COB 운영(20061027)" xfId="580" xr:uid="{00000000-0005-0000-0000-000042020000}"/>
    <cellStyle name="7_생산계획_부산_0726(공지용)_LSI Sensor 진행사항 (061012)_11월 COB 운영(20061027)_(0317) U900 3월 91.6K" xfId="581" xr:uid="{00000000-0005-0000-0000-000043020000}"/>
    <cellStyle name="7_생산계획_부산_0726(공지용)_LSI Sensor 진행사항 (061012)_11월 COB 운영(20061027)_(0317) U900 3월 K" xfId="582" xr:uid="{00000000-0005-0000-0000-000044020000}"/>
    <cellStyle name="7_생산계획_부산_0726(공지용)_LSI Sensor 진행사항 (061012)_11월 COB 운영(20061027)_(080307) U900 3월 운영방안_신지훈" xfId="583" xr:uid="{00000000-0005-0000-0000-000045020000}"/>
    <cellStyle name="7_생산계획_부산_0726(공지용)_LSI Sensor 진행사항 (061012)_11월 COB 운영(20061027)_(080311) U900(Soul) 주요 원자재 3월 입고 수정계획_협의결과_신지훈_1" xfId="584" xr:uid="{00000000-0005-0000-0000-000046020000}"/>
    <cellStyle name="7_생산계획_부산_0726(공지용)_LSI Sensor 진행사항 (061013)" xfId="585" xr:uid="{00000000-0005-0000-0000-000047020000}"/>
    <cellStyle name="7_생산계획_부산_0726(공지용)_LSI Sensor 진행사항 (061013)_(0317) U900 3월 91.6K" xfId="586" xr:uid="{00000000-0005-0000-0000-000048020000}"/>
    <cellStyle name="7_생산계획_부산_0726(공지용)_LSI Sensor 진행사항 (061013)_(0317) U900 3월 K" xfId="587" xr:uid="{00000000-0005-0000-0000-000049020000}"/>
    <cellStyle name="7_생산계획_부산_0726(공지용)_LSI Sensor 진행사항 (061013)_(080307) U900 3월 운영방안_신지훈" xfId="588" xr:uid="{00000000-0005-0000-0000-00004A020000}"/>
    <cellStyle name="7_생산계획_부산_0726(공지용)_LSI Sensor 진행사항 (061013)_(080311) U900(Soul) 주요 원자재 3월 입고 수정계획_협의결과_신지훈_1" xfId="589" xr:uid="{00000000-0005-0000-0000-00004B020000}"/>
    <cellStyle name="7_생산계획_부산_0726(공지용)_LSI Sensor 진행사항 (061013)_11월 COB 운영(20061027)" xfId="590" xr:uid="{00000000-0005-0000-0000-00004C020000}"/>
    <cellStyle name="7_생산계획_부산_0726(공지용)_LSI Sensor 진행사항 (061013)_11월 COB 운영(20061027)_(0317) U900 3월 91.6K" xfId="591" xr:uid="{00000000-0005-0000-0000-00004D020000}"/>
    <cellStyle name="7_생산계획_부산_0726(공지용)_LSI Sensor 진행사항 (061013)_11월 COB 운영(20061027)_(0317) U900 3월 K" xfId="592" xr:uid="{00000000-0005-0000-0000-00004E020000}"/>
    <cellStyle name="7_생산계획_부산_0726(공지용)_LSI Sensor 진행사항 (061013)_11월 COB 운영(20061027)_(080307) U900 3월 운영방안_신지훈" xfId="593" xr:uid="{00000000-0005-0000-0000-00004F020000}"/>
    <cellStyle name="7_생산계획_부산_0726(공지용)_LSI Sensor 진행사항 (061013)_11월 COB 운영(20061027)_(080311) U900(Soul) 주요 원자재 3월 입고 수정계획_협의결과_신지훈_1" xfId="594" xr:uid="{00000000-0005-0000-0000-000050020000}"/>
    <cellStyle name="7_생산계획_부산_0726(공지용)_생산계획_부산_0825" xfId="595" xr:uid="{00000000-0005-0000-0000-000051020000}"/>
    <cellStyle name="7_생산계획_부산_0726(공지용)_생산계획_부산_0825_(0317) U900 3월 91.6K" xfId="596" xr:uid="{00000000-0005-0000-0000-000052020000}"/>
    <cellStyle name="7_생산계획_부산_0726(공지용)_생산계획_부산_0825_(0317) U900 3월 K" xfId="597" xr:uid="{00000000-0005-0000-0000-000053020000}"/>
    <cellStyle name="7_생산계획_부산_0726(공지용)_생산계획_부산_0825_(080307) U900 3월 운영방안_신지훈" xfId="598" xr:uid="{00000000-0005-0000-0000-000054020000}"/>
    <cellStyle name="7_생산계획_부산_0726(공지용)_생산계획_부산_0825_(080311) U900(Soul) 주요 원자재 3월 입고 수정계획_협의결과_신지훈_1" xfId="599" xr:uid="{00000000-0005-0000-0000-000055020000}"/>
    <cellStyle name="7_생산계획_부산_0726(공지용)_생산계획_부산_0825_11월 COB 운영(20061027)" xfId="600" xr:uid="{00000000-0005-0000-0000-000056020000}"/>
    <cellStyle name="7_생산계획_부산_0726(공지용)_생산계획_부산_0825_11월 COB 운영(20061027)_(0317) U900 3월 91.6K" xfId="601" xr:uid="{00000000-0005-0000-0000-000057020000}"/>
    <cellStyle name="7_생산계획_부산_0726(공지용)_생산계획_부산_0825_11월 COB 운영(20061027)_(0317) U900 3월 K" xfId="602" xr:uid="{00000000-0005-0000-0000-000058020000}"/>
    <cellStyle name="7_생산계획_부산_0726(공지용)_생산계획_부산_0825_11월 COB 운영(20061027)_(080307) U900 3월 운영방안_신지훈" xfId="603" xr:uid="{00000000-0005-0000-0000-000059020000}"/>
    <cellStyle name="7_생산계획_부산_0726(공지용)_생산계획_부산_0825_11월 COB 운영(20061027)_(080311) U900(Soul) 주요 원자재 3월 입고 수정계획_협의결과_신지훈_1" xfId="604" xr:uid="{00000000-0005-0000-0000-00005A020000}"/>
    <cellStyle name="7_생산계획_부산_0726(공지용)_생산계획_부산_0924 (공지)" xfId="605" xr:uid="{00000000-0005-0000-0000-00005B020000}"/>
    <cellStyle name="7_생산계획_부산_0726(공지용)_생산계획_부산_0924 (공지)_(0317) U900 3월 91.6K" xfId="606" xr:uid="{00000000-0005-0000-0000-00005C020000}"/>
    <cellStyle name="7_생산계획_부산_0726(공지용)_생산계획_부산_0924 (공지)_(0317) U900 3월 K" xfId="607" xr:uid="{00000000-0005-0000-0000-00005D020000}"/>
    <cellStyle name="7_생산계획_부산_0726(공지용)_생산계획_부산_0924 (공지)_(080307) U900 3월 운영방안_신지훈" xfId="608" xr:uid="{00000000-0005-0000-0000-00005E020000}"/>
    <cellStyle name="7_생산계획_부산_0726(공지용)_생산계획_부산_0924 (공지)_(080311) U900(Soul) 주요 원자재 3월 입고 수정계획_협의결과_신지훈_1" xfId="609" xr:uid="{00000000-0005-0000-0000-00005F020000}"/>
    <cellStyle name="7_생산계획_부산_0726(공지용)_생산계획_부산_0924 (공지)_11월 COB 운영(20061027)" xfId="610" xr:uid="{00000000-0005-0000-0000-000060020000}"/>
    <cellStyle name="7_생산계획_부산_0726(공지용)_생산계획_부산_0924 (공지)_11월 COB 운영(20061027)_(0317) U900 3월 91.6K" xfId="611" xr:uid="{00000000-0005-0000-0000-000061020000}"/>
    <cellStyle name="7_생산계획_부산_0726(공지용)_생산계획_부산_0924 (공지)_11월 COB 운영(20061027)_(0317) U900 3월 K" xfId="612" xr:uid="{00000000-0005-0000-0000-000062020000}"/>
    <cellStyle name="7_생산계획_부산_0726(공지용)_생산계획_부산_0924 (공지)_11월 COB 운영(20061027)_(080307) U900 3월 운영방안_신지훈" xfId="613" xr:uid="{00000000-0005-0000-0000-000063020000}"/>
    <cellStyle name="7_생산계획_부산_0726(공지용)_생산계획_부산_0924 (공지)_11월 COB 운영(20061027)_(080311) U900(Soul) 주요 원자재 3월 입고 수정계획_협의결과_신지훈_1" xfId="614" xr:uid="{00000000-0005-0000-0000-000064020000}"/>
    <cellStyle name="7_생산계획_부산_0726(공지용)_생산계획_부산_1018" xfId="615" xr:uid="{00000000-0005-0000-0000-000065020000}"/>
    <cellStyle name="7_생산계획_부산_0726(공지용)_생산계획_부산_1018_(0317) U900 3월 91.6K" xfId="616" xr:uid="{00000000-0005-0000-0000-000066020000}"/>
    <cellStyle name="7_생산계획_부산_0726(공지용)_생산계획_부산_1018_(0317) U900 3월 K" xfId="617" xr:uid="{00000000-0005-0000-0000-000067020000}"/>
    <cellStyle name="7_생산계획_부산_0726(공지용)_생산계획_부산_1018_(080307) U900 3월 운영방안_신지훈" xfId="618" xr:uid="{00000000-0005-0000-0000-000068020000}"/>
    <cellStyle name="7_생산계획_부산_0726(공지용)_생산계획_부산_1018_(080311) U900(Soul) 주요 원자재 3월 입고 수정계획_협의결과_신지훈_1" xfId="619" xr:uid="{00000000-0005-0000-0000-000069020000}"/>
    <cellStyle name="7_생산계획_부산_0726(공지용)_생산계획_부산_1018_11월 COB 운영(20061027)" xfId="620" xr:uid="{00000000-0005-0000-0000-00006A020000}"/>
    <cellStyle name="7_생산계획_부산_0726(공지용)_생산계획_부산_1018_11월 COB 운영(20061027)_(0317) U900 3월 91.6K" xfId="621" xr:uid="{00000000-0005-0000-0000-00006B020000}"/>
    <cellStyle name="7_생산계획_부산_0726(공지용)_생산계획_부산_1018_11월 COB 운영(20061027)_(0317) U900 3월 K" xfId="622" xr:uid="{00000000-0005-0000-0000-00006C020000}"/>
    <cellStyle name="7_생산계획_부산_0726(공지용)_생산계획_부산_1018_11월 COB 운영(20061027)_(080307) U900 3월 운영방안_신지훈" xfId="623" xr:uid="{00000000-0005-0000-0000-00006D020000}"/>
    <cellStyle name="7_생산계획_부산_0726(공지용)_생산계획_부산_1018_11월 COB 운영(20061027)_(080311) U900(Soul) 주요 원자재 3월 입고 수정계획_협의결과_신지훈_1" xfId="624" xr:uid="{00000000-0005-0000-0000-00006E020000}"/>
    <cellStyle name="7_생산계획_부산_0726(공지용)_생산계획_부산_1026 (11월 포함)" xfId="625" xr:uid="{00000000-0005-0000-0000-00006F020000}"/>
    <cellStyle name="7_생산계획_부산_0726(공지용)_생산계획_부산_1026 (11월 포함)_(0317) U900 3월 91.6K" xfId="626" xr:uid="{00000000-0005-0000-0000-000070020000}"/>
    <cellStyle name="7_생산계획_부산_0726(공지용)_생산계획_부산_1026 (11월 포함)_(0317) U900 3월 K" xfId="627" xr:uid="{00000000-0005-0000-0000-000071020000}"/>
    <cellStyle name="7_생산계획_부산_0726(공지용)_생산계획_부산_1026 (11월 포함)_(080307) U900 3월 운영방안_신지훈" xfId="628" xr:uid="{00000000-0005-0000-0000-000072020000}"/>
    <cellStyle name="7_생산계획_부산_0726(공지용)_생산계획_부산_1026 (11월 포함)_(080311) U900(Soul) 주요 원자재 3월 입고 수정계획_협의결과_신지훈_1" xfId="629" xr:uid="{00000000-0005-0000-0000-000073020000}"/>
    <cellStyle name="7_생산계획_부산_0726(공지용)_생산계획_부산_1026 (11월 포함)_11월 COB 운영(20061027)" xfId="630" xr:uid="{00000000-0005-0000-0000-000074020000}"/>
    <cellStyle name="7_생산계획_부산_0726(공지용)_생산계획_부산_1026 (11월 포함)_11월 COB 운영(20061027)_(0317) U900 3월 91.6K" xfId="631" xr:uid="{00000000-0005-0000-0000-000075020000}"/>
    <cellStyle name="7_생산계획_부산_0726(공지용)_생산계획_부산_1026 (11월 포함)_11월 COB 운영(20061027)_(0317) U900 3월 K" xfId="632" xr:uid="{00000000-0005-0000-0000-000076020000}"/>
    <cellStyle name="7_생산계획_부산_0726(공지용)_생산계획_부산_1026 (11월 포함)_11월 COB 운영(20061027)_(080307) U900 3월 운영방안_신지훈" xfId="633" xr:uid="{00000000-0005-0000-0000-000077020000}"/>
    <cellStyle name="7_생산계획_부산_0726(공지용)_생산계획_부산_1026 (11월 포함)_11월 COB 운영(20061027)_(080311) U900(Soul) 주요 원자재 3월 입고 수정계획_협의결과_신지훈_1" xfId="634" xr:uid="{00000000-0005-0000-0000-000078020000}"/>
    <cellStyle name="7_신기종 완성 진행 현황" xfId="635" xr:uid="{00000000-0005-0000-0000-000079020000}"/>
    <cellStyle name="7_신기종 완성 진행 현황_(0317) U900 3월 91.6K" xfId="636" xr:uid="{00000000-0005-0000-0000-00007A020000}"/>
    <cellStyle name="7_신기종 완성 진행 현황_(0317) U900 3월 K" xfId="637" xr:uid="{00000000-0005-0000-0000-00007B020000}"/>
    <cellStyle name="7_신기종 완성 진행 현황_(080307) U900 3월 운영방안_신지훈" xfId="638" xr:uid="{00000000-0005-0000-0000-00007C020000}"/>
    <cellStyle name="7_신기종 완성 진행 현황_(080311) U900(Soul) 주요 원자재 3월 입고 수정계획_협의결과_신지훈_1" xfId="639" xr:uid="{00000000-0005-0000-0000-00007D020000}"/>
    <cellStyle name="7_신기종 완성 진행 현황_P910진행현황" xfId="640" xr:uid="{00000000-0005-0000-0000-00007E020000}"/>
    <cellStyle name="7_신기종 완성 진행 현황_P910진행현황_(0317) U900 3월 91.6K" xfId="641" xr:uid="{00000000-0005-0000-0000-00007F020000}"/>
    <cellStyle name="7_신기종 완성 진행 현황_P910진행현황_(0317) U900 3월 K" xfId="642" xr:uid="{00000000-0005-0000-0000-000080020000}"/>
    <cellStyle name="7_신기종 완성 진행 현황_P910진행현황_(080307) U900 3월 운영방안_신지훈" xfId="643" xr:uid="{00000000-0005-0000-0000-000081020000}"/>
    <cellStyle name="7_신기종 완성 진행 현황_P910진행현황_(080311) U900(Soul) 주요 원자재 3월 입고 수정계획_협의결과_신지훈_1" xfId="644" xr:uid="{00000000-0005-0000-0000-000082020000}"/>
    <cellStyle name="7_신기종 완성 진행 현황_P910진행현황_SV-650生产品质日报新样式（10）月" xfId="645" xr:uid="{00000000-0005-0000-0000-000083020000}"/>
    <cellStyle name="7_신기종 완성 진행 현황_P910진행현황_SV-650生产品质日报新样式（10）月_(0317) U900 3월 91.6K" xfId="646" xr:uid="{00000000-0005-0000-0000-000084020000}"/>
    <cellStyle name="7_신기종 완성 진행 현황_P910진행현황_SV-650生产品质日报新样式（10）月_(0317) U900 3월 K" xfId="647" xr:uid="{00000000-0005-0000-0000-000085020000}"/>
    <cellStyle name="7_신기종 완성 진행 현황_P910진행현황_SV-650生产品质日报新样式（10）月_(080307) U900 3월 운영방안_신지훈" xfId="648" xr:uid="{00000000-0005-0000-0000-000086020000}"/>
    <cellStyle name="7_신기종 완성 진행 현황_P910진행현황_SV-650生产品质日报新样式（10）月_(080311) U900(Soul) 주요 원자재 3월 입고 수정계획_협의결과_신지훈_1" xfId="649" xr:uid="{00000000-0005-0000-0000-000087020000}"/>
    <cellStyle name="7_신기종 완성 진행 현황_P910진행현황_VCA 조립 및 D900 일일품질현황" xfId="650" xr:uid="{00000000-0005-0000-0000-000088020000}"/>
    <cellStyle name="7_신기종 완성 진행 현황_P910진행현황_VCA 조립 및 D900 일일품질현황_(0317) U900 3월 91.6K" xfId="651" xr:uid="{00000000-0005-0000-0000-000089020000}"/>
    <cellStyle name="7_신기종 완성 진행 현황_P910진행현황_VCA 조립 및 D900 일일품질현황_(0317) U900 3월 K" xfId="652" xr:uid="{00000000-0005-0000-0000-00008A020000}"/>
    <cellStyle name="7_신기종 완성 진행 현황_P910진행현황_VCA 조립 및 D900 일일품질현황_(080307) U900 3월 운영방안_신지훈" xfId="653" xr:uid="{00000000-0005-0000-0000-00008B020000}"/>
    <cellStyle name="7_신기종 완성 진행 현황_P910진행현황_VCA 조립 및 D900 일일품질현황_(080311) U900(Soul) 주요 원자재 3월 입고 수정계획_협의결과_신지훈_1" xfId="654" xr:uid="{00000000-0005-0000-0000-00008C020000}"/>
    <cellStyle name="7_신기종 완성 진행 현황_P910진행현황_VCA 조립 및 D900 일일품질현황_(10월)VCA 조립 및 D900 일일품질현황Rev3(new)" xfId="655" xr:uid="{00000000-0005-0000-0000-00008D020000}"/>
    <cellStyle name="7_신기종 완성 진행 현황_P910진행현황_VCA 조립 및 D900 일일품질현황_(10월)VCA 조립 및 D900 일일품질현황Rev3(new)_(0317) U900 3월 91.6K" xfId="656" xr:uid="{00000000-0005-0000-0000-00008E020000}"/>
    <cellStyle name="7_신기종 완성 진행 현황_P910진행현황_VCA 조립 및 D900 일일품질현황_(10월)VCA 조립 및 D900 일일품질현황Rev3(new)_(0317) U900 3월 K" xfId="657" xr:uid="{00000000-0005-0000-0000-00008F020000}"/>
    <cellStyle name="7_신기종 완성 진행 현황_P910진행현황_VCA 조립 및 D900 일일품질현황_(10월)VCA 조립 및 D900 일일품질현황Rev3(new)_(080307) U900 3월 운영방안_신지훈" xfId="658" xr:uid="{00000000-0005-0000-0000-000090020000}"/>
    <cellStyle name="7_신기종 완성 진행 현황_P910진행현황_VCA 조립 및 D900 일일품질현황_(10월)VCA 조립 및 D900 일일품질현황Rev3(new)_(080311) U900(Soul) 주요 원자재 3월 입고 수정계획_협의결과_신지훈_1" xfId="659" xr:uid="{00000000-0005-0000-0000-000091020000}"/>
    <cellStyle name="7_신기종 완성 진행 현황_P910진행현황_VCA 조립 및 D900 일일품질현황_(10월)VCA 조립 및 D900 일일품질현황Rev3(new)_SV-650生产品质日报新样式（10）月" xfId="660" xr:uid="{00000000-0005-0000-0000-000092020000}"/>
    <cellStyle name="7_신기종 완성 진행 현황_P910진행현황_VCA 조립 및 D900 일일품질현황_(10월)VCA 조립 및 D900 일일품질현황Rev3(new)_SV-650生产品质日报新样式（10）月_(0317) U900 3월 91.6K" xfId="661" xr:uid="{00000000-0005-0000-0000-000093020000}"/>
    <cellStyle name="7_신기종 완성 진행 현황_P910진행현황_VCA 조립 및 D900 일일품질현황_(10월)VCA 조립 및 D900 일일품질현황Rev3(new)_SV-650生产品质日报新样式（10）月_(0317) U900 3월 K" xfId="662" xr:uid="{00000000-0005-0000-0000-000094020000}"/>
    <cellStyle name="7_신기종 완성 진행 현황_P910진행현황_VCA 조립 및 D900 일일품질현황_(10월)VCA 조립 및 D900 일일품질현황Rev3(new)_SV-650生产品质日报新样式（10）月_(080307) U900 3월 운영방안_신지훈" xfId="663" xr:uid="{00000000-0005-0000-0000-000095020000}"/>
    <cellStyle name="7_신기종 완성 진행 현황_P910진행현황_VCA 조립 및 D900 일일품질현황_(10월)VCA 조립 및 D900 일일품질현황Rev3(new)_SV-650生产品质日报新样式（10）月_(080311) U900(Soul) 주요 원자재 3월 입고 수정계획_협의결과_신지훈_1" xfId="664" xr:uid="{00000000-0005-0000-0000-000096020000}"/>
    <cellStyle name="7_신기종 완성 진행 현황_P910진행현황_VCA 조립 및 D900 일일품질현황_SV-650生产品质日报新样式（10）月" xfId="665" xr:uid="{00000000-0005-0000-0000-000097020000}"/>
    <cellStyle name="7_신기종 완성 진행 현황_P910진행현황_VCA 조립 및 D900 일일품질현황_SV-650生产品质日报新样式（10）月_(0317) U900 3월 91.6K" xfId="666" xr:uid="{00000000-0005-0000-0000-000098020000}"/>
    <cellStyle name="7_신기종 완성 진행 현황_P910진행현황_VCA 조립 및 D900 일일품질현황_SV-650生产品质日报新样式（10）月_(0317) U900 3월 K" xfId="667" xr:uid="{00000000-0005-0000-0000-000099020000}"/>
    <cellStyle name="7_신기종 완성 진행 현황_P910진행현황_VCA 조립 및 D900 일일품질현황_SV-650生产品质日报新样式（10）月_(080307) U900 3월 운영방안_신지훈" xfId="668" xr:uid="{00000000-0005-0000-0000-00009A020000}"/>
    <cellStyle name="7_신기종 완성 진행 현황_P910진행현황_VCA 조립 및 D900 일일품질현황_SV-650生产品质日报新样式（10）月_(080311) U900(Soul) 주요 원자재 3월 입고 수정계획_협의결과_신지훈_1" xfId="669" xr:uid="{00000000-0005-0000-0000-00009B020000}"/>
    <cellStyle name="7_신기종 완성 진행 현황_P910진행현황_VCA 조립 및 D900 일일품질현황_VCA 조립 및 D900 일일품질현황" xfId="670" xr:uid="{00000000-0005-0000-0000-00009C020000}"/>
    <cellStyle name="7_신기종 완성 진행 현황_P910진행현황_VCA 조립 및 D900 일일품질현황_VCA 조립 및 D900 일일품질현황_(0317) U900 3월 91.6K" xfId="671" xr:uid="{00000000-0005-0000-0000-00009D020000}"/>
    <cellStyle name="7_신기종 완성 진행 현황_P910진행현황_VCA 조립 및 D900 일일품질현황_VCA 조립 및 D900 일일품질현황_(0317) U900 3월 K" xfId="672" xr:uid="{00000000-0005-0000-0000-00009E020000}"/>
    <cellStyle name="7_신기종 완성 진행 현황_P910진행현황_VCA 조립 및 D900 일일품질현황_VCA 조립 및 D900 일일품질현황_(080307) U900 3월 운영방안_신지훈" xfId="673" xr:uid="{00000000-0005-0000-0000-00009F020000}"/>
    <cellStyle name="7_신기종 완성 진행 현황_P910진행현황_VCA 조립 및 D900 일일품질현황_VCA 조립 및 D900 일일품질현황_(080311) U900(Soul) 주요 원자재 3월 입고 수정계획_협의결과_신지훈_1" xfId="674" xr:uid="{00000000-0005-0000-0000-0000A0020000}"/>
    <cellStyle name="7_신기종 완성 진행 현황_P910진행현황_VCA 조립 및 D900 일일품질현황_VCA 조립 및 D900 일일품질현황_SV-650生产品质日报新样式（10）月" xfId="675" xr:uid="{00000000-0005-0000-0000-0000A1020000}"/>
    <cellStyle name="7_신기종 완성 진행 현황_P910진행현황_VCA 조립 및 D900 일일품질현황_VCA 조립 및 D900 일일품질현황_SV-650生产品质日报新样式（10）月_(0317) U900 3월 91.6K" xfId="676" xr:uid="{00000000-0005-0000-0000-0000A2020000}"/>
    <cellStyle name="7_신기종 완성 진행 현황_P910진행현황_VCA 조립 및 D900 일일품질현황_VCA 조립 및 D900 일일품질현황_SV-650生产品质日报新样式（10）月_(0317) U900 3월 K" xfId="677" xr:uid="{00000000-0005-0000-0000-0000A3020000}"/>
    <cellStyle name="7_신기종 완성 진행 현황_P910진행현황_VCA 조립 및 D900 일일품질현황_VCA 조립 및 D900 일일품질현황_SV-650生产品质日报新样式（10）月_(080307) U900 3월 운영방안_신지훈" xfId="678" xr:uid="{00000000-0005-0000-0000-0000A4020000}"/>
    <cellStyle name="7_신기종 완성 진행 현황_P910진행현황_VCA 조립 및 D900 일일품질현황_VCA 조립 및 D900 일일품질현황_SV-650生产品质日报新样式（10）月_(080311) U900(Soul) 주요 원자재 3월 입고 수정계획_협의결과_신지훈_1" xfId="679" xr:uid="{00000000-0005-0000-0000-0000A5020000}"/>
    <cellStyle name="7_신기종 완성 진행 현황_P910진행현황_VCA 조립 및 D900 일일품질현황_VCA 조립 및 D900 일일품질현황_VCA 조립 및 D900 일일품질현황" xfId="680" xr:uid="{00000000-0005-0000-0000-0000A6020000}"/>
    <cellStyle name="7_신기종 완성 진행 현황_P910진행현황_VCA 조립 및 D900 일일품질현황_VCA 조립 및 D900 일일품질현황_VCA 조립 및 D900 일일품질현황_(0317) U900 3월 91.6K" xfId="681" xr:uid="{00000000-0005-0000-0000-0000A7020000}"/>
    <cellStyle name="7_신기종 완성 진행 현황_P910진행현황_VCA 조립 및 D900 일일품질현황_VCA 조립 및 D900 일일품질현황_VCA 조립 및 D900 일일품질현황_(0317) U900 3월 K" xfId="682" xr:uid="{00000000-0005-0000-0000-0000A8020000}"/>
    <cellStyle name="7_신기종 완성 진행 현황_P910진행현황_VCA 조립 및 D900 일일품질현황_VCA 조립 및 D900 일일품질현황_VCA 조립 및 D900 일일품질현황_(080307) U900 3월 운영방안_신지훈" xfId="683" xr:uid="{00000000-0005-0000-0000-0000A9020000}"/>
    <cellStyle name="7_신기종 완성 진행 현황_P910진행현황_VCA 조립 및 D900 일일품질현황_VCA 조립 및 D900 일일품질현황_VCA 조립 및 D900 일일품질현황_(080311) U900(Soul) 주요 원자재 3월 입고 수정계획_협의결과_신지훈_1" xfId="684" xr:uid="{00000000-0005-0000-0000-0000AA020000}"/>
    <cellStyle name="7_신기종 완성 진행 현황_P910진행현황_VCA 조립 및 D900 일일품질현황_VCA 조립 및 D900 일일품질현황_VCA 조립 및 D900 일일품질현황_(10월)VCA 조립 및 D900 일일품질현황Rev3(new)" xfId="685" xr:uid="{00000000-0005-0000-0000-0000AB020000}"/>
    <cellStyle name="7_신기종 완성 진행 현황_P910진행현황_VCA 조립 및 D900 일일품질현황_VCA 조립 및 D900 일일품질현황_VCA 조립 및 D900 일일품질현황_(10월)VCA 조립 및 D900 일일품질현황Rev3(new)_(0317) U900 3월 91.6K" xfId="686" xr:uid="{00000000-0005-0000-0000-0000AC020000}"/>
    <cellStyle name="7_신기종 완성 진행 현황_P910진행현황_VCA 조립 및 D900 일일품질현황_VCA 조립 및 D900 일일품질현황_VCA 조립 및 D900 일일품질현황_(10월)VCA 조립 및 D900 일일품질현황Rev3(new)_(0317) U900 3월 K" xfId="687" xr:uid="{00000000-0005-0000-0000-0000AD020000}"/>
    <cellStyle name="7_신기종 완성 진행 현황_P910진행현황_VCA 조립 및 D900 일일품질현황_VCA 조립 및 D900 일일품질현황_VCA 조립 및 D900 일일품질현황_(10월)VCA 조립 및 D900 일일품질현황Rev3(new)_(080307) U900 3월 운영방안_신지훈" xfId="688" xr:uid="{00000000-0005-0000-0000-0000AE020000}"/>
    <cellStyle name="7_신기종 완성 진행 현황_P910진행현황_VCA 조립 및 D900 일일품질현황_VCA 조립 및 D900 일일품질현황_VCA 조립 및 D900 일일품질현황_(10월)VCA 조립 및 D900 일일품질현황Rev3(new)_(080311) U900(Soul) 주요 원자재 3월 입고 수정계획_협의결과_신지훈_1" xfId="689" xr:uid="{00000000-0005-0000-0000-0000AF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" xfId="690" xr:uid="{00000000-0005-0000-0000-0000B0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91.6K" xfId="691" xr:uid="{00000000-0005-0000-0000-0000B1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K" xfId="692" xr:uid="{00000000-0005-0000-0000-0000B2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07) U900 3월 운영방안_신지훈" xfId="693" xr:uid="{00000000-0005-0000-0000-0000B3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694" xr:uid="{00000000-0005-0000-0000-0000B4020000}"/>
    <cellStyle name="7_신기종 완성 진행 현황_P910진행현황_VCA 조립 및 D900 일일품질현황_VCA 조립 및 D900 일일품질현황_VCA 조립 및 D900 일일품질현황_SV-650生产品质日报新样式（10）月" xfId="695" xr:uid="{00000000-0005-0000-0000-0000B5020000}"/>
    <cellStyle name="7_신기종 완성 진행 현황_P910진행현황_VCA 조립 및 D900 일일품질현황_VCA 조립 및 D900 일일품질현황_VCA 조립 및 D900 일일품질현황_SV-650生产品质日报新样式（10）月_(0317) U900 3월 91.6K" xfId="696" xr:uid="{00000000-0005-0000-0000-0000B6020000}"/>
    <cellStyle name="7_신기종 완성 진행 현황_P910진행현황_VCA 조립 및 D900 일일품질현황_VCA 조립 및 D900 일일품질현황_VCA 조립 및 D900 일일품질현황_SV-650生产品质日报新样式（10）月_(0317) U900 3월 K" xfId="697" xr:uid="{00000000-0005-0000-0000-0000B7020000}"/>
    <cellStyle name="7_신기종 완성 진행 현황_P910진행현황_VCA 조립 및 D900 일일품질현황_VCA 조립 및 D900 일일품질현황_VCA 조립 및 D900 일일품질현황_SV-650生产品质日报新样式（10）月_(080307) U900 3월 운영방안_신지훈" xfId="698" xr:uid="{00000000-0005-0000-0000-0000B8020000}"/>
    <cellStyle name="7_신기종 완성 진행 현황_P910진행현황_VCA 조립 및 D900 일일품질현황_VCA 조립 및 D900 일일품질현황_VCA 조립 및 D900 일일품질현황_SV-650生产品质日报新样式（10）月_(080311) U900(Soul) 주요 원자재 3월 입고 수정계획_협의결과_신지훈_1" xfId="699" xr:uid="{00000000-0005-0000-0000-0000B9020000}"/>
    <cellStyle name="7_신기종 완성 진행 현황_P910진행현황_VCA 조립 및 D900 일일품질현황_VCA 조립 및 D900 일일품질현황_VCA 조립 및 D900 일일품질현황_VCA 조립 및 D900 일일품질현황Rev2" xfId="700" xr:uid="{00000000-0005-0000-0000-0000BA020000}"/>
    <cellStyle name="7_신기종 완성 진행 현황_P910진행현황_VCA 조립 및 D900 일일품질현황_VCA 조립 및 D900 일일품질현황_VCA 조립 및 D900 일일품질현황_VCA 조립 및 D900 일일품질현황Rev2_(0317) U900 3월 91.6K" xfId="701" xr:uid="{00000000-0005-0000-0000-0000BB020000}"/>
    <cellStyle name="7_신기종 완성 진행 현황_P910진행현황_VCA 조립 및 D900 일일품질현황_VCA 조립 및 D900 일일품질현황_VCA 조립 및 D900 일일품질현황_VCA 조립 및 D900 일일품질현황Rev2_(0317) U900 3월 K" xfId="702" xr:uid="{00000000-0005-0000-0000-0000BC020000}"/>
    <cellStyle name="7_신기종 완성 진행 현황_P910진행현황_VCA 조립 및 D900 일일품질현황_VCA 조립 및 D900 일일품질현황_VCA 조립 및 D900 일일품질현황_VCA 조립 및 D900 일일품질현황Rev2_(080307) U900 3월 운영방안_신지훈" xfId="703" xr:uid="{00000000-0005-0000-0000-0000BD020000}"/>
    <cellStyle name="7_신기종 완성 진행 현황_P910진행현황_VCA 조립 및 D900 일일품질현황_VCA 조립 및 D900 일일품질현황_VCA 조립 및 D900 일일품질현황_VCA 조립 및 D900 일일품질현황Rev2_(080311) U900(Soul) 주요 원자재 3월 입고 수정계획_협의결과_신지훈_1" xfId="704" xr:uid="{00000000-0005-0000-0000-0000BE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" xfId="705" xr:uid="{00000000-0005-0000-0000-0000BF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91.6K" xfId="706" xr:uid="{00000000-0005-0000-0000-0000C0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K" xfId="707" xr:uid="{00000000-0005-0000-0000-0000C1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07) U900 3월 운영방안_신지훈" xfId="708" xr:uid="{00000000-0005-0000-0000-0000C2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709" xr:uid="{00000000-0005-0000-0000-0000C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" xfId="710" xr:uid="{00000000-0005-0000-0000-0000C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91.6K" xfId="711" xr:uid="{00000000-0005-0000-0000-0000C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K" xfId="712" xr:uid="{00000000-0005-0000-0000-0000C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07) U900 3월 운영방안_신지훈" xfId="713" xr:uid="{00000000-0005-0000-0000-0000C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714" xr:uid="{00000000-0005-0000-0000-0000C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" xfId="715" xr:uid="{00000000-0005-0000-0000-0000C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716" xr:uid="{00000000-0005-0000-0000-0000C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717" xr:uid="{00000000-0005-0000-0000-0000C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718" xr:uid="{00000000-0005-0000-0000-0000C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719" xr:uid="{00000000-0005-0000-0000-0000C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720" xr:uid="{00000000-0005-0000-0000-0000C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721" xr:uid="{00000000-0005-0000-0000-0000C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722" xr:uid="{00000000-0005-0000-0000-0000D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723" xr:uid="{00000000-0005-0000-0000-0000D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724" xr:uid="{00000000-0005-0000-0000-0000D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" xfId="725" xr:uid="{00000000-0005-0000-0000-0000D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726" xr:uid="{00000000-0005-0000-0000-0000D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727" xr:uid="{00000000-0005-0000-0000-0000D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728" xr:uid="{00000000-0005-0000-0000-0000D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729" xr:uid="{00000000-0005-0000-0000-0000D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" xfId="730" xr:uid="{00000000-0005-0000-0000-0000D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731" xr:uid="{00000000-0005-0000-0000-0000D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K" xfId="732" xr:uid="{00000000-0005-0000-0000-0000D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733" xr:uid="{00000000-0005-0000-0000-0000D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734" xr:uid="{00000000-0005-0000-0000-0000D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735" xr:uid="{00000000-0005-0000-0000-0000D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736" xr:uid="{00000000-0005-0000-0000-0000D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737" xr:uid="{00000000-0005-0000-0000-0000D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738" xr:uid="{00000000-0005-0000-0000-0000E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739" xr:uid="{00000000-0005-0000-0000-0000E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" xfId="740" xr:uid="{00000000-0005-0000-0000-0000E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741" xr:uid="{00000000-0005-0000-0000-0000E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742" xr:uid="{00000000-0005-0000-0000-0000E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743" xr:uid="{00000000-0005-0000-0000-0000E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744" xr:uid="{00000000-0005-0000-0000-0000E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" xfId="745" xr:uid="{00000000-0005-0000-0000-0000E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746" xr:uid="{00000000-0005-0000-0000-0000E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747" xr:uid="{00000000-0005-0000-0000-0000E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748" xr:uid="{00000000-0005-0000-0000-0000E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749" xr:uid="{00000000-0005-0000-0000-0000E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750" xr:uid="{00000000-0005-0000-0000-0000E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751" xr:uid="{00000000-0005-0000-0000-0000E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752" xr:uid="{00000000-0005-0000-0000-0000E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753" xr:uid="{00000000-0005-0000-0000-0000E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754" xr:uid="{00000000-0005-0000-0000-0000F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755" xr:uid="{00000000-0005-0000-0000-0000F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756" xr:uid="{00000000-0005-0000-0000-0000F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757" xr:uid="{00000000-0005-0000-0000-0000F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758" xr:uid="{00000000-0005-0000-0000-0000F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759" xr:uid="{00000000-0005-0000-0000-0000F5020000}"/>
    <cellStyle name="7_신기종 완성 진행 현황_P910진행현황_VCA 조립 및 D900 일일품질현황_VCA 조립 및 D900 일일품질현황_VCA 조립 및 D900 일일품질현황_VCA 조립 및 D900 일일품질현황Rev3" xfId="760" xr:uid="{00000000-0005-0000-0000-0000F6020000}"/>
    <cellStyle name="7_신기종 완성 진행 현황_P910진행현황_VCA 조립 및 D900 일일품질현황_VCA 조립 및 D900 일일품질현황_VCA 조립 및 D900 일일품질현황_VCA 조립 및 D900 일일품질현황Rev3_(0317) U900 3월 91.6K" xfId="761" xr:uid="{00000000-0005-0000-0000-0000F7020000}"/>
    <cellStyle name="7_신기종 완성 진행 현황_P910진행현황_VCA 조립 및 D900 일일품질현황_VCA 조립 및 D900 일일품질현황_VCA 조립 및 D900 일일품질현황_VCA 조립 및 D900 일일품질현황Rev3_(0317) U900 3월 K" xfId="762" xr:uid="{00000000-0005-0000-0000-0000F8020000}"/>
    <cellStyle name="7_신기종 완성 진행 현황_P910진행현황_VCA 조립 및 D900 일일품질현황_VCA 조립 및 D900 일일품질현황_VCA 조립 및 D900 일일품질현황_VCA 조립 및 D900 일일품질현황Rev3_(080307) U900 3월 운영방안_신지훈" xfId="763" xr:uid="{00000000-0005-0000-0000-0000F9020000}"/>
    <cellStyle name="7_신기종 완성 진행 현황_P910진행현황_VCA 조립 및 D900 일일품질현황_VCA 조립 및 D900 일일품질현황_VCA 조립 및 D900 일일품질현황_VCA 조립 및 D900 일일품질현황Rev3_(080311) U900(Soul) 주요 원자재 3월 입고 수정계획_협의결과_신지훈_1" xfId="764" xr:uid="{00000000-0005-0000-0000-0000FA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" xfId="765" xr:uid="{00000000-0005-0000-0000-0000FB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91.6K" xfId="766" xr:uid="{00000000-0005-0000-0000-0000FC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K" xfId="767" xr:uid="{00000000-0005-0000-0000-0000FD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07) U900 3월 운영방안_신지훈" xfId="768" xr:uid="{00000000-0005-0000-0000-0000FE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769" xr:uid="{00000000-0005-0000-0000-0000FF020000}"/>
    <cellStyle name="7_신기종 완성 진행 현황_P910진행현황_VCA 조립 및 D900 일일품질현황_VCA 조립 및 D900 일일품질현황_VCA 조립 및 D900 일일품질현황_VCA 조립 및 D900 일일품질현황Rev3_최종" xfId="770" xr:uid="{00000000-0005-0000-0000-000000030000}"/>
    <cellStyle name="7_신기종 완성 진행 현황_P910진행현황_VCA 조립 및 D900 일일품질현황_VCA 조립 및 D900 일일품질현황_VCA 조립 및 D900 일일품질현황_VCA 조립 및 D900 일일품질현황Rev3_최종_(0317) U900 3월 91.6K" xfId="771" xr:uid="{00000000-0005-0000-0000-000001030000}"/>
    <cellStyle name="7_신기종 완성 진행 현황_P910진행현황_VCA 조립 및 D900 일일품질현황_VCA 조립 및 D900 일일품질현황_VCA 조립 및 D900 일일품질현황_VCA 조립 및 D900 일일품질현황Rev3_최종_(0317) U900 3월 K" xfId="772" xr:uid="{00000000-0005-0000-0000-000002030000}"/>
    <cellStyle name="7_신기종 완성 진행 현황_P910진행현황_VCA 조립 및 D900 일일품질현황_VCA 조립 및 D900 일일품질현황_VCA 조립 및 D900 일일품질현황_VCA 조립 및 D900 일일품질현황Rev3_최종_(080307) U900 3월 운영방안_신지훈" xfId="773" xr:uid="{00000000-0005-0000-0000-000003030000}"/>
    <cellStyle name="7_신기종 완성 진행 현황_P910진행현황_VCA 조립 및 D900 일일품질현황_VCA 조립 및 D900 일일품질현황_VCA 조립 및 D900 일일품질현황_VCA 조립 및 D900 일일품질현황Rev3_최종_(080311) U900(Soul) 주요 원자재 3월 입고 수정계획_협의결과_신지훈_1" xfId="774" xr:uid="{00000000-0005-0000-0000-000004030000}"/>
    <cellStyle name="7_신기종 완성 진행 현황_P910진행현황_VCA 조립 및 D900 일일품질현황_VCA 조립 및 D900 일일품질현황_VCA 조립 및 D900 일일품질현황_VCA 조립 및 D900 일일품질현황Rev3_최종_19169" xfId="775" xr:uid="{00000000-0005-0000-0000-000005030000}"/>
    <cellStyle name="7_신기종 완성 진행 현황_P910진행현황_VCA 조립 및 D900 일일품질현황_VCA 조립 및 D900 일일품질현황_VCA 조립 및 D900 일일품질현황_VCA 조립 및 D900 일일품질현황Rev3_최종_19169_(0317) U900 3월 91.6K" xfId="776" xr:uid="{00000000-0005-0000-0000-000006030000}"/>
    <cellStyle name="7_신기종 완성 진행 현황_P910진행현황_VCA 조립 및 D900 일일품질현황_VCA 조립 및 D900 일일품질현황_VCA 조립 및 D900 일일품질현황_VCA 조립 및 D900 일일품질현황Rev3_최종_19169_(0317) U900 3월 K" xfId="777" xr:uid="{00000000-0005-0000-0000-000007030000}"/>
    <cellStyle name="7_신기종 완성 진행 현황_P910진행현황_VCA 조립 및 D900 일일품질현황_VCA 조립 및 D900 일일품질현황_VCA 조립 및 D900 일일품질현황_VCA 조립 및 D900 일일품질현황Rev3_최종_19169_(080307) U900 3월 운영방안_신지훈" xfId="778" xr:uid="{00000000-0005-0000-0000-000008030000}"/>
    <cellStyle name="7_신기종 완성 진행 현황_P910진행현황_VCA 조립 및 D900 일일품질현황_VCA 조립 및 D900 일일품질현황_VCA 조립 및 D900 일일품질현황_VCA 조립 및 D900 일일품질현황Rev3_최종_19169_(080311) U900(Soul) 주요 원자재 3월 입고 수정계획_협의결과_신지훈_1" xfId="779" xr:uid="{00000000-0005-0000-0000-000009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" xfId="780" xr:uid="{00000000-0005-0000-0000-00000A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91.6K" xfId="781" xr:uid="{00000000-0005-0000-0000-00000B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K" xfId="782" xr:uid="{00000000-0005-0000-0000-00000C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07) U900 3월 운영방안_신지훈" xfId="783" xr:uid="{00000000-0005-0000-0000-00000D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784" xr:uid="{00000000-0005-0000-0000-00000E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" xfId="785" xr:uid="{00000000-0005-0000-0000-00000F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91.6K" xfId="786" xr:uid="{00000000-0005-0000-0000-000010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K" xfId="787" xr:uid="{00000000-0005-0000-0000-000011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07) U900 3월 운영방안_신지훈" xfId="788" xr:uid="{00000000-0005-0000-0000-000012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789" xr:uid="{00000000-0005-0000-0000-000013030000}"/>
    <cellStyle name="7_신기종 완성 진행 현황_P910진행현황_VCA 조립 및 D900 일일품질현황_VCA 조립 및 D900 일일품질현황_VCA 조립 및 D900 일일품질현황Rev2" xfId="790" xr:uid="{00000000-0005-0000-0000-000014030000}"/>
    <cellStyle name="7_신기종 완성 진행 현황_P910진행현황_VCA 조립 및 D900 일일품질현황_VCA 조립 및 D900 일일품질현황_VCA 조립 및 D900 일일품질현황Rev2_(0317) U900 3월 91.6K" xfId="791" xr:uid="{00000000-0005-0000-0000-000015030000}"/>
    <cellStyle name="7_신기종 완성 진행 현황_P910진행현황_VCA 조립 및 D900 일일품질현황_VCA 조립 및 D900 일일품질현황_VCA 조립 및 D900 일일품질현황Rev2_(0317) U900 3월 K" xfId="792" xr:uid="{00000000-0005-0000-0000-000016030000}"/>
    <cellStyle name="7_신기종 완성 진행 현황_P910진행현황_VCA 조립 및 D900 일일품질현황_VCA 조립 및 D900 일일품질현황_VCA 조립 및 D900 일일품질현황Rev2_(080307) U900 3월 운영방안_신지훈" xfId="793" xr:uid="{00000000-0005-0000-0000-000017030000}"/>
    <cellStyle name="7_신기종 완성 진행 현황_P910진행현황_VCA 조립 및 D900 일일품질현황_VCA 조립 및 D900 일일품질현황_VCA 조립 및 D900 일일품질현황Rev2_(080311) U900(Soul) 주요 원자재 3월 입고 수정계획_협의결과_신지훈_1" xfId="794" xr:uid="{00000000-0005-0000-0000-000018030000}"/>
    <cellStyle name="7_신기종 완성 진행 현황_P910진행현황_VCA 조립 및 D900 일일품질현황_VCA 조립 및 D900 일일품질현황_VCA 조립 및 D900 일일품질현황Rev2_(10월)VCA 조립 및 D900 일일품질현황Rev3(new)" xfId="795" xr:uid="{00000000-0005-0000-0000-000019030000}"/>
    <cellStyle name="7_신기종 완성 진행 현황_P910진행현황_VCA 조립 및 D900 일일품질현황_VCA 조립 및 D900 일일품질현황_VCA 조립 및 D900 일일품질현황Rev2_(10월)VCA 조립 및 D900 일일품질현황Rev3(new)_(0317) U900 3월 91.6K" xfId="796" xr:uid="{00000000-0005-0000-0000-00001A030000}"/>
    <cellStyle name="7_신기종 완성 진행 현황_P910진행현황_VCA 조립 및 D900 일일품질현황_VCA 조립 및 D900 일일품질현황_VCA 조립 및 D900 일일품질현황Rev2_(10월)VCA 조립 및 D900 일일품질현황Rev3(new)_(0317) U900 3월 K" xfId="797" xr:uid="{00000000-0005-0000-0000-00001B030000}"/>
    <cellStyle name="7_신기종 완성 진행 현황_P910진행현황_VCA 조립 및 D900 일일품질현황_VCA 조립 및 D900 일일품질현황_VCA 조립 및 D900 일일품질현황Rev2_(10월)VCA 조립 및 D900 일일품질현황Rev3(new)_(080307) U900 3월 운영방안_신지훈" xfId="798" xr:uid="{00000000-0005-0000-0000-00001C030000}"/>
    <cellStyle name="7_신기종 완성 진행 현황_P910진행현황_VCA 조립 및 D900 일일품질현황_VCA 조립 및 D900 일일품질현황_VCA 조립 및 D900 일일품질현황Rev2_(10월)VCA 조립 및 D900 일일품질현황Rev3(new)_(080311) U900(Soul) 주요 원자재 3월 입고 수정계획_협의결과_신지훈_1" xfId="799" xr:uid="{00000000-0005-0000-0000-00001D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" xfId="800" xr:uid="{00000000-0005-0000-0000-00001E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91.6K" xfId="801" xr:uid="{00000000-0005-0000-0000-00001F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K" xfId="802" xr:uid="{00000000-0005-0000-0000-000020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07) U900 3월 운영방안_신지훈" xfId="803" xr:uid="{00000000-0005-0000-0000-000021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804" xr:uid="{00000000-0005-0000-0000-000022030000}"/>
    <cellStyle name="7_신기종 완성 진행 현황_P910진행현황_VCA 조립 및 D900 일일품질현황_VCA 조립 및 D900 일일품질현황_VCA 조립 및 D900 일일품질현황Rev2_SV-650生产品质日报新样式（10）月" xfId="805" xr:uid="{00000000-0005-0000-0000-000023030000}"/>
    <cellStyle name="7_신기종 완성 진행 현황_P910진행현황_VCA 조립 및 D900 일일품질현황_VCA 조립 및 D900 일일품질현황_VCA 조립 및 D900 일일품질현황Rev2_SV-650生产品质日报新样式（10）月_(0317) U900 3월 91.6K" xfId="806" xr:uid="{00000000-0005-0000-0000-000024030000}"/>
    <cellStyle name="7_신기종 완성 진행 현황_P910진행현황_VCA 조립 및 D900 일일품질현황_VCA 조립 및 D900 일일품질현황_VCA 조립 및 D900 일일품질현황Rev2_SV-650生产品质日报新样式（10）月_(0317) U900 3월 K" xfId="807" xr:uid="{00000000-0005-0000-0000-000025030000}"/>
    <cellStyle name="7_신기종 완성 진행 현황_P910진행현황_VCA 조립 및 D900 일일품질현황_VCA 조립 및 D900 일일품질현황_VCA 조립 및 D900 일일품질현황Rev2_SV-650生产品质日报新样式（10）月_(080307) U900 3월 운영방안_신지훈" xfId="808" xr:uid="{00000000-0005-0000-0000-000026030000}"/>
    <cellStyle name="7_신기종 완성 진행 현황_P910진행현황_VCA 조립 및 D900 일일품질현황_VCA 조립 및 D900 일일품질현황_VCA 조립 및 D900 일일품질현황Rev2_SV-650生产品质日报新样式（10）月_(080311) U900(Soul) 주요 원자재 3월 입고 수정계획_협의결과_신지훈_1" xfId="809" xr:uid="{00000000-0005-0000-0000-000027030000}"/>
    <cellStyle name="7_신기종 완성 진행 현황_P910진행현황_VCA 조립 및 D900 일일품질현황_VCA 조립 및 D900 일일품질현황_VCA 조립 및 D900 일일품질현황Rev2_VCA 조립 및 D900 일일품질현황Rev3" xfId="810" xr:uid="{00000000-0005-0000-0000-000028030000}"/>
    <cellStyle name="7_신기종 완성 진행 현황_P910진행현황_VCA 조립 및 D900 일일품질현황_VCA 조립 및 D900 일일품질현황_VCA 조립 및 D900 일일품질현황Rev2_VCA 조립 및 D900 일일품질현황Rev3_(0317) U900 3월 91.6K" xfId="811" xr:uid="{00000000-0005-0000-0000-000029030000}"/>
    <cellStyle name="7_신기종 완성 진행 현황_P910진행현황_VCA 조립 및 D900 일일품질현황_VCA 조립 및 D900 일일품질현황_VCA 조립 및 D900 일일품질현황Rev2_VCA 조립 및 D900 일일품질현황Rev3_(0317) U900 3월 K" xfId="812" xr:uid="{00000000-0005-0000-0000-00002A030000}"/>
    <cellStyle name="7_신기종 완성 진행 현황_P910진행현황_VCA 조립 및 D900 일일품질현황_VCA 조립 및 D900 일일품질현황_VCA 조립 및 D900 일일품질현황Rev2_VCA 조립 및 D900 일일품질현황Rev3_(080307) U900 3월 운영방안_신지훈" xfId="813" xr:uid="{00000000-0005-0000-0000-00002B030000}"/>
    <cellStyle name="7_신기종 완성 진행 현황_P910진행현황_VCA 조립 및 D900 일일품질현황_VCA 조립 및 D900 일일품질현황_VCA 조립 및 D900 일일품질현황Rev2_VCA 조립 및 D900 일일품질현황Rev3_(080311) U900(Soul) 주요 원자재 3월 입고 수정계획_협의결과_신지훈_1" xfId="814" xr:uid="{00000000-0005-0000-0000-00002C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" xfId="815" xr:uid="{00000000-0005-0000-0000-00002D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91.6K" xfId="816" xr:uid="{00000000-0005-0000-0000-00002E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K" xfId="817" xr:uid="{00000000-0005-0000-0000-00002F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07) U900 3월 운영방안_신지훈" xfId="818" xr:uid="{00000000-0005-0000-0000-000030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819" xr:uid="{00000000-0005-0000-0000-000031030000}"/>
    <cellStyle name="7_신기종 완성 진행 현황_P910진행현황_VCA 조립 및 D900 일일품질현황_VCA 조립 및 D900 일일품질현황_VCA 조립 및 D900 일일품질현황Rev2_VCA 조립 및 D900 일일품질현황Rev3_최종" xfId="820" xr:uid="{00000000-0005-0000-0000-000032030000}"/>
    <cellStyle name="7_신기종 완성 진행 현황_P910진행현황_VCA 조립 및 D900 일일품질현황_VCA 조립 및 D900 일일품질현황_VCA 조립 및 D900 일일품질현황Rev2_VCA 조립 및 D900 일일품질현황Rev3_최종_(0317) U900 3월 91.6K" xfId="821" xr:uid="{00000000-0005-0000-0000-000033030000}"/>
    <cellStyle name="7_신기종 완성 진행 현황_P910진행현황_VCA 조립 및 D900 일일품질현황_VCA 조립 및 D900 일일품질현황_VCA 조립 및 D900 일일품질현황Rev2_VCA 조립 및 D900 일일품질현황Rev3_최종_(0317) U900 3월 K" xfId="822" xr:uid="{00000000-0005-0000-0000-000034030000}"/>
    <cellStyle name="7_신기종 완성 진행 현황_P910진행현황_VCA 조립 및 D900 일일품질현황_VCA 조립 및 D900 일일품질현황_VCA 조립 및 D900 일일품질현황Rev2_VCA 조립 및 D900 일일품질현황Rev3_최종_(080307) U900 3월 운영방안_신지훈" xfId="823" xr:uid="{00000000-0005-0000-0000-000035030000}"/>
    <cellStyle name="7_신기종 완성 진행 현황_P910진행현황_VCA 조립 및 D900 일일품질현황_VCA 조립 및 D900 일일품질현황_VCA 조립 및 D900 일일품질현황Rev2_VCA 조립 및 D900 일일품질현황Rev3_최종_(080311) U900(Soul) 주요 원자재 3월 입고 수정계획_협의결과_신지훈_1" xfId="824" xr:uid="{00000000-0005-0000-0000-000036030000}"/>
    <cellStyle name="7_신기종 완성 진행 현황_P910진행현황_VCA 조립 및 D900 일일품질현황_VCA 조립 및 D900 일일품질현황_VCA 조립 및 D900 일일품질현황Rev2_VCA 조립 및 D900 일일품질현황Rev3_최종_19169" xfId="825" xr:uid="{00000000-0005-0000-0000-000037030000}"/>
    <cellStyle name="7_신기종 완성 진행 현황_P910진행현황_VCA 조립 및 D900 일일품질현황_VCA 조립 및 D900 일일품질현황_VCA 조립 및 D900 일일품질현황Rev2_VCA 조립 및 D900 일일품질현황Rev3_최종_19169_(0317) U900 3월 91.6K" xfId="826" xr:uid="{00000000-0005-0000-0000-000038030000}"/>
    <cellStyle name="7_신기종 완성 진행 현황_P910진행현황_VCA 조립 및 D900 일일품질현황_VCA 조립 및 D900 일일품질현황_VCA 조립 및 D900 일일품질현황Rev2_VCA 조립 및 D900 일일품질현황Rev3_최종_19169_(0317) U900 3월 K" xfId="827" xr:uid="{00000000-0005-0000-0000-000039030000}"/>
    <cellStyle name="7_신기종 완성 진행 현황_P910진행현황_VCA 조립 및 D900 일일품질현황_VCA 조립 및 D900 일일품질현황_VCA 조립 및 D900 일일품질현황Rev2_VCA 조립 및 D900 일일품질현황Rev3_최종_19169_(080307) U900 3월 운영방안_신지훈" xfId="828" xr:uid="{00000000-0005-0000-0000-00003A030000}"/>
    <cellStyle name="7_신기종 완성 진행 현황_P910진행현황_VCA 조립 및 D900 일일품질현황_VCA 조립 및 D900 일일품질현황_VCA 조립 및 D900 일일품질현황Rev2_VCA 조립 및 D900 일일품질현황Rev3_최종_19169_(080311) U900(Soul) 주요 원자재 3월 입고 수정계획_협의결과_신지훈_1" xfId="829" xr:uid="{00000000-0005-0000-0000-00003B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" xfId="830" xr:uid="{00000000-0005-0000-0000-00003C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91.6K" xfId="831" xr:uid="{00000000-0005-0000-0000-00003D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K" xfId="832" xr:uid="{00000000-0005-0000-0000-00003E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07) U900 3월 운영방안_신지훈" xfId="833" xr:uid="{00000000-0005-0000-0000-00003F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834" xr:uid="{00000000-0005-0000-0000-000040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" xfId="835" xr:uid="{00000000-0005-0000-0000-000041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91.6K" xfId="836" xr:uid="{00000000-0005-0000-0000-000042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K" xfId="837" xr:uid="{00000000-0005-0000-0000-000043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07) U900 3월 운영방안_신지훈" xfId="838" xr:uid="{00000000-0005-0000-0000-000044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839" xr:uid="{00000000-0005-0000-0000-000045030000}"/>
    <cellStyle name="7_신기종 완성 진행 현황_P910진행현황_VCA 조립 및 D900 일일품질현황_VCA 조립 및 D900 일일품질현황Rev2" xfId="840" xr:uid="{00000000-0005-0000-0000-000046030000}"/>
    <cellStyle name="7_신기종 완성 진행 현황_P910진행현황_VCA 조립 및 D900 일일품질현황_VCA 조립 및 D900 일일품질현황Rev2_(0317) U900 3월 91.6K" xfId="841" xr:uid="{00000000-0005-0000-0000-000047030000}"/>
    <cellStyle name="7_신기종 완성 진행 현황_P910진행현황_VCA 조립 및 D900 일일품질현황_VCA 조립 및 D900 일일품질현황Rev2_(0317) U900 3월 K" xfId="842" xr:uid="{00000000-0005-0000-0000-000048030000}"/>
    <cellStyle name="7_신기종 완성 진행 현황_P910진행현황_VCA 조립 및 D900 일일품질현황_VCA 조립 및 D900 일일품질현황Rev2_(080307) U900 3월 운영방안_신지훈" xfId="843" xr:uid="{00000000-0005-0000-0000-000049030000}"/>
    <cellStyle name="7_신기종 완성 진행 현황_P910진행현황_VCA 조립 및 D900 일일품질현황_VCA 조립 및 D900 일일품질현황Rev2_(080311) U900(Soul) 주요 원자재 3월 입고 수정계획_협의결과_신지훈_1" xfId="844" xr:uid="{00000000-0005-0000-0000-00004A030000}"/>
    <cellStyle name="7_신기종 완성 진행 현황_P910진행현황_VCA 조립 및 D900 일일품질현황_VCA 조립 및 D900 일일품질현황Rev2_SV-650生产品质日报新样式（10）月" xfId="845" xr:uid="{00000000-0005-0000-0000-00004B030000}"/>
    <cellStyle name="7_신기종 완성 진행 현황_P910진행현황_VCA 조립 및 D900 일일품질현황_VCA 조립 및 D900 일일품질현황Rev2_SV-650生产品质日报新样式（10）月_(0317) U900 3월 91.6K" xfId="846" xr:uid="{00000000-0005-0000-0000-00004C030000}"/>
    <cellStyle name="7_신기종 완성 진행 현황_P910진행현황_VCA 조립 및 D900 일일품질현황_VCA 조립 및 D900 일일품질현황Rev2_SV-650生产品质日报新样式（10）月_(0317) U900 3월 K" xfId="847" xr:uid="{00000000-0005-0000-0000-00004D030000}"/>
    <cellStyle name="7_신기종 완성 진행 현황_P910진행현황_VCA 조립 및 D900 일일품질현황_VCA 조립 및 D900 일일품질현황Rev2_SV-650生产品质日报新样式（10）月_(080307) U900 3월 운영방안_신지훈" xfId="848" xr:uid="{00000000-0005-0000-0000-00004E030000}"/>
    <cellStyle name="7_신기종 완성 진행 현황_P910진행현황_VCA 조립 및 D900 일일품질현황_VCA 조립 및 D900 일일품질현황Rev2_SV-650生产品质日报新样式（10）月_(080311) U900(Soul) 주요 원자재 3월 입고 수정계획_협의결과_신지훈_1" xfId="849" xr:uid="{00000000-0005-0000-0000-00004F030000}"/>
    <cellStyle name="7_신기종 완성 진행 현황_P910진행현황_VCA 조립 및 D900 일일품질현황_VCA 조립 및 D900 일일품질현황Rev2_VCA 조립 및 D900 일일품질현황Rev2" xfId="850" xr:uid="{00000000-0005-0000-0000-000050030000}"/>
    <cellStyle name="7_신기종 완성 진행 현황_P910진행현황_VCA 조립 및 D900 일일품질현황_VCA 조립 및 D900 일일품질현황Rev2_VCA 조립 및 D900 일일품질현황Rev2_(0317) U900 3월 91.6K" xfId="851" xr:uid="{00000000-0005-0000-0000-000051030000}"/>
    <cellStyle name="7_신기종 완성 진행 현황_P910진행현황_VCA 조립 및 D900 일일품질현황_VCA 조립 및 D900 일일품질현황Rev2_VCA 조립 및 D900 일일품질현황Rev2_(0317) U900 3월 K" xfId="852" xr:uid="{00000000-0005-0000-0000-000052030000}"/>
    <cellStyle name="7_신기종 완성 진행 현황_P910진행현황_VCA 조립 및 D900 일일품질현황_VCA 조립 및 D900 일일품질현황Rev2_VCA 조립 및 D900 일일품질현황Rev2_(080307) U900 3월 운영방안_신지훈" xfId="853" xr:uid="{00000000-0005-0000-0000-000053030000}"/>
    <cellStyle name="7_신기종 완성 진행 현황_P910진행현황_VCA 조립 및 D900 일일품질현황_VCA 조립 및 D900 일일품질현황Rev2_VCA 조립 및 D900 일일품질현황Rev2_(080311) U900(Soul) 주요 원자재 3월 입고 수정계획_협의결과_신지훈_1" xfId="854" xr:uid="{00000000-0005-0000-0000-000054030000}"/>
    <cellStyle name="7_신기종 완성 진행 현황_P910진행현황_VCA 조립 및 D900 일일품질현황_VCA 조립 및 D900 일일품질현황Rev2_VCA 조립 및 D900 일일품질현황Rev2_(10월)VCA 조립 및 D900 일일품질현황Rev3(new)" xfId="855" xr:uid="{00000000-0005-0000-0000-000055030000}"/>
    <cellStyle name="7_신기종 완성 진행 현황_P910진행현황_VCA 조립 및 D900 일일품질현황_VCA 조립 및 D900 일일품질현황Rev2_VCA 조립 및 D900 일일품질현황Rev2_(10월)VCA 조립 및 D900 일일품질현황Rev3(new)_(0317) U900 3월 91.6K" xfId="856" xr:uid="{00000000-0005-0000-0000-000056030000}"/>
    <cellStyle name="7_신기종 완성 진행 현황_P910진행현황_VCA 조립 및 D900 일일품질현황_VCA 조립 및 D900 일일품질현황Rev2_VCA 조립 및 D900 일일품질현황Rev2_(10월)VCA 조립 및 D900 일일품질현황Rev3(new)_(0317) U900 3월 K" xfId="857" xr:uid="{00000000-0005-0000-0000-000057030000}"/>
    <cellStyle name="7_신기종 완성 진행 현황_P910진행현황_VCA 조립 및 D900 일일품질현황_VCA 조립 및 D900 일일품질현황Rev2_VCA 조립 및 D900 일일품질현황Rev2_(10월)VCA 조립 및 D900 일일품질현황Rev3(new)_(080307) U900 3월 운영방안_신지훈" xfId="858" xr:uid="{00000000-0005-0000-0000-000058030000}"/>
    <cellStyle name="7_신기종 완성 진행 현황_P910진행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859" xr:uid="{00000000-0005-0000-0000-000059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" xfId="860" xr:uid="{00000000-0005-0000-0000-00005A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91.6K" xfId="861" xr:uid="{00000000-0005-0000-0000-00005B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K" xfId="862" xr:uid="{00000000-0005-0000-0000-00005C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863" xr:uid="{00000000-0005-0000-0000-00005D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864" xr:uid="{00000000-0005-0000-0000-00005E030000}"/>
    <cellStyle name="7_신기종 완성 진행 현황_P910진행현황_VCA 조립 및 D900 일일품질현황_VCA 조립 및 D900 일일품질현황Rev2_VCA 조립 및 D900 일일품질현황Rev2_SV-650生产品质日报新样式（10）月" xfId="865" xr:uid="{00000000-0005-0000-0000-00005F030000}"/>
    <cellStyle name="7_신기종 완성 진행 현황_P910진행현황_VCA 조립 및 D900 일일품질현황_VCA 조립 및 D900 일일품질현황Rev2_VCA 조립 및 D900 일일품질현황Rev2_SV-650生产品质日报新样式（10）月_(0317) U900 3월 91.6K" xfId="866" xr:uid="{00000000-0005-0000-0000-000060030000}"/>
    <cellStyle name="7_신기종 완성 진행 현황_P910진행현황_VCA 조립 및 D900 일일품질현황_VCA 조립 및 D900 일일품질현황Rev2_VCA 조립 및 D900 일일품질현황Rev2_SV-650生产品质日报新样式（10）月_(0317) U900 3월 K" xfId="867" xr:uid="{00000000-0005-0000-0000-000061030000}"/>
    <cellStyle name="7_신기종 완성 진행 현황_P910진행현황_VCA 조립 및 D900 일일품질현황_VCA 조립 및 D900 일일품질현황Rev2_VCA 조립 및 D900 일일품질현황Rev2_SV-650生产品质日报新样式（10）月_(080307) U900 3월 운영방안_신지훈" xfId="868" xr:uid="{00000000-0005-0000-0000-000062030000}"/>
    <cellStyle name="7_신기종 완성 진행 현황_P910진행현황_VCA 조립 및 D900 일일품질현황_VCA 조립 및 D900 일일품질현황Rev2_VCA 조립 및 D900 일일품질현황Rev2_SV-650生产品质日报新样式（10）月_(080311) U900(Soul) 주요 원자재 3월 입고 수정계획_협의결과_신지훈_1" xfId="869" xr:uid="{00000000-0005-0000-0000-000063030000}"/>
    <cellStyle name="7_신기종 완성 진행 현황_P910진행현황_VCA 조립 및 D900 일일품질현황_VCA 조립 및 D900 일일품질현황Rev2_VCA 조립 및 D900 일일품질현황Rev2_VCA 조립 및 D900 일일품질현황Rev3" xfId="870" xr:uid="{00000000-0005-0000-0000-000064030000}"/>
    <cellStyle name="7_신기종 완성 진행 현황_P910진행현황_VCA 조립 및 D900 일일품질현황_VCA 조립 및 D900 일일품질현황Rev2_VCA 조립 및 D900 일일품질현황Rev2_VCA 조립 및 D900 일일품질현황Rev3_(0317) U900 3월 91.6K" xfId="871" xr:uid="{00000000-0005-0000-0000-000065030000}"/>
    <cellStyle name="7_신기종 완성 진행 현황_P910진행현황_VCA 조립 및 D900 일일품질현황_VCA 조립 및 D900 일일품질현황Rev2_VCA 조립 및 D900 일일품질현황Rev2_VCA 조립 및 D900 일일품질현황Rev3_(0317) U900 3월 K" xfId="872" xr:uid="{00000000-0005-0000-0000-000066030000}"/>
    <cellStyle name="7_신기종 완성 진행 현황_P910진행현황_VCA 조립 및 D900 일일품질현황_VCA 조립 및 D900 일일품질현황Rev2_VCA 조립 및 D900 일일품질현황Rev2_VCA 조립 및 D900 일일품질현황Rev3_(080307) U900 3월 운영방안_신지훈" xfId="873" xr:uid="{00000000-0005-0000-0000-000067030000}"/>
    <cellStyle name="7_신기종 완성 진행 현황_P910진행현황_VCA 조립 및 D900 일일품질현황_VCA 조립 및 D900 일일품질현황Rev2_VCA 조립 및 D900 일일품질현황Rev2_VCA 조립 및 D900 일일품질현황Rev3_(080311) U900(Soul) 주요 원자재 3월 입고 수정계획_협의결과_신지훈_1" xfId="874" xr:uid="{00000000-0005-0000-0000-000068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" xfId="875" xr:uid="{00000000-0005-0000-0000-000069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91.6K" xfId="876" xr:uid="{00000000-0005-0000-0000-00006A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K" xfId="877" xr:uid="{00000000-0005-0000-0000-00006B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07) U900 3월 운영방안_신지훈" xfId="878" xr:uid="{00000000-0005-0000-0000-00006C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879" xr:uid="{00000000-0005-0000-0000-00006D030000}"/>
    <cellStyle name="7_신기종 완성 진행 현황_P910진행현황_VCA 조립 및 D900 일일품질현황_VCA 조립 및 D900 일일품질현황Rev2_VCA 조립 및 D900 일일품질현황Rev2_VCA 조립 및 D900 일일품질현황Rev3_최종" xfId="880" xr:uid="{00000000-0005-0000-0000-00006E030000}"/>
    <cellStyle name="7_신기종 완성 진행 현황_P910진행현황_VCA 조립 및 D900 일일품질현황_VCA 조립 및 D900 일일품질현황Rev2_VCA 조립 및 D900 일일품질현황Rev2_VCA 조립 및 D900 일일품질현황Rev3_최종_(0317) U900 3월 91.6K" xfId="881" xr:uid="{00000000-0005-0000-0000-00006F030000}"/>
    <cellStyle name="7_신기종 완성 진행 현황_P910진행현황_VCA 조립 및 D900 일일품질현황_VCA 조립 및 D900 일일품질현황Rev2_VCA 조립 및 D900 일일품질현황Rev2_VCA 조립 및 D900 일일품질현황Rev3_최종_(0317) U900 3월 K" xfId="882" xr:uid="{00000000-0005-0000-0000-000070030000}"/>
    <cellStyle name="7_신기종 완성 진행 현황_P910진행현황_VCA 조립 및 D900 일일품질현황_VCA 조립 및 D900 일일품질현황Rev2_VCA 조립 및 D900 일일품질현황Rev2_VCA 조립 및 D900 일일품질현황Rev3_최종_(080307) U900 3월 운영방안_신지훈" xfId="883" xr:uid="{00000000-0005-0000-0000-000071030000}"/>
    <cellStyle name="7_신기종 완성 진행 현황_P910진행현황_VCA 조립 및 D900 일일품질현황_VCA 조립 및 D900 일일품질현황Rev2_VCA 조립 및 D900 일일품질현황Rev2_VCA 조립 및 D900 일일품질현황Rev3_최종_(080311) U900(Soul) 주요 원자재 3월 입고 수정계획_협의결과_신지훈_1" xfId="884" xr:uid="{00000000-0005-0000-0000-000072030000}"/>
    <cellStyle name="7_신기종 완성 진행 현황_P910진행현황_VCA 조립 및 D900 일일품질현황_VCA 조립 및 D900 일일품질현황Rev2_VCA 조립 및 D900 일일품질현황Rev2_VCA 조립 및 D900 일일품질현황Rev3_최종_19169" xfId="885" xr:uid="{00000000-0005-0000-0000-000073030000}"/>
    <cellStyle name="7_신기종 완성 진행 현황_P910진행현황_VCA 조립 및 D900 일일품질현황_VCA 조립 및 D900 일일품질현황Rev2_VCA 조립 및 D900 일일품질현황Rev2_VCA 조립 및 D900 일일품질현황Rev3_최종_19169_(0317) U900 3월 91.6K" xfId="886" xr:uid="{00000000-0005-0000-0000-000074030000}"/>
    <cellStyle name="7_신기종 완성 진행 현황_P910진행현황_VCA 조립 및 D900 일일품질현황_VCA 조립 및 D900 일일품질현황Rev2_VCA 조립 및 D900 일일품질현황Rev2_VCA 조립 및 D900 일일품질현황Rev3_최종_19169_(0317) U900 3월 K" xfId="887" xr:uid="{00000000-0005-0000-0000-000075030000}"/>
    <cellStyle name="7_신기종 완성 진행 현황_P910진행현황_VCA 조립 및 D900 일일품질현황_VCA 조립 및 D900 일일품질현황Rev2_VCA 조립 및 D900 일일품질현황Rev2_VCA 조립 및 D900 일일품질현황Rev3_최종_19169_(080307) U900 3월 운영방안_신지훈" xfId="888" xr:uid="{00000000-0005-0000-0000-000076030000}"/>
    <cellStyle name="7_신기종 완성 진행 현황_P910진행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889" xr:uid="{00000000-0005-0000-0000-000077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" xfId="890" xr:uid="{00000000-0005-0000-0000-000078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91.6K" xfId="891" xr:uid="{00000000-0005-0000-0000-000079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K" xfId="892" xr:uid="{00000000-0005-0000-0000-00007A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893" xr:uid="{00000000-0005-0000-0000-00007B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894" xr:uid="{00000000-0005-0000-0000-00007C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" xfId="895" xr:uid="{00000000-0005-0000-0000-00007D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91.6K" xfId="896" xr:uid="{00000000-0005-0000-0000-00007E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K" xfId="897" xr:uid="{00000000-0005-0000-0000-00007F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07) U900 3월 운영방안_신지훈" xfId="898" xr:uid="{00000000-0005-0000-0000-000080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899" xr:uid="{00000000-0005-0000-0000-000081030000}"/>
    <cellStyle name="7_신기종 완성 진행 현황_P910진행현황_VCA 조립 및 D900 일일품질현황_VCA 조립 및 D900 일일품질현황Rev3" xfId="900" xr:uid="{00000000-0005-0000-0000-000082030000}"/>
    <cellStyle name="7_신기종 완성 진행 현황_P910진행현황_VCA 조립 및 D900 일일품질현황_VCA 조립 및 D900 일일품질현황Rev3_(0317) U900 3월 91.6K" xfId="901" xr:uid="{00000000-0005-0000-0000-000083030000}"/>
    <cellStyle name="7_신기종 완성 진행 현황_P910진행현황_VCA 조립 및 D900 일일품질현황_VCA 조립 및 D900 일일품질현황Rev3_(0317) U900 3월 K" xfId="902" xr:uid="{00000000-0005-0000-0000-000084030000}"/>
    <cellStyle name="7_신기종 완성 진행 현황_P910진행현황_VCA 조립 및 D900 일일품질현황_VCA 조립 및 D900 일일품질현황Rev3_(080307) U900 3월 운영방안_신지훈" xfId="903" xr:uid="{00000000-0005-0000-0000-000085030000}"/>
    <cellStyle name="7_신기종 완성 진행 현황_P910진행현황_VCA 조립 및 D900 일일품질현황_VCA 조립 및 D900 일일품질현황Rev3_(080311) U900(Soul) 주요 원자재 3월 입고 수정계획_협의결과_신지훈_1" xfId="904" xr:uid="{00000000-0005-0000-0000-000086030000}"/>
    <cellStyle name="7_신기종 완성 진행 현황_P910진행현황_VCA 조립 및 D900 일일품질현황_VCA 조립 및 D900 일일품질현황Rev3_SV-650生产品质日报新样式（10）月" xfId="905" xr:uid="{00000000-0005-0000-0000-000087030000}"/>
    <cellStyle name="7_신기종 완성 진행 현황_P910진행현황_VCA 조립 및 D900 일일품질현황_VCA 조립 및 D900 일일품질현황Rev3_SV-650生产品质日报新样式（10）月_(0317) U900 3월 91.6K" xfId="906" xr:uid="{00000000-0005-0000-0000-000088030000}"/>
    <cellStyle name="7_신기종 완성 진행 현황_P910진행현황_VCA 조립 및 D900 일일품질현황_VCA 조립 및 D900 일일품질현황Rev3_SV-650生产品质日报新样式（10）月_(0317) U900 3월 K" xfId="907" xr:uid="{00000000-0005-0000-0000-000089030000}"/>
    <cellStyle name="7_신기종 완성 진행 현황_P910진행현황_VCA 조립 및 D900 일일품질현황_VCA 조립 및 D900 일일품질현황Rev3_SV-650生产品质日报新样式（10）月_(080307) U900 3월 운영방안_신지훈" xfId="908" xr:uid="{00000000-0005-0000-0000-00008A030000}"/>
    <cellStyle name="7_신기종 완성 진행 현황_P910진행현황_VCA 조립 및 D900 일일품질현황_VCA 조립 및 D900 일일품질현황Rev3_SV-650生产品质日报新样式（10）月_(080311) U900(Soul) 주요 원자재 3월 입고 수정계획_협의결과_신지훈_1" xfId="909" xr:uid="{00000000-0005-0000-0000-00008B030000}"/>
    <cellStyle name="7_신기종 완성 진행 현황_P910진행현황_VCA 조립 및 D900 일일품질현황_VCA 조립 및 D900 일일품질현황Rev3_최종" xfId="910" xr:uid="{00000000-0005-0000-0000-00008C030000}"/>
    <cellStyle name="7_신기종 완성 진행 현황_P910진행현황_VCA 조립 및 D900 일일품질현황_VCA 조립 및 D900 일일품질현황Rev3_최종_(0317) U900 3월 91.6K" xfId="911" xr:uid="{00000000-0005-0000-0000-00008D030000}"/>
    <cellStyle name="7_신기종 완성 진행 현황_P910진행현황_VCA 조립 및 D900 일일품질현황_VCA 조립 및 D900 일일품질현황Rev3_최종_(0317) U900 3월 K" xfId="912" xr:uid="{00000000-0005-0000-0000-00008E030000}"/>
    <cellStyle name="7_신기종 완성 진행 현황_P910진행현황_VCA 조립 및 D900 일일품질현황_VCA 조립 및 D900 일일품질현황Rev3_최종_(080307) U900 3월 운영방안_신지훈" xfId="913" xr:uid="{00000000-0005-0000-0000-00008F030000}"/>
    <cellStyle name="7_신기종 완성 진행 현황_P910진행현황_VCA 조립 및 D900 일일품질현황_VCA 조립 및 D900 일일품질현황Rev3_최종_(080311) U900(Soul) 주요 원자재 3월 입고 수정계획_협의결과_신지훈_1" xfId="914" xr:uid="{00000000-0005-0000-0000-000090030000}"/>
    <cellStyle name="7_신기종 완성 진행 현황_P910진행현황_VCA 조립 및 D900 일일품질현황_VCA 조립 및 D900 일일품질현황Rev3_최종_19169" xfId="915" xr:uid="{00000000-0005-0000-0000-000091030000}"/>
    <cellStyle name="7_신기종 완성 진행 현황_P910진행현황_VCA 조립 및 D900 일일품질현황_VCA 조립 및 D900 일일품질현황Rev3_최종_19169_(0317) U900 3월 91.6K" xfId="916" xr:uid="{00000000-0005-0000-0000-000092030000}"/>
    <cellStyle name="7_신기종 완성 진행 현황_P910진행현황_VCA 조립 및 D900 일일품질현황_VCA 조립 및 D900 일일품질현황Rev3_최종_19169_(0317) U900 3월 K" xfId="917" xr:uid="{00000000-0005-0000-0000-000093030000}"/>
    <cellStyle name="7_신기종 완성 진행 현황_P910진행현황_VCA 조립 및 D900 일일품질현황_VCA 조립 및 D900 일일품질현황Rev3_최종_19169_(080307) U900 3월 운영방안_신지훈" xfId="918" xr:uid="{00000000-0005-0000-0000-000094030000}"/>
    <cellStyle name="7_신기종 완성 진행 현황_P910진행현황_VCA 조립 및 D900 일일품질현황_VCA 조립 및 D900 일일품질현황Rev3_최종_19169_(080311) U900(Soul) 주요 원자재 3월 입고 수정계획_협의결과_신지훈_1" xfId="919" xr:uid="{00000000-0005-0000-0000-000095030000}"/>
    <cellStyle name="7_신기종 완성 진행 현황_P910진행현황_VCA 조립 및 D900 일일품질현황_VCA 조립 및 D900 일일품질현황Rev3_최종_19169_SV-650生产品质日报新样式（10）月" xfId="920" xr:uid="{00000000-0005-0000-0000-000096030000}"/>
    <cellStyle name="7_신기종 완성 진행 현황_P910진행현황_VCA 조립 및 D900 일일품질현황_VCA 조립 및 D900 일일품질현황Rev3_최종_19169_SV-650生产品质日报新样式（10）月_(0317) U900 3월 91.6K" xfId="921" xr:uid="{00000000-0005-0000-0000-000097030000}"/>
    <cellStyle name="7_신기종 완성 진행 현황_P910진행현황_VCA 조립 및 D900 일일품질현황_VCA 조립 및 D900 일일품질현황Rev3_최종_19169_SV-650生产品质日报新样式（10）月_(0317) U900 3월 K" xfId="922" xr:uid="{00000000-0005-0000-0000-000098030000}"/>
    <cellStyle name="7_신기종 완성 진행 현황_P910진행현황_VCA 조립 및 D900 일일품질현황_VCA 조립 및 D900 일일품질현황Rev3_최종_19169_SV-650生产品质日报新样式（10）月_(080307) U900 3월 운영방안_신지훈" xfId="923" xr:uid="{00000000-0005-0000-0000-000099030000}"/>
    <cellStyle name="7_신기종 완성 진행 현황_P910진행현황_VCA 조립 및 D900 일일품질현황_VCA 조립 및 D900 일일품질현황Rev3_최종_19169_SV-650生产品质日报新样式（10）月_(080311) U900(Soul) 주요 원자재 3월 입고 수정계획_협의결과_신지훈_1" xfId="924" xr:uid="{00000000-0005-0000-0000-00009A030000}"/>
    <cellStyle name="7_신기종 완성 진행 현황_P910진행현황_VCA 조립 및 D900 일일품질현황_VCA 조립 및 D900 일일품질현황Rev3_최종_SV-650生产品质日报新样式（10）月" xfId="925" xr:uid="{00000000-0005-0000-0000-00009B030000}"/>
    <cellStyle name="7_신기종 완성 진행 현황_P910진행현황_VCA 조립 및 D900 일일품질현황_VCA 조립 및 D900 일일품질현황Rev3_최종_SV-650生产品质日报新样式（10）月_(0317) U900 3월 91.6K" xfId="926" xr:uid="{00000000-0005-0000-0000-00009C030000}"/>
    <cellStyle name="7_신기종 완성 진행 현황_P910진행현황_VCA 조립 및 D900 일일품질현황_VCA 조립 및 D900 일일품질현황Rev3_최종_SV-650生产品质日报新样式（10）月_(0317) U900 3월 K" xfId="927" xr:uid="{00000000-0005-0000-0000-00009D030000}"/>
    <cellStyle name="7_신기종 완성 진행 현황_P910진행현황_VCA 조립 및 D900 일일품질현황_VCA 조립 및 D900 일일품질현황Rev3_최종_SV-650生产品质日报新样式（10）月_(080307) U900 3월 운영방안_신지훈" xfId="928" xr:uid="{00000000-0005-0000-0000-00009E030000}"/>
    <cellStyle name="7_신기종 완성 진행 현황_P910진행현황_VCA 조립 및 D900 일일품질현황_VCA 조립 및 D900 일일품질현황Rev3_최종_SV-650生产品质日报新样式（10）月_(080311) U900(Soul) 주요 원자재 3월 입고 수정계획_협의결과_신지훈_1" xfId="929" xr:uid="{00000000-0005-0000-0000-00009F030000}"/>
    <cellStyle name="7_신기종 완성 진행 현황_P910진행현황_VCA 조립 및 D900 일일품질현황Rev2" xfId="930" xr:uid="{00000000-0005-0000-0000-0000A0030000}"/>
    <cellStyle name="7_신기종 완성 진행 현황_P910진행현황_VCA 조립 및 D900 일일품질현황Rev2_(0317) U900 3월 91.6K" xfId="931" xr:uid="{00000000-0005-0000-0000-0000A1030000}"/>
    <cellStyle name="7_신기종 완성 진행 현황_P910진행현황_VCA 조립 및 D900 일일품질현황Rev2_(0317) U900 3월 K" xfId="932" xr:uid="{00000000-0005-0000-0000-0000A2030000}"/>
    <cellStyle name="7_신기종 완성 진행 현황_P910진행현황_VCA 조립 및 D900 일일품질현황Rev2_(080307) U900 3월 운영방안_신지훈" xfId="933" xr:uid="{00000000-0005-0000-0000-0000A3030000}"/>
    <cellStyle name="7_신기종 완성 진행 현황_P910진행현황_VCA 조립 및 D900 일일품질현황Rev2_(080311) U900(Soul) 주요 원자재 3월 입고 수정계획_협의결과_신지훈_1" xfId="934" xr:uid="{00000000-0005-0000-0000-0000A4030000}"/>
    <cellStyle name="7_신기종 완성 진행 현황_P910진행현황_VCA 조립 및 D900 일일품질현황Rev2_(10월)VCA 조립 및 D900 일일품질현황Rev3(new)" xfId="935" xr:uid="{00000000-0005-0000-0000-0000A5030000}"/>
    <cellStyle name="7_신기종 완성 진행 현황_P910진행현황_VCA 조립 및 D900 일일품질현황Rev2_(10월)VCA 조립 및 D900 일일품질현황Rev3(new)_(0317) U900 3월 91.6K" xfId="936" xr:uid="{00000000-0005-0000-0000-0000A6030000}"/>
    <cellStyle name="7_신기종 완성 진행 현황_P910진행현황_VCA 조립 및 D900 일일품질현황Rev2_(10월)VCA 조립 및 D900 일일품질현황Rev3(new)_(0317) U900 3월 K" xfId="937" xr:uid="{00000000-0005-0000-0000-0000A7030000}"/>
    <cellStyle name="7_신기종 완성 진행 현황_P910진행현황_VCA 조립 및 D900 일일품질현황Rev2_(10월)VCA 조립 및 D900 일일품질현황Rev3(new)_(080307) U900 3월 운영방안_신지훈" xfId="938" xr:uid="{00000000-0005-0000-0000-0000A8030000}"/>
    <cellStyle name="7_신기종 완성 진행 현황_P910진행현황_VCA 조립 및 D900 일일품질현황Rev2_(10월)VCA 조립 및 D900 일일품질현황Rev3(new)_(080311) U900(Soul) 주요 원자재 3월 입고 수정계획_협의결과_신지훈_1" xfId="939" xr:uid="{00000000-0005-0000-0000-0000A9030000}"/>
    <cellStyle name="7_신기종 완성 진행 현황_P910진행현황_VCA 조립 및 D900 일일품질현황Rev2_(10월)VCA 조립 및 D900 일일품질현황Rev3(new)_SV-650生产品质日报新样式（10）月" xfId="940" xr:uid="{00000000-0005-0000-0000-0000AA030000}"/>
    <cellStyle name="7_신기종 완성 진행 현황_P910진행현황_VCA 조립 및 D900 일일품질현황Rev2_(10월)VCA 조립 및 D900 일일품질현황Rev3(new)_SV-650生产品质日报新样式（10）月_(0317) U900 3월 91.6K" xfId="941" xr:uid="{00000000-0005-0000-0000-0000AB030000}"/>
    <cellStyle name="7_신기종 완성 진행 현황_P910진행현황_VCA 조립 및 D900 일일품질현황Rev2_(10월)VCA 조립 및 D900 일일품질현황Rev3(new)_SV-650生产品质日报新样式（10）月_(0317) U900 3월 K" xfId="942" xr:uid="{00000000-0005-0000-0000-0000AC030000}"/>
    <cellStyle name="7_신기종 완성 진행 현황_P910진행현황_VCA 조립 및 D900 일일품질현황Rev2_(10월)VCA 조립 및 D900 일일품질현황Rev3(new)_SV-650生产品质日报新样式（10）月_(080307) U900 3월 운영방안_신지훈" xfId="943" xr:uid="{00000000-0005-0000-0000-0000AD030000}"/>
    <cellStyle name="7_신기종 완성 진행 현황_P910진행현황_VCA 조립 및 D900 일일품질현황Rev2_(10월)VCA 조립 및 D900 일일품질현황Rev3(new)_SV-650生产品质日报新样式（10）月_(080311) U900(Soul) 주요 원자재 3월 입고 수정계획_협의결과_신지훈_1" xfId="944" xr:uid="{00000000-0005-0000-0000-0000AE030000}"/>
    <cellStyle name="7_신기종 완성 진행 현황_P910진행현황_VCA 조립 및 D900 일일품질현황Rev2_SV-650生产品质日报新样式（10）月" xfId="945" xr:uid="{00000000-0005-0000-0000-0000AF030000}"/>
    <cellStyle name="7_신기종 완성 진행 현황_P910진행현황_VCA 조립 및 D900 일일품질현황Rev2_SV-650生产品质日报新样式（10）月_(0317) U900 3월 91.6K" xfId="946" xr:uid="{00000000-0005-0000-0000-0000B0030000}"/>
    <cellStyle name="7_신기종 완성 진행 현황_P910진행현황_VCA 조립 및 D900 일일품질현황Rev2_SV-650生产品质日报新样式（10）月_(0317) U900 3월 K" xfId="947" xr:uid="{00000000-0005-0000-0000-0000B1030000}"/>
    <cellStyle name="7_신기종 완성 진행 현황_P910진행현황_VCA 조립 및 D900 일일품질현황Rev2_SV-650生产品质日报新样式（10）月_(080307) U900 3월 운영방안_신지훈" xfId="948" xr:uid="{00000000-0005-0000-0000-0000B2030000}"/>
    <cellStyle name="7_신기종 완성 진행 현황_P910진행현황_VCA 조립 및 D900 일일품질현황Rev2_SV-650生产品质日报新样式（10）月_(080311) U900(Soul) 주요 원자재 3월 입고 수정계획_협의결과_신지훈_1" xfId="949" xr:uid="{00000000-0005-0000-0000-0000B3030000}"/>
    <cellStyle name="7_신기종 완성 진행 현황_P910진행현황_VCA 조립 및 D900 일일품질현황Rev2_VCA 조립 및 D900 일일품질현황Rev3" xfId="950" xr:uid="{00000000-0005-0000-0000-0000B4030000}"/>
    <cellStyle name="7_신기종 완성 진행 현황_P910진행현황_VCA 조립 및 D900 일일품질현황Rev2_VCA 조립 및 D900 일일품질현황Rev3_(0317) U900 3월 91.6K" xfId="951" xr:uid="{00000000-0005-0000-0000-0000B5030000}"/>
    <cellStyle name="7_신기종 완성 진행 현황_P910진행현황_VCA 조립 및 D900 일일품질현황Rev2_VCA 조립 및 D900 일일품질현황Rev3_(0317) U900 3월 K" xfId="952" xr:uid="{00000000-0005-0000-0000-0000B6030000}"/>
    <cellStyle name="7_신기종 완성 진행 현황_P910진행현황_VCA 조립 및 D900 일일품질현황Rev2_VCA 조립 및 D900 일일품질현황Rev3_(080307) U900 3월 운영방안_신지훈" xfId="953" xr:uid="{00000000-0005-0000-0000-0000B7030000}"/>
    <cellStyle name="7_신기종 완성 진행 현황_P910진행현황_VCA 조립 및 D900 일일품질현황Rev2_VCA 조립 및 D900 일일품질현황Rev3_(080311) U900(Soul) 주요 원자재 3월 입고 수정계획_협의결과_신지훈_1" xfId="954" xr:uid="{00000000-0005-0000-0000-0000B8030000}"/>
    <cellStyle name="7_신기종 완성 진행 현황_P910진행현황_VCA 조립 및 D900 일일품질현황Rev2_VCA 조립 및 D900 일일품질현황Rev3_SV-650生产品质日报新样式（10）月" xfId="955" xr:uid="{00000000-0005-0000-0000-0000B9030000}"/>
    <cellStyle name="7_신기종 완성 진행 현황_P910진행현황_VCA 조립 및 D900 일일품질현황Rev2_VCA 조립 및 D900 일일품질현황Rev3_SV-650生产品质日报新样式（10）月_(0317) U900 3월 91.6K" xfId="956" xr:uid="{00000000-0005-0000-0000-0000BA030000}"/>
    <cellStyle name="7_신기종 완성 진행 현황_P910진행현황_VCA 조립 및 D900 일일품질현황Rev2_VCA 조립 및 D900 일일품질현황Rev3_SV-650生产品质日报新样式（10）月_(0317) U900 3월 K" xfId="957" xr:uid="{00000000-0005-0000-0000-0000BB030000}"/>
    <cellStyle name="7_신기종 완성 진행 현황_P910진행현황_VCA 조립 및 D900 일일품질현황Rev2_VCA 조립 및 D900 일일품질현황Rev3_SV-650生产品质日报新样式（10）月_(080307) U900 3월 운영방안_신지훈" xfId="958" xr:uid="{00000000-0005-0000-0000-0000BC030000}"/>
    <cellStyle name="7_신기종 완성 진행 현황_P910진행현황_VCA 조립 및 D900 일일품질현황Rev2_VCA 조립 및 D900 일일품질현황Rev3_SV-650生产品质日报新样式（10）月_(080311) U900(Soul) 주요 원자재 3월 입고 수정계획_협의결과_신지훈_1" xfId="959" xr:uid="{00000000-0005-0000-0000-0000BD030000}"/>
    <cellStyle name="7_신기종 완성 진행 현황_P910진행현황_VCA 조립 및 D900 일일품질현황Rev2_VCA 조립 및 D900 일일품질현황Rev3_최종" xfId="960" xr:uid="{00000000-0005-0000-0000-0000BE030000}"/>
    <cellStyle name="7_신기종 완성 진행 현황_P910진행현황_VCA 조립 및 D900 일일품질현황Rev2_VCA 조립 및 D900 일일품질현황Rev3_최종_(0317) U900 3월 91.6K" xfId="961" xr:uid="{00000000-0005-0000-0000-0000BF030000}"/>
    <cellStyle name="7_신기종 완성 진행 현황_P910진행현황_VCA 조립 및 D900 일일품질현황Rev2_VCA 조립 및 D900 일일품질현황Rev3_최종_(0317) U900 3월 K" xfId="962" xr:uid="{00000000-0005-0000-0000-0000C0030000}"/>
    <cellStyle name="7_신기종 완성 진행 현황_P910진행현황_VCA 조립 및 D900 일일품질현황Rev2_VCA 조립 및 D900 일일품질현황Rev3_최종_(080307) U900 3월 운영방안_신지훈" xfId="963" xr:uid="{00000000-0005-0000-0000-0000C1030000}"/>
    <cellStyle name="7_신기종 완성 진행 현황_P910진행현황_VCA 조립 및 D900 일일품질현황Rev2_VCA 조립 및 D900 일일품질현황Rev3_최종_(080311) U900(Soul) 주요 원자재 3월 입고 수정계획_협의결과_신지훈_1" xfId="964" xr:uid="{00000000-0005-0000-0000-0000C2030000}"/>
    <cellStyle name="7_신기종 완성 진행 현황_P910진행현황_VCA 조립 및 D900 일일품질현황Rev2_VCA 조립 및 D900 일일품질현황Rev3_최종_19169" xfId="965" xr:uid="{00000000-0005-0000-0000-0000C3030000}"/>
    <cellStyle name="7_신기종 완성 진행 현황_P910진행현황_VCA 조립 및 D900 일일품질현황Rev2_VCA 조립 및 D900 일일품질현황Rev3_최종_19169_(0317) U900 3월 91.6K" xfId="966" xr:uid="{00000000-0005-0000-0000-0000C4030000}"/>
    <cellStyle name="7_신기종 완성 진행 현황_P910진행현황_VCA 조립 및 D900 일일품질현황Rev2_VCA 조립 및 D900 일일품질현황Rev3_최종_19169_(0317) U900 3월 K" xfId="967" xr:uid="{00000000-0005-0000-0000-0000C5030000}"/>
    <cellStyle name="7_신기종 완성 진행 현황_P910진행현황_VCA 조립 및 D900 일일품질현황Rev2_VCA 조립 및 D900 일일품질현황Rev3_최종_19169_(080307) U900 3월 운영방안_신지훈" xfId="968" xr:uid="{00000000-0005-0000-0000-0000C6030000}"/>
    <cellStyle name="7_신기종 완성 진행 현황_P910진행현황_VCA 조립 및 D900 일일품질현황Rev2_VCA 조립 및 D900 일일품질현황Rev3_최종_19169_(080311) U900(Soul) 주요 원자재 3월 입고 수정계획_협의결과_신지훈_1" xfId="969" xr:uid="{00000000-0005-0000-0000-0000C7030000}"/>
    <cellStyle name="7_신기종 완성 진행 현황_P910진행현황_VCA 조립 및 D900 일일품질현황Rev2_VCA 조립 및 D900 일일품질현황Rev3_최종_19169_SV-650生产品质日报新样式（10）月" xfId="970" xr:uid="{00000000-0005-0000-0000-0000C8030000}"/>
    <cellStyle name="7_신기종 완성 진행 현황_P910진행현황_VCA 조립 및 D900 일일품질현황Rev2_VCA 조립 및 D900 일일품질현황Rev3_최종_19169_SV-650生产品质日报新样式（10）月_(0317) U900 3월 91.6K" xfId="971" xr:uid="{00000000-0005-0000-0000-0000C9030000}"/>
    <cellStyle name="7_신기종 완성 진행 현황_P910진행현황_VCA 조립 및 D900 일일품질현황Rev2_VCA 조립 및 D900 일일품질현황Rev3_최종_19169_SV-650生产品质日报新样式（10）月_(0317) U900 3월 K" xfId="972" xr:uid="{00000000-0005-0000-0000-0000CA030000}"/>
    <cellStyle name="7_신기종 완성 진행 현황_P910진행현황_VCA 조립 및 D900 일일품질현황Rev2_VCA 조립 및 D900 일일품질현황Rev3_최종_19169_SV-650生产品质日报新样式（10）月_(080307) U900 3월 운영방안_신지훈" xfId="973" xr:uid="{00000000-0005-0000-0000-0000CB030000}"/>
    <cellStyle name="7_신기종 완성 진행 현황_P910진행현황_VCA 조립 및 D900 일일품질현황Rev2_VCA 조립 및 D900 일일품질현황Rev3_최종_19169_SV-650生产品质日报新样式（10）月_(080311) U900(Soul) 주요 원자재 3월 입고 수정계획_협의결과_신지훈_1" xfId="974" xr:uid="{00000000-0005-0000-0000-0000CC030000}"/>
    <cellStyle name="7_신기종 완성 진행 현황_P910진행현황_VCA 조립 및 D900 일일품질현황Rev2_VCA 조립 및 D900 일일품질현황Rev3_최종_SV-650生产品质日报新样式（10）月" xfId="975" xr:uid="{00000000-0005-0000-0000-0000CD030000}"/>
    <cellStyle name="7_신기종 완성 진행 현황_P910진행현황_VCA 조립 및 D900 일일품질현황Rev2_VCA 조립 및 D900 일일품질현황Rev3_최종_SV-650生产品质日报新样式（10）月_(0317) U900 3월 91.6K" xfId="976" xr:uid="{00000000-0005-0000-0000-0000CE030000}"/>
    <cellStyle name="7_신기종 완성 진행 현황_P910진행현황_VCA 조립 및 D900 일일품질현황Rev2_VCA 조립 및 D900 일일품질현황Rev3_최종_SV-650生产品质日报新样式（10）月_(0317) U900 3월 K" xfId="977" xr:uid="{00000000-0005-0000-0000-0000CF030000}"/>
    <cellStyle name="7_신기종 완성 진행 현황_P910진행현황_VCA 조립 및 D900 일일품질현황Rev2_VCA 조립 및 D900 일일품질현황Rev3_최종_SV-650生产品质日报新样式（10）月_(080307) U900 3월 운영방안_신지훈" xfId="978" xr:uid="{00000000-0005-0000-0000-0000D0030000}"/>
    <cellStyle name="7_신기종 완성 진행 현황_P910진행현황_VCA 조립 및 D900 일일품질현황Rev2_VCA 조립 및 D900 일일품질현황Rev3_최종_SV-650生产品质日报新样式（10）月_(080311) U900(Soul) 주요 원자재 3월 입고 수정계획_협의결과_신지훈_1" xfId="979" xr:uid="{00000000-0005-0000-0000-0000D1030000}"/>
    <cellStyle name="7_신기종 완성 진행 현황_SV-650生产品质日报新样式（10）月" xfId="980" xr:uid="{00000000-0005-0000-0000-0000D2030000}"/>
    <cellStyle name="7_신기종 완성 진행 현황_SV-650生产品质日报新样式（10）月_(0317) U900 3월 91.6K" xfId="981" xr:uid="{00000000-0005-0000-0000-0000D3030000}"/>
    <cellStyle name="7_신기종 완성 진행 현황_SV-650生产品质日报新样式（10）月_(0317) U900 3월 K" xfId="982" xr:uid="{00000000-0005-0000-0000-0000D4030000}"/>
    <cellStyle name="7_신기종 완성 진행 현황_SV-650生产品质日报新样式（10）月_(080307) U900 3월 운영방안_신지훈" xfId="983" xr:uid="{00000000-0005-0000-0000-0000D5030000}"/>
    <cellStyle name="7_신기종 완성 진행 현황_SV-650生产品质日报新样式（10）月_(080311) U900(Soul) 주요 원자재 3월 입고 수정계획_협의결과_신지훈_1" xfId="984" xr:uid="{00000000-0005-0000-0000-0000D6030000}"/>
    <cellStyle name="7_신기종 완성 진행 현황_VCA 조립 및 D900 일일품질현황" xfId="985" xr:uid="{00000000-0005-0000-0000-0000D7030000}"/>
    <cellStyle name="7_신기종 완성 진행 현황_VCA 조립 및 D900 일일품질현황_(0317) U900 3월 91.6K" xfId="986" xr:uid="{00000000-0005-0000-0000-0000D8030000}"/>
    <cellStyle name="7_신기종 완성 진행 현황_VCA 조립 및 D900 일일품질현황_(0317) U900 3월 K" xfId="987" xr:uid="{00000000-0005-0000-0000-0000D9030000}"/>
    <cellStyle name="7_신기종 완성 진행 현황_VCA 조립 및 D900 일일품질현황_(080307) U900 3월 운영방안_신지훈" xfId="988" xr:uid="{00000000-0005-0000-0000-0000DA030000}"/>
    <cellStyle name="7_신기종 완성 진행 현황_VCA 조립 및 D900 일일품질현황_(080311) U900(Soul) 주요 원자재 3월 입고 수정계획_협의결과_신지훈_1" xfId="989" xr:uid="{00000000-0005-0000-0000-0000DB030000}"/>
    <cellStyle name="7_신기종 완성 진행 현황_VCA 조립 및 D900 일일품질현황_(10월)VCA 조립 및 D900 일일품질현황Rev3(new)" xfId="990" xr:uid="{00000000-0005-0000-0000-0000DC030000}"/>
    <cellStyle name="7_신기종 완성 진행 현황_VCA 조립 및 D900 일일품질현황_(10월)VCA 조립 및 D900 일일품질현황Rev3(new)_(0317) U900 3월 91.6K" xfId="991" xr:uid="{00000000-0005-0000-0000-0000DD030000}"/>
    <cellStyle name="7_신기종 완성 진행 현황_VCA 조립 및 D900 일일품질현황_(10월)VCA 조립 및 D900 일일품질현황Rev3(new)_(0317) U900 3월 K" xfId="992" xr:uid="{00000000-0005-0000-0000-0000DE030000}"/>
    <cellStyle name="7_신기종 완성 진행 현황_VCA 조립 및 D900 일일품질현황_(10월)VCA 조립 및 D900 일일품질현황Rev3(new)_(080307) U900 3월 운영방안_신지훈" xfId="993" xr:uid="{00000000-0005-0000-0000-0000DF030000}"/>
    <cellStyle name="7_신기종 완성 진행 현황_VCA 조립 및 D900 일일품질현황_(10월)VCA 조립 및 D900 일일품질현황Rev3(new)_(080311) U900(Soul) 주요 원자재 3월 입고 수정계획_협의결과_신지훈_1" xfId="994" xr:uid="{00000000-0005-0000-0000-0000E0030000}"/>
    <cellStyle name="7_신기종 완성 진행 현황_VCA 조립 및 D900 일일품질현황_(10월)VCA 조립 및 D900 일일품질현황Rev3(new)_SV-650生产品质日报新样式（10）月" xfId="995" xr:uid="{00000000-0005-0000-0000-0000E1030000}"/>
    <cellStyle name="7_신기종 완성 진행 현황_VCA 조립 및 D900 일일품질현황_(10월)VCA 조립 및 D900 일일품질현황Rev3(new)_SV-650生产品质日报新样式（10）月_(0317) U900 3월 91.6K" xfId="996" xr:uid="{00000000-0005-0000-0000-0000E2030000}"/>
    <cellStyle name="7_신기종 완성 진행 현황_VCA 조립 및 D900 일일품질현황_(10월)VCA 조립 및 D900 일일품질현황Rev3(new)_SV-650生产品质日报新样式（10）月_(0317) U900 3월 K" xfId="997" xr:uid="{00000000-0005-0000-0000-0000E3030000}"/>
    <cellStyle name="7_신기종 완성 진행 현황_VCA 조립 및 D900 일일품질현황_(10월)VCA 조립 및 D900 일일품질현황Rev3(new)_SV-650生产品质日报新样式（10）月_(080307) U900 3월 운영방안_신지훈" xfId="998" xr:uid="{00000000-0005-0000-0000-0000E4030000}"/>
    <cellStyle name="7_신기종 완성 진행 현황_VCA 조립 및 D900 일일품질현황_(10월)VCA 조립 및 D900 일일품질현황Rev3(new)_SV-650生产品质日报新样式（10）月_(080311) U900(Soul) 주요 원자재 3월 입고 수정계획_협의결과_신지훈_1" xfId="999" xr:uid="{00000000-0005-0000-0000-0000E5030000}"/>
    <cellStyle name="7_신기종 완성 진행 현황_VCA 조립 및 D900 일일품질현황_SV-650生产品质日报新样式（10）月" xfId="1000" xr:uid="{00000000-0005-0000-0000-0000E6030000}"/>
    <cellStyle name="7_신기종 완성 진행 현황_VCA 조립 및 D900 일일품질현황_SV-650生产品质日报新样式（10）月_(0317) U900 3월 91.6K" xfId="1001" xr:uid="{00000000-0005-0000-0000-0000E7030000}"/>
    <cellStyle name="7_신기종 완성 진행 현황_VCA 조립 및 D900 일일품질현황_SV-650生产品质日报新样式（10）月_(0317) U900 3월 K" xfId="1002" xr:uid="{00000000-0005-0000-0000-0000E8030000}"/>
    <cellStyle name="7_신기종 완성 진행 현황_VCA 조립 및 D900 일일품질현황_SV-650生产品质日报新样式（10）月_(080307) U900 3월 운영방안_신지훈" xfId="1003" xr:uid="{00000000-0005-0000-0000-0000E9030000}"/>
    <cellStyle name="7_신기종 완성 진행 현황_VCA 조립 및 D900 일일품질현황_SV-650生产品质日报新样式（10）月_(080311) U900(Soul) 주요 원자재 3월 입고 수정계획_협의결과_신지훈_1" xfId="1004" xr:uid="{00000000-0005-0000-0000-0000EA030000}"/>
    <cellStyle name="7_신기종 완성 진행 현황_VCA 조립 및 D900 일일품질현황_VCA 조립 및 D900 일일품질현황" xfId="1005" xr:uid="{00000000-0005-0000-0000-0000EB030000}"/>
    <cellStyle name="7_신기종 완성 진행 현황_VCA 조립 및 D900 일일품질현황_VCA 조립 및 D900 일일품질현황_(0317) U900 3월 91.6K" xfId="1006" xr:uid="{00000000-0005-0000-0000-0000EC030000}"/>
    <cellStyle name="7_신기종 완성 진행 현황_VCA 조립 및 D900 일일품질현황_VCA 조립 및 D900 일일품질현황_(0317) U900 3월 K" xfId="1007" xr:uid="{00000000-0005-0000-0000-0000ED030000}"/>
    <cellStyle name="7_신기종 완성 진행 현황_VCA 조립 및 D900 일일품질현황_VCA 조립 및 D900 일일품질현황_(080307) U900 3월 운영방안_신지훈" xfId="1008" xr:uid="{00000000-0005-0000-0000-0000EE030000}"/>
    <cellStyle name="7_신기종 완성 진행 현황_VCA 조립 및 D900 일일품질현황_VCA 조립 및 D900 일일품질현황_(080311) U900(Soul) 주요 원자재 3월 입고 수정계획_협의결과_신지훈_1" xfId="1009" xr:uid="{00000000-0005-0000-0000-0000EF030000}"/>
    <cellStyle name="7_신기종 완성 진행 현황_VCA 조립 및 D900 일일품질현황_VCA 조립 및 D900 일일품질현황_SV-650生产品质日报新样式（10）月" xfId="1010" xr:uid="{00000000-0005-0000-0000-0000F0030000}"/>
    <cellStyle name="7_신기종 완성 진행 현황_VCA 조립 및 D900 일일품질현황_VCA 조립 및 D900 일일품질현황_SV-650生产品质日报新样式（10）月_(0317) U900 3월 91.6K" xfId="1011" xr:uid="{00000000-0005-0000-0000-0000F1030000}"/>
    <cellStyle name="7_신기종 완성 진행 현황_VCA 조립 및 D900 일일품질현황_VCA 조립 및 D900 일일품질현황_SV-650生产品质日报新样式（10）月_(0317) U900 3월 K" xfId="1012" xr:uid="{00000000-0005-0000-0000-0000F2030000}"/>
    <cellStyle name="7_신기종 완성 진행 현황_VCA 조립 및 D900 일일품질현황_VCA 조립 및 D900 일일품질현황_SV-650生产品质日报新样式（10）月_(080307) U900 3월 운영방안_신지훈" xfId="1013" xr:uid="{00000000-0005-0000-0000-0000F3030000}"/>
    <cellStyle name="7_신기종 완성 진행 현황_VCA 조립 및 D900 일일품질현황_VCA 조립 및 D900 일일품질현황_SV-650生产品质日报新样式（10）月_(080311) U900(Soul) 주요 원자재 3월 입고 수정계획_협의결과_신지훈_1" xfId="1014" xr:uid="{00000000-0005-0000-0000-0000F4030000}"/>
    <cellStyle name="7_신기종 완성 진행 현황_VCA 조립 및 D900 일일품질현황_VCA 조립 및 D900 일일품질현황_VCA 조립 및 D900 일일품질현황" xfId="1015" xr:uid="{00000000-0005-0000-0000-0000F5030000}"/>
    <cellStyle name="7_신기종 완성 진행 현황_VCA 조립 및 D900 일일품질현황_VCA 조립 및 D900 일일품질현황_VCA 조립 및 D900 일일품질현황_(0317) U900 3월 91.6K" xfId="1016" xr:uid="{00000000-0005-0000-0000-0000F6030000}"/>
    <cellStyle name="7_신기종 완성 진행 현황_VCA 조립 및 D900 일일품질현황_VCA 조립 및 D900 일일품질현황_VCA 조립 및 D900 일일품질현황_(0317) U900 3월 K" xfId="1017" xr:uid="{00000000-0005-0000-0000-0000F7030000}"/>
    <cellStyle name="7_신기종 완성 진행 현황_VCA 조립 및 D900 일일품질현황_VCA 조립 및 D900 일일품질현황_VCA 조립 및 D900 일일품질현황_(080307) U900 3월 운영방안_신지훈" xfId="1018" xr:uid="{00000000-0005-0000-0000-0000F8030000}"/>
    <cellStyle name="7_신기종 완성 진행 현황_VCA 조립 및 D900 일일품질현황_VCA 조립 및 D900 일일품질현황_VCA 조립 및 D900 일일품질현황_(080311) U900(Soul) 주요 원자재 3월 입고 수정계획_협의결과_신지훈_1" xfId="1019" xr:uid="{00000000-0005-0000-0000-0000F9030000}"/>
    <cellStyle name="7_신기종 완성 진행 현황_VCA 조립 및 D900 일일품질현황_VCA 조립 및 D900 일일품질현황_VCA 조립 및 D900 일일품질현황_(10월)VCA 조립 및 D900 일일품질현황Rev3(new)" xfId="1020" xr:uid="{00000000-0005-0000-0000-0000FA030000}"/>
    <cellStyle name="7_신기종 완성 진행 현황_VCA 조립 및 D900 일일품질현황_VCA 조립 및 D900 일일품질현황_VCA 조립 및 D900 일일품질현황_(10월)VCA 조립 및 D900 일일품질현황Rev3(new)_(0317) U900 3월 91.6K" xfId="1021" xr:uid="{00000000-0005-0000-0000-0000FB030000}"/>
    <cellStyle name="7_신기종 완성 진행 현황_VCA 조립 및 D900 일일품질현황_VCA 조립 및 D900 일일품질현황_VCA 조립 및 D900 일일품질현황_(10월)VCA 조립 및 D900 일일품질현황Rev3(new)_(0317) U900 3월 K" xfId="1022" xr:uid="{00000000-0005-0000-0000-0000FC030000}"/>
    <cellStyle name="7_신기종 완성 진행 현황_VCA 조립 및 D900 일일품질현황_VCA 조립 및 D900 일일품질현황_VCA 조립 및 D900 일일품질현황_(10월)VCA 조립 및 D900 일일품질현황Rev3(new)_(080307) U900 3월 운영방안_신지훈" xfId="1023" xr:uid="{00000000-0005-0000-0000-0000FD030000}"/>
    <cellStyle name="7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024" xr:uid="{00000000-0005-0000-0000-0000FE030000}"/>
    <cellStyle name="7_신기종 완성 진행 현황_VCA 조립 및 D900 일일품질현황_VCA 조립 및 D900 일일품질현황_VCA 조립 및 D900 일일품질현황_(10월)VCA 조립 및 D900 일일품질현황Rev3(new)_SV-650生产品质日报新样式（10）月" xfId="1025" xr:uid="{00000000-0005-0000-0000-0000FF03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026" xr:uid="{00000000-0005-0000-0000-000000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K" xfId="1027" xr:uid="{00000000-0005-0000-0000-000001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028" xr:uid="{00000000-0005-0000-0000-000002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029" xr:uid="{00000000-0005-0000-0000-000003040000}"/>
    <cellStyle name="7_신기종 완성 진행 현황_VCA 조립 및 D900 일일품질현황_VCA 조립 및 D900 일일품질현황_VCA 조립 및 D900 일일품질현황_SV-650生产品质日报新样式（10）月" xfId="1030" xr:uid="{00000000-0005-0000-0000-000004040000}"/>
    <cellStyle name="7_신기종 완성 진행 현황_VCA 조립 및 D900 일일품질현황_VCA 조립 및 D900 일일품질현황_VCA 조립 및 D900 일일품질현황_SV-650生产品质日报新样式（10）月_(0317) U900 3월 91.6K" xfId="1031" xr:uid="{00000000-0005-0000-0000-000005040000}"/>
    <cellStyle name="7_신기종 완성 진행 현황_VCA 조립 및 D900 일일품질현황_VCA 조립 및 D900 일일품질현황_VCA 조립 및 D900 일일품질현황_SV-650生产品质日报新样式（10）月_(0317) U900 3월 K" xfId="1032" xr:uid="{00000000-0005-0000-0000-000006040000}"/>
    <cellStyle name="7_신기종 완성 진행 현황_VCA 조립 및 D900 일일품질현황_VCA 조립 및 D900 일일품질현황_VCA 조립 및 D900 일일품질현황_SV-650生产品质日报新样式（10）月_(080307) U900 3월 운영방안_신지훈" xfId="1033" xr:uid="{00000000-0005-0000-0000-000007040000}"/>
    <cellStyle name="7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034" xr:uid="{00000000-0005-0000-0000-000008040000}"/>
    <cellStyle name="7_신기종 완성 진행 현황_VCA 조립 및 D900 일일품질현황_VCA 조립 및 D900 일일품질현황_VCA 조립 및 D900 일일품질현황_VCA 조립 및 D900 일일품질현황Rev2" xfId="1035" xr:uid="{00000000-0005-0000-0000-000009040000}"/>
    <cellStyle name="7_신기종 완성 진행 현황_VCA 조립 및 D900 일일품질현황_VCA 조립 및 D900 일일품질현황_VCA 조립 및 D900 일일품질현황_VCA 조립 및 D900 일일품질현황Rev2_(0317) U900 3월 91.6K" xfId="1036" xr:uid="{00000000-0005-0000-0000-00000A040000}"/>
    <cellStyle name="7_신기종 완성 진행 현황_VCA 조립 및 D900 일일품질현황_VCA 조립 및 D900 일일품질현황_VCA 조립 및 D900 일일품질현황_VCA 조립 및 D900 일일품질현황Rev2_(0317) U900 3월 K" xfId="1037" xr:uid="{00000000-0005-0000-0000-00000B040000}"/>
    <cellStyle name="7_신기종 완성 진행 현황_VCA 조립 및 D900 일일품질현황_VCA 조립 및 D900 일일품질현황_VCA 조립 및 D900 일일품질현황_VCA 조립 및 D900 일일품질현황Rev2_(080307) U900 3월 운영방안_신지훈" xfId="1038" xr:uid="{00000000-0005-0000-0000-00000C040000}"/>
    <cellStyle name="7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039" xr:uid="{00000000-0005-0000-0000-00000D040000}"/>
    <cellStyle name="7_신기종 완성 진행 현황_VCA 조립 및 D900 일일품질현황_VCA 조립 및 D900 일일품질현황_VCA 조립 및 D900 일일품질현황_VCA 조립 및 D900 일일품질현황Rev2_SV-650生产品质日报新样式（10）月" xfId="1040" xr:uid="{00000000-0005-0000-0000-00000E040000}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91.6K" xfId="1041" xr:uid="{00000000-0005-0000-0000-00000F040000}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K" xfId="1042" xr:uid="{00000000-0005-0000-0000-000010040000}"/>
    <cellStyle name="7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043" xr:uid="{00000000-0005-0000-0000-000011040000}"/>
    <cellStyle name="7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044" xr:uid="{00000000-0005-0000-0000-000012040000}"/>
    <cellStyle name="7_신기종 완성 진행 현황_VCA 조립 및 D900 일일품질현황_VCA 조립 및 D900 일일품질현황_VCA 조립 및 D900 일일품질현황_VCA 조립 및 D900 일일품질현황Rev2_VCA 조립 및 D900 일일품질현황Rev2" xfId="1045" xr:uid="{00000000-0005-0000-0000-000013040000}"/>
    <cellStyle name="7_신기종 완성 진행 현황_VCA 조립 및 D900 일일품질현황_VCA 조립 및 D900 일일품질현황_VCA 조립 및 D900 일일품질현황_VCA 조립 및 D900 일일품질현황Rev2_VCA 조립 및 D900 일일품질현황Rev2_(0317) U900 3월 91.6K" xfId="1046" xr:uid="{00000000-0005-0000-0000-000014040000}"/>
    <cellStyle name="7_신기종 완성 진행 현황_VCA 조립 및 D900 일일품질현황_VCA 조립 및 D900 일일품질현황_VCA 조립 및 D900 일일품질현황_VCA 조립 및 D900 일일품질현황Rev2_VCA 조립 및 D900 일일품질현황Rev2_(0317) U900 3월 K" xfId="1047" xr:uid="{00000000-0005-0000-0000-000015040000}"/>
    <cellStyle name="7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048" xr:uid="{00000000-0005-0000-0000-000016040000}"/>
    <cellStyle name="7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049" xr:uid="{00000000-0005-0000-0000-000017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050" xr:uid="{00000000-0005-0000-0000-000018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051" xr:uid="{00000000-0005-0000-0000-000019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052" xr:uid="{00000000-0005-0000-0000-00001A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053" xr:uid="{00000000-0005-0000-0000-00001B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054" xr:uid="{00000000-0005-0000-0000-00001C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055" xr:uid="{00000000-0005-0000-0000-00001D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056" xr:uid="{00000000-0005-0000-0000-00001E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057" xr:uid="{00000000-0005-0000-0000-00001F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058" xr:uid="{00000000-0005-0000-0000-000020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059" xr:uid="{00000000-0005-0000-0000-000021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060" xr:uid="{00000000-0005-0000-0000-000022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061" xr:uid="{00000000-0005-0000-0000-000023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062" xr:uid="{00000000-0005-0000-0000-000024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063" xr:uid="{00000000-0005-0000-0000-000025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064" xr:uid="{00000000-0005-0000-0000-000026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065" xr:uid="{00000000-0005-0000-0000-000027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066" xr:uid="{00000000-0005-0000-0000-000028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067" xr:uid="{00000000-0005-0000-0000-000029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068" xr:uid="{00000000-0005-0000-0000-00002A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069" xr:uid="{00000000-0005-0000-0000-00002B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070" xr:uid="{00000000-0005-0000-0000-00002C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071" xr:uid="{00000000-0005-0000-0000-00002D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072" xr:uid="{00000000-0005-0000-0000-00002E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073" xr:uid="{00000000-0005-0000-0000-00002F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074" xr:uid="{00000000-0005-0000-0000-000030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075" xr:uid="{00000000-0005-0000-0000-000031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076" xr:uid="{00000000-0005-0000-0000-000032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077" xr:uid="{00000000-0005-0000-0000-000033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078" xr:uid="{00000000-0005-0000-0000-000034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079" xr:uid="{00000000-0005-0000-0000-000035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080" xr:uid="{00000000-0005-0000-0000-000036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081" xr:uid="{00000000-0005-0000-0000-000037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082" xr:uid="{00000000-0005-0000-0000-000038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083" xr:uid="{00000000-0005-0000-0000-000039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084" xr:uid="{00000000-0005-0000-0000-00003A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085" xr:uid="{00000000-0005-0000-0000-00003B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086" xr:uid="{00000000-0005-0000-0000-00003C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087" xr:uid="{00000000-0005-0000-0000-00003D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088" xr:uid="{00000000-0005-0000-0000-00003E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089" xr:uid="{00000000-0005-0000-0000-00003F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090" xr:uid="{00000000-0005-0000-0000-000040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091" xr:uid="{00000000-0005-0000-0000-000041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092" xr:uid="{00000000-0005-0000-0000-000042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093" xr:uid="{00000000-0005-0000-0000-000043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094" xr:uid="{00000000-0005-0000-0000-000044040000}"/>
    <cellStyle name="7_신기종 완성 진행 현황_VCA 조립 및 D900 일일품질현황_VCA 조립 및 D900 일일품질현황_VCA 조립 및 D900 일일품질현황_VCA 조립 및 D900 일일품질현황Rev3" xfId="1095" xr:uid="{00000000-0005-0000-0000-000045040000}"/>
    <cellStyle name="7_신기종 완성 진행 현황_VCA 조립 및 D900 일일품질현황_VCA 조립 및 D900 일일품질현황_VCA 조립 및 D900 일일품질현황_VCA 조립 및 D900 일일품질현황Rev3_(0317) U900 3월 91.6K" xfId="1096" xr:uid="{00000000-0005-0000-0000-000046040000}"/>
    <cellStyle name="7_신기종 완성 진행 현황_VCA 조립 및 D900 일일품질현황_VCA 조립 및 D900 일일품질현황_VCA 조립 및 D900 일일품질현황_VCA 조립 및 D900 일일품질현황Rev3_(0317) U900 3월 K" xfId="1097" xr:uid="{00000000-0005-0000-0000-000047040000}"/>
    <cellStyle name="7_신기종 완성 진행 현황_VCA 조립 및 D900 일일품질현황_VCA 조립 및 D900 일일품질현황_VCA 조립 및 D900 일일품질현황_VCA 조립 및 D900 일일품질현황Rev3_(080307) U900 3월 운영방안_신지훈" xfId="1098" xr:uid="{00000000-0005-0000-0000-000048040000}"/>
    <cellStyle name="7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099" xr:uid="{00000000-0005-0000-0000-000049040000}"/>
    <cellStyle name="7_신기종 완성 진행 현황_VCA 조립 및 D900 일일품질현황_VCA 조립 및 D900 일일품질현황_VCA 조립 및 D900 일일품질현황_VCA 조립 및 D900 일일품질현황Rev3_SV-650生产品质日报新样式（10）月" xfId="1100" xr:uid="{00000000-0005-0000-0000-00004A040000}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91.6K" xfId="1101" xr:uid="{00000000-0005-0000-0000-00004B040000}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K" xfId="1102" xr:uid="{00000000-0005-0000-0000-00004C040000}"/>
    <cellStyle name="7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103" xr:uid="{00000000-0005-0000-0000-00004D040000}"/>
    <cellStyle name="7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104" xr:uid="{00000000-0005-0000-0000-00004E040000}"/>
    <cellStyle name="7_신기종 완성 진행 현황_VCA 조립 및 D900 일일품질현황_VCA 조립 및 D900 일일품질현황_VCA 조립 및 D900 일일품질현황_VCA 조립 및 D900 일일품질현황Rev3_최종" xfId="1105" xr:uid="{00000000-0005-0000-0000-00004F040000}"/>
    <cellStyle name="7_신기종 완성 진행 현황_VCA 조립 및 D900 일일품질현황_VCA 조립 및 D900 일일품질현황_VCA 조립 및 D900 일일품질현황_VCA 조립 및 D900 일일품질현황Rev3_최종_(0317) U900 3월 91.6K" xfId="1106" xr:uid="{00000000-0005-0000-0000-000050040000}"/>
    <cellStyle name="7_신기종 완성 진행 현황_VCA 조립 및 D900 일일품질현황_VCA 조립 및 D900 일일품질현황_VCA 조립 및 D900 일일품질현황_VCA 조립 및 D900 일일품질현황Rev3_최종_(0317) U900 3월 K" xfId="1107" xr:uid="{00000000-0005-0000-0000-000051040000}"/>
    <cellStyle name="7_신기종 완성 진행 현황_VCA 조립 및 D900 일일품질현황_VCA 조립 및 D900 일일품질현황_VCA 조립 및 D900 일일품질현황_VCA 조립 및 D900 일일품질현황Rev3_최종_(080307) U900 3월 운영방안_신지훈" xfId="1108" xr:uid="{00000000-0005-0000-0000-000052040000}"/>
    <cellStyle name="7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109" xr:uid="{00000000-0005-0000-0000-000053040000}"/>
    <cellStyle name="7_신기종 완성 진행 현황_VCA 조립 및 D900 일일품질현황_VCA 조립 및 D900 일일품질현황_VCA 조립 및 D900 일일품질현황_VCA 조립 및 D900 일일품질현황Rev3_최종_19169" xfId="1110" xr:uid="{00000000-0005-0000-0000-000054040000}"/>
    <cellStyle name="7_신기종 완성 진행 현황_VCA 조립 및 D900 일일품질현황_VCA 조립 및 D900 일일품질현황_VCA 조립 및 D900 일일품질현황_VCA 조립 및 D900 일일품질현황Rev3_최종_19169_(0317) U900 3월 91.6K" xfId="1111" xr:uid="{00000000-0005-0000-0000-000055040000}"/>
    <cellStyle name="7_신기종 완성 진행 현황_VCA 조립 및 D900 일일품질현황_VCA 조립 및 D900 일일품질현황_VCA 조립 및 D900 일일품질현황_VCA 조립 및 D900 일일품질현황Rev3_최종_19169_(0317) U900 3월 K" xfId="1112" xr:uid="{00000000-0005-0000-0000-000056040000}"/>
    <cellStyle name="7_신기종 완성 진행 현황_VCA 조립 및 D900 일일품질현황_VCA 조립 및 D900 일일품질현황_VCA 조립 및 D900 일일품질현황_VCA 조립 및 D900 일일품질현황Rev3_최종_19169_(080307) U900 3월 운영방안_신지훈" xfId="1113" xr:uid="{00000000-0005-0000-0000-000057040000}"/>
    <cellStyle name="7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114" xr:uid="{00000000-0005-0000-0000-000058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" xfId="1115" xr:uid="{00000000-0005-0000-0000-000059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116" xr:uid="{00000000-0005-0000-0000-00005A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K" xfId="1117" xr:uid="{00000000-0005-0000-0000-00005B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118" xr:uid="{00000000-0005-0000-0000-00005C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119" xr:uid="{00000000-0005-0000-0000-00005D040000}"/>
    <cellStyle name="7_신기종 완성 진행 현황_VCA 조립 및 D900 일일품질현황_VCA 조립 및 D900 일일품질현황_VCA 조립 및 D900 일일품질현황_VCA 조립 및 D900 일일품질현황Rev3_최종_SV-650生产品质日报新样式（10）月" xfId="1120" xr:uid="{00000000-0005-0000-0000-00005E040000}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91.6K" xfId="1121" xr:uid="{00000000-0005-0000-0000-00005F040000}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K" xfId="1122" xr:uid="{00000000-0005-0000-0000-000060040000}"/>
    <cellStyle name="7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123" xr:uid="{00000000-0005-0000-0000-000061040000}"/>
    <cellStyle name="7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124" xr:uid="{00000000-0005-0000-0000-000062040000}"/>
    <cellStyle name="7_신기종 완성 진행 현황_VCA 조립 및 D900 일일품질현황_VCA 조립 및 D900 일일품질현황_VCA 조립 및 D900 일일품질현황Rev2" xfId="1125" xr:uid="{00000000-0005-0000-0000-000063040000}"/>
    <cellStyle name="7_신기종 완성 진행 현황_VCA 조립 및 D900 일일품질현황_VCA 조립 및 D900 일일품질현황_VCA 조립 및 D900 일일품질현황Rev2_(0317) U900 3월 91.6K" xfId="1126" xr:uid="{00000000-0005-0000-0000-000064040000}"/>
    <cellStyle name="7_신기종 완성 진행 현황_VCA 조립 및 D900 일일품질현황_VCA 조립 및 D900 일일품질현황_VCA 조립 및 D900 일일품질현황Rev2_(0317) U900 3월 K" xfId="1127" xr:uid="{00000000-0005-0000-0000-000065040000}"/>
    <cellStyle name="7_신기종 완성 진행 현황_VCA 조립 및 D900 일일품질현황_VCA 조립 및 D900 일일품질현황_VCA 조립 및 D900 일일품질현황Rev2_(080307) U900 3월 운영방안_신지훈" xfId="1128" xr:uid="{00000000-0005-0000-0000-000066040000}"/>
    <cellStyle name="7_신기종 완성 진행 현황_VCA 조립 및 D900 일일품질현황_VCA 조립 및 D900 일일품질현황_VCA 조립 및 D900 일일품질현황Rev2_(080311) U900(Soul) 주요 원자재 3월 입고 수정계획_협의결과_신지훈_1" xfId="1129" xr:uid="{00000000-0005-0000-0000-000067040000}"/>
    <cellStyle name="7_신기종 완성 진행 현황_VCA 조립 및 D900 일일품질현황_VCA 조립 및 D900 일일품질현황_VCA 조립 및 D900 일일품질현황Rev2_(10월)VCA 조립 및 D900 일일품질현황Rev3(new)" xfId="1130" xr:uid="{00000000-0005-0000-0000-000068040000}"/>
    <cellStyle name="7_신기종 완성 진행 현황_VCA 조립 및 D900 일일품질현황_VCA 조립 및 D900 일일품질현황_VCA 조립 및 D900 일일품질현황Rev2_(10월)VCA 조립 및 D900 일일품질현황Rev3(new)_(0317) U900 3월 91.6K" xfId="1131" xr:uid="{00000000-0005-0000-0000-000069040000}"/>
    <cellStyle name="7_신기종 완성 진행 현황_VCA 조립 및 D900 일일품질현황_VCA 조립 및 D900 일일품질현황_VCA 조립 및 D900 일일품질현황Rev2_(10월)VCA 조립 및 D900 일일품질현황Rev3(new)_(0317) U900 3월 K" xfId="1132" xr:uid="{00000000-0005-0000-0000-00006A040000}"/>
    <cellStyle name="7_신기종 완성 진행 현황_VCA 조립 및 D900 일일품질현황_VCA 조립 및 D900 일일품질현황_VCA 조립 및 D900 일일품질현황Rev2_(10월)VCA 조립 및 D900 일일품질현황Rev3(new)_(080307) U900 3월 운영방안_신지훈" xfId="1133" xr:uid="{00000000-0005-0000-0000-00006B040000}"/>
    <cellStyle name="7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134" xr:uid="{00000000-0005-0000-0000-00006C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" xfId="1135" xr:uid="{00000000-0005-0000-0000-00006D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136" xr:uid="{00000000-0005-0000-0000-00006E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137" xr:uid="{00000000-0005-0000-0000-00006F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138" xr:uid="{00000000-0005-0000-0000-000070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139" xr:uid="{00000000-0005-0000-0000-000071040000}"/>
    <cellStyle name="7_신기종 완성 진행 현황_VCA 조립 및 D900 일일품질현황_VCA 조립 및 D900 일일품질현황_VCA 조립 및 D900 일일품질현황Rev2_SV-650生产品质日报新样式（10）月" xfId="1140" xr:uid="{00000000-0005-0000-0000-000072040000}"/>
    <cellStyle name="7_신기종 완성 진행 현황_VCA 조립 및 D900 일일품질현황_VCA 조립 및 D900 일일품질현황_VCA 조립 및 D900 일일품질현황Rev2_SV-650生产品质日报新样式（10）月_(0317) U900 3월 91.6K" xfId="1141" xr:uid="{00000000-0005-0000-0000-000073040000}"/>
    <cellStyle name="7_신기종 완성 진행 현황_VCA 조립 및 D900 일일품질현황_VCA 조립 및 D900 일일품질현황_VCA 조립 및 D900 일일품질현황Rev2_SV-650生产品质日报新样式（10）月_(0317) U900 3월 K" xfId="1142" xr:uid="{00000000-0005-0000-0000-000074040000}"/>
    <cellStyle name="7_신기종 완성 진행 현황_VCA 조립 및 D900 일일품질현황_VCA 조립 및 D900 일일품질현황_VCA 조립 및 D900 일일품질현황Rev2_SV-650生产品质日报新样式（10）月_(080307) U900 3월 운영방안_신지훈" xfId="1143" xr:uid="{00000000-0005-0000-0000-000075040000}"/>
    <cellStyle name="7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144" xr:uid="{00000000-0005-0000-0000-000076040000}"/>
    <cellStyle name="7_신기종 완성 진행 현황_VCA 조립 및 D900 일일품질현황_VCA 조립 및 D900 일일품질현황_VCA 조립 및 D900 일일품질현황Rev2_VCA 조립 및 D900 일일품질현황Rev3" xfId="1145" xr:uid="{00000000-0005-0000-0000-000077040000}"/>
    <cellStyle name="7_신기종 완성 진행 현황_VCA 조립 및 D900 일일품질현황_VCA 조립 및 D900 일일품질현황_VCA 조립 및 D900 일일품질현황Rev2_VCA 조립 및 D900 일일품질현황Rev3_(0317) U900 3월 91.6K" xfId="1146" xr:uid="{00000000-0005-0000-0000-000078040000}"/>
    <cellStyle name="7_신기종 완성 진행 현황_VCA 조립 및 D900 일일품질현황_VCA 조립 및 D900 일일품질현황_VCA 조립 및 D900 일일품질현황Rev2_VCA 조립 및 D900 일일품질현황Rev3_(0317) U900 3월 K" xfId="1147" xr:uid="{00000000-0005-0000-0000-000079040000}"/>
    <cellStyle name="7_신기종 완성 진행 현황_VCA 조립 및 D900 일일품질현황_VCA 조립 및 D900 일일품질현황_VCA 조립 및 D900 일일품질현황Rev2_VCA 조립 및 D900 일일품질현황Rev3_(080307) U900 3월 운영방안_신지훈" xfId="1148" xr:uid="{00000000-0005-0000-0000-00007A040000}"/>
    <cellStyle name="7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149" xr:uid="{00000000-0005-0000-0000-00007B040000}"/>
    <cellStyle name="7_신기종 완성 진행 현황_VCA 조립 및 D900 일일품질현황_VCA 조립 및 D900 일일품질현황_VCA 조립 및 D900 일일품질현황Rev2_VCA 조립 및 D900 일일품질현황Rev3_SV-650生产品质日报新样式（10）月" xfId="1150" xr:uid="{00000000-0005-0000-0000-00007C040000}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91.6K" xfId="1151" xr:uid="{00000000-0005-0000-0000-00007D040000}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K" xfId="1152" xr:uid="{00000000-0005-0000-0000-00007E040000}"/>
    <cellStyle name="7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153" xr:uid="{00000000-0005-0000-0000-00007F040000}"/>
    <cellStyle name="7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154" xr:uid="{00000000-0005-0000-0000-000080040000}"/>
    <cellStyle name="7_신기종 완성 진행 현황_VCA 조립 및 D900 일일품질현황_VCA 조립 및 D900 일일품질현황_VCA 조립 및 D900 일일품질현황Rev2_VCA 조립 및 D900 일일품질현황Rev3_최종" xfId="1155" xr:uid="{00000000-0005-0000-0000-000081040000}"/>
    <cellStyle name="7_신기종 완성 진행 현황_VCA 조립 및 D900 일일품질현황_VCA 조립 및 D900 일일품질현황_VCA 조립 및 D900 일일품질현황Rev2_VCA 조립 및 D900 일일품질현황Rev3_최종_(0317) U900 3월 91.6K" xfId="1156" xr:uid="{00000000-0005-0000-0000-000082040000}"/>
    <cellStyle name="7_신기종 완성 진행 현황_VCA 조립 및 D900 일일품질현황_VCA 조립 및 D900 일일품질현황_VCA 조립 및 D900 일일품질현황Rev2_VCA 조립 및 D900 일일품질현황Rev3_최종_(0317) U900 3월 K" xfId="1157" xr:uid="{00000000-0005-0000-0000-000083040000}"/>
    <cellStyle name="7_신기종 완성 진행 현황_VCA 조립 및 D900 일일품질현황_VCA 조립 및 D900 일일품질현황_VCA 조립 및 D900 일일품질현황Rev2_VCA 조립 및 D900 일일품질현황Rev3_최종_(080307) U900 3월 운영방안_신지훈" xfId="1158" xr:uid="{00000000-0005-0000-0000-000084040000}"/>
    <cellStyle name="7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159" xr:uid="{00000000-0005-0000-0000-000085040000}"/>
    <cellStyle name="7_신기종 완성 진행 현황_VCA 조립 및 D900 일일품질현황_VCA 조립 및 D900 일일품질현황_VCA 조립 및 D900 일일품질현황Rev2_VCA 조립 및 D900 일일품질현황Rev3_최종_19169" xfId="1160" xr:uid="{00000000-0005-0000-0000-000086040000}"/>
    <cellStyle name="7_신기종 완성 진행 현황_VCA 조립 및 D900 일일품질현황_VCA 조립 및 D900 일일품질현황_VCA 조립 및 D900 일일품질현황Rev2_VCA 조립 및 D900 일일품질현황Rev3_최종_19169_(0317) U900 3월 91.6K" xfId="1161" xr:uid="{00000000-0005-0000-0000-000087040000}"/>
    <cellStyle name="7_신기종 완성 진행 현황_VCA 조립 및 D900 일일품질현황_VCA 조립 및 D900 일일품질현황_VCA 조립 및 D900 일일품질현황Rev2_VCA 조립 및 D900 일일품질현황Rev3_최종_19169_(0317) U900 3월 K" xfId="1162" xr:uid="{00000000-0005-0000-0000-000088040000}"/>
    <cellStyle name="7_신기종 완성 진행 현황_VCA 조립 및 D900 일일품질현황_VCA 조립 및 D900 일일품질현황_VCA 조립 및 D900 일일품질현황Rev2_VCA 조립 및 D900 일일품질현황Rev3_최종_19169_(080307) U900 3월 운영방안_신지훈" xfId="1163" xr:uid="{00000000-0005-0000-0000-000089040000}"/>
    <cellStyle name="7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164" xr:uid="{00000000-0005-0000-0000-00008A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" xfId="1165" xr:uid="{00000000-0005-0000-0000-00008B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166" xr:uid="{00000000-0005-0000-0000-00008C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167" xr:uid="{00000000-0005-0000-0000-00008D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168" xr:uid="{00000000-0005-0000-0000-00008E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169" xr:uid="{00000000-0005-0000-0000-00008F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" xfId="1170" xr:uid="{00000000-0005-0000-0000-000090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91.6K" xfId="1171" xr:uid="{00000000-0005-0000-0000-000091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K" xfId="1172" xr:uid="{00000000-0005-0000-0000-000092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173" xr:uid="{00000000-0005-0000-0000-000093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174" xr:uid="{00000000-0005-0000-0000-000094040000}"/>
    <cellStyle name="7_신기종 완성 진행 현황_VCA 조립 및 D900 일일품질현황_VCA 조립 및 D900 일일품질현황Rev2" xfId="1175" xr:uid="{00000000-0005-0000-0000-000095040000}"/>
    <cellStyle name="7_신기종 완성 진행 현황_VCA 조립 및 D900 일일품질현황_VCA 조립 및 D900 일일품질현황Rev2_(0317) U900 3월 91.6K" xfId="1176" xr:uid="{00000000-0005-0000-0000-000096040000}"/>
    <cellStyle name="7_신기종 완성 진행 현황_VCA 조립 및 D900 일일품질현황_VCA 조립 및 D900 일일품질현황Rev2_(0317) U900 3월 K" xfId="1177" xr:uid="{00000000-0005-0000-0000-000097040000}"/>
    <cellStyle name="7_신기종 완성 진행 현황_VCA 조립 및 D900 일일품질현황_VCA 조립 및 D900 일일품질현황Rev2_(080307) U900 3월 운영방안_신지훈" xfId="1178" xr:uid="{00000000-0005-0000-0000-000098040000}"/>
    <cellStyle name="7_신기종 완성 진행 현황_VCA 조립 및 D900 일일품질현황_VCA 조립 및 D900 일일품질현황Rev2_(080311) U900(Soul) 주요 원자재 3월 입고 수정계획_협의결과_신지훈_1" xfId="1179" xr:uid="{00000000-0005-0000-0000-000099040000}"/>
    <cellStyle name="7_신기종 완성 진행 현황_VCA 조립 및 D900 일일품질현황_VCA 조립 및 D900 일일품질현황Rev2_SV-650生产品质日报新样式（10）月" xfId="1180" xr:uid="{00000000-0005-0000-0000-00009A040000}"/>
    <cellStyle name="7_신기종 완성 진행 현황_VCA 조립 및 D900 일일품질현황_VCA 조립 및 D900 일일품질현황Rev2_SV-650生产品质日报新样式（10）月_(0317) U900 3월 91.6K" xfId="1181" xr:uid="{00000000-0005-0000-0000-00009B040000}"/>
    <cellStyle name="7_신기종 완성 진행 현황_VCA 조립 및 D900 일일품질현황_VCA 조립 및 D900 일일품질현황Rev2_SV-650生产品质日报新样式（10）月_(0317) U900 3월 K" xfId="1182" xr:uid="{00000000-0005-0000-0000-00009C040000}"/>
    <cellStyle name="7_신기종 완성 진행 현황_VCA 조립 및 D900 일일품질현황_VCA 조립 및 D900 일일품질현황Rev2_SV-650生产品质日报新样式（10）月_(080307) U900 3월 운영방안_신지훈" xfId="1183" xr:uid="{00000000-0005-0000-0000-00009D040000}"/>
    <cellStyle name="7_신기종 완성 진행 현황_VCA 조립 및 D900 일일품질현황_VCA 조립 및 D900 일일품질현황Rev2_SV-650生产品质日报新样式（10）月_(080311) U900(Soul) 주요 원자재 3월 입고 수정계획_협의결과_신지훈_1" xfId="1184" xr:uid="{00000000-0005-0000-0000-00009E040000}"/>
    <cellStyle name="7_신기종 완성 진행 현황_VCA 조립 및 D900 일일품질현황_VCA 조립 및 D900 일일품질현황Rev2_VCA 조립 및 D900 일일품질현황Rev2" xfId="1185" xr:uid="{00000000-0005-0000-0000-00009F040000}"/>
    <cellStyle name="7_신기종 완성 진행 현황_VCA 조립 및 D900 일일품질현황_VCA 조립 및 D900 일일품질현황Rev2_VCA 조립 및 D900 일일품질현황Rev2_(0317) U900 3월 91.6K" xfId="1186" xr:uid="{00000000-0005-0000-0000-0000A0040000}"/>
    <cellStyle name="7_신기종 완성 진행 현황_VCA 조립 및 D900 일일품질현황_VCA 조립 및 D900 일일품질현황Rev2_VCA 조립 및 D900 일일품질현황Rev2_(0317) U900 3월 K" xfId="1187" xr:uid="{00000000-0005-0000-0000-0000A1040000}"/>
    <cellStyle name="7_신기종 완성 진행 현황_VCA 조립 및 D900 일일품질현황_VCA 조립 및 D900 일일품질현황Rev2_VCA 조립 및 D900 일일품질현황Rev2_(080307) U900 3월 운영방안_신지훈" xfId="1188" xr:uid="{00000000-0005-0000-0000-0000A2040000}"/>
    <cellStyle name="7_신기종 완성 진행 현황_VCA 조립 및 D900 일일품질현황_VCA 조립 및 D900 일일품질현황Rev2_VCA 조립 및 D900 일일품질현황Rev2_(080311) U900(Soul) 주요 원자재 3월 입고 수정계획_협의결과_신지훈_1" xfId="1189" xr:uid="{00000000-0005-0000-0000-0000A3040000}"/>
    <cellStyle name="7_신기종 완성 진행 현황_VCA 조립 및 D900 일일품질현황_VCA 조립 및 D900 일일품질현황Rev2_VCA 조립 및 D900 일일품질현황Rev2_(10월)VCA 조립 및 D900 일일품질현황Rev3(new)" xfId="1190" xr:uid="{00000000-0005-0000-0000-0000A4040000}"/>
    <cellStyle name="7_신기종 완성 진행 현황_VCA 조립 및 D900 일일품질현황_VCA 조립 및 D900 일일품질현황Rev2_VCA 조립 및 D900 일일품질현황Rev2_(10월)VCA 조립 및 D900 일일품질현황Rev3(new)_(0317) U900 3월 91.6K" xfId="1191" xr:uid="{00000000-0005-0000-0000-0000A5040000}"/>
    <cellStyle name="7_신기종 완성 진행 현황_VCA 조립 및 D900 일일품질현황_VCA 조립 및 D900 일일품질현황Rev2_VCA 조립 및 D900 일일품질현황Rev2_(10월)VCA 조립 및 D900 일일품질현황Rev3(new)_(0317) U900 3월 K" xfId="1192" xr:uid="{00000000-0005-0000-0000-0000A6040000}"/>
    <cellStyle name="7_신기종 완성 진행 현황_VCA 조립 및 D900 일일품질현황_VCA 조립 및 D900 일일품질현황Rev2_VCA 조립 및 D900 일일품질현황Rev2_(10월)VCA 조립 및 D900 일일품질현황Rev3(new)_(080307) U900 3월 운영방안_신지훈" xfId="1193" xr:uid="{00000000-0005-0000-0000-0000A7040000}"/>
    <cellStyle name="7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194" xr:uid="{00000000-0005-0000-0000-0000A8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" xfId="1195" xr:uid="{00000000-0005-0000-0000-0000A9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196" xr:uid="{00000000-0005-0000-0000-0000AA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197" xr:uid="{00000000-0005-0000-0000-0000AB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198" xr:uid="{00000000-0005-0000-0000-0000AC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199" xr:uid="{00000000-0005-0000-0000-0000AD040000}"/>
    <cellStyle name="7_신기종 완성 진행 현황_VCA 조립 및 D900 일일품질현황_VCA 조립 및 D900 일일품질현황Rev2_VCA 조립 및 D900 일일품질현황Rev2_SV-650生产品质日报新样式（10）月" xfId="1200" xr:uid="{00000000-0005-0000-0000-0000AE040000}"/>
    <cellStyle name="7_신기종 완성 진행 현황_VCA 조립 및 D900 일일품질현황_VCA 조립 및 D900 일일품질현황Rev2_VCA 조립 및 D900 일일품질현황Rev2_SV-650生产品质日报新样式（10）月_(0317) U900 3월 91.6K" xfId="1201" xr:uid="{00000000-0005-0000-0000-0000AF040000}"/>
    <cellStyle name="7_신기종 완성 진행 현황_VCA 조립 및 D900 일일품질현황_VCA 조립 및 D900 일일품질현황Rev2_VCA 조립 및 D900 일일품질현황Rev2_SV-650生产品质日报新样式（10）月_(0317) U900 3월 K" xfId="1202" xr:uid="{00000000-0005-0000-0000-0000B0040000}"/>
    <cellStyle name="7_신기종 완성 진행 현황_VCA 조립 및 D900 일일품질현황_VCA 조립 및 D900 일일품질현황Rev2_VCA 조립 및 D900 일일품질현황Rev2_SV-650生产品质日报新样式（10）月_(080307) U900 3월 운영방안_신지훈" xfId="1203" xr:uid="{00000000-0005-0000-0000-0000B1040000}"/>
    <cellStyle name="7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204" xr:uid="{00000000-0005-0000-0000-0000B2040000}"/>
    <cellStyle name="7_신기종 완성 진행 현황_VCA 조립 및 D900 일일품질현황_VCA 조립 및 D900 일일품질현황Rev2_VCA 조립 및 D900 일일품질현황Rev2_VCA 조립 및 D900 일일품질현황Rev3" xfId="1205" xr:uid="{00000000-0005-0000-0000-0000B3040000}"/>
    <cellStyle name="7_신기종 완성 진행 현황_VCA 조립 및 D900 일일품질현황_VCA 조립 및 D900 일일품질현황Rev2_VCA 조립 및 D900 일일품질현황Rev2_VCA 조립 및 D900 일일품질현황Rev3_(0317) U900 3월 91.6K" xfId="1206" xr:uid="{00000000-0005-0000-0000-0000B4040000}"/>
    <cellStyle name="7_신기종 완성 진행 현황_VCA 조립 및 D900 일일품질현황_VCA 조립 및 D900 일일품질현황Rev2_VCA 조립 및 D900 일일품질현황Rev2_VCA 조립 및 D900 일일품질현황Rev3_(0317) U900 3월 K" xfId="1207" xr:uid="{00000000-0005-0000-0000-0000B5040000}"/>
    <cellStyle name="7_신기종 완성 진행 현황_VCA 조립 및 D900 일일품질현황_VCA 조립 및 D900 일일품질현황Rev2_VCA 조립 및 D900 일일품질현황Rev2_VCA 조립 및 D900 일일품질현황Rev3_(080307) U900 3월 운영방안_신지훈" xfId="1208" xr:uid="{00000000-0005-0000-0000-0000B6040000}"/>
    <cellStyle name="7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209" xr:uid="{00000000-0005-0000-0000-0000B7040000}"/>
    <cellStyle name="7_신기종 완성 진행 현황_VCA 조립 및 D900 일일품질현황_VCA 조립 및 D900 일일품질현황Rev2_VCA 조립 및 D900 일일품질현황Rev2_VCA 조립 및 D900 일일품질현황Rev3_SV-650生产品质日报新样式（10）月" xfId="1210" xr:uid="{00000000-0005-0000-0000-0000B8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91.6K" xfId="1211" xr:uid="{00000000-0005-0000-0000-0000B9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K" xfId="1212" xr:uid="{00000000-0005-0000-0000-0000BA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213" xr:uid="{00000000-0005-0000-0000-0000BB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214" xr:uid="{00000000-0005-0000-0000-0000BC040000}"/>
    <cellStyle name="7_신기종 완성 진행 현황_VCA 조립 및 D900 일일품질현황_VCA 조립 및 D900 일일품질현황Rev2_VCA 조립 및 D900 일일품질현황Rev2_VCA 조립 및 D900 일일품질현황Rev3_최종" xfId="1215" xr:uid="{00000000-0005-0000-0000-0000BD040000}"/>
    <cellStyle name="7_신기종 완성 진행 현황_VCA 조립 및 D900 일일품질현황_VCA 조립 및 D900 일일품질현황Rev2_VCA 조립 및 D900 일일품질현황Rev2_VCA 조립 및 D900 일일품질현황Rev3_최종_(0317) U900 3월 91.6K" xfId="1216" xr:uid="{00000000-0005-0000-0000-0000BE040000}"/>
    <cellStyle name="7_신기종 완성 진행 현황_VCA 조립 및 D900 일일품질현황_VCA 조립 및 D900 일일품질현황Rev2_VCA 조립 및 D900 일일품질현황Rev2_VCA 조립 및 D900 일일품질현황Rev3_최종_(0317) U900 3월 K" xfId="1217" xr:uid="{00000000-0005-0000-0000-0000BF040000}"/>
    <cellStyle name="7_신기종 완성 진행 현황_VCA 조립 및 D900 일일품질현황_VCA 조립 및 D900 일일품질현황Rev2_VCA 조립 및 D900 일일품질현황Rev2_VCA 조립 및 D900 일일품질현황Rev3_최종_(080307) U900 3월 운영방안_신지훈" xfId="1218" xr:uid="{00000000-0005-0000-0000-0000C0040000}"/>
    <cellStyle name="7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219" xr:uid="{00000000-0005-0000-0000-0000C1040000}"/>
    <cellStyle name="7_신기종 완성 진행 현황_VCA 조립 및 D900 일일품질현황_VCA 조립 및 D900 일일품질현황Rev2_VCA 조립 및 D900 일일품질현황Rev2_VCA 조립 및 D900 일일품질현황Rev3_최종_19169" xfId="1220" xr:uid="{00000000-0005-0000-0000-0000C2040000}"/>
    <cellStyle name="7_신기종 완성 진행 현황_VCA 조립 및 D900 일일품질현황_VCA 조립 및 D900 일일품질현황Rev2_VCA 조립 및 D900 일일품질현황Rev2_VCA 조립 및 D900 일일품질현황Rev3_최종_19169_(0317) U900 3월 91.6K" xfId="1221" xr:uid="{00000000-0005-0000-0000-0000C3040000}"/>
    <cellStyle name="7_신기종 완성 진행 현황_VCA 조립 및 D900 일일품질현황_VCA 조립 및 D900 일일품질현황Rev2_VCA 조립 및 D900 일일품질현황Rev2_VCA 조립 및 D900 일일품질현황Rev3_최종_19169_(0317) U900 3월 K" xfId="1222" xr:uid="{00000000-0005-0000-0000-0000C4040000}"/>
    <cellStyle name="7_신기종 완성 진행 현황_VCA 조립 및 D900 일일품질현황_VCA 조립 및 D900 일일품질현황Rev2_VCA 조립 및 D900 일일품질현황Rev2_VCA 조립 및 D900 일일품질현황Rev3_최종_19169_(080307) U900 3월 운영방안_신지훈" xfId="1223" xr:uid="{00000000-0005-0000-0000-0000C5040000}"/>
    <cellStyle name="7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224" xr:uid="{00000000-0005-0000-0000-0000C6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" xfId="1225" xr:uid="{00000000-0005-0000-0000-0000C7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226" xr:uid="{00000000-0005-0000-0000-0000C8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227" xr:uid="{00000000-0005-0000-0000-0000C9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228" xr:uid="{00000000-0005-0000-0000-0000CA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229" xr:uid="{00000000-0005-0000-0000-0000CB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" xfId="1230" xr:uid="{00000000-0005-0000-0000-0000CC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231" xr:uid="{00000000-0005-0000-0000-0000CD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K" xfId="1232" xr:uid="{00000000-0005-0000-0000-0000CE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233" xr:uid="{00000000-0005-0000-0000-0000CF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234" xr:uid="{00000000-0005-0000-0000-0000D0040000}"/>
    <cellStyle name="7_신기종 완성 진행 현황_VCA 조립 및 D900 일일품질현황_VCA 조립 및 D900 일일품질현황Rev3" xfId="1235" xr:uid="{00000000-0005-0000-0000-0000D1040000}"/>
    <cellStyle name="7_신기종 완성 진행 현황_VCA 조립 및 D900 일일품질현황_VCA 조립 및 D900 일일품질현황Rev3_(0317) U900 3월 91.6K" xfId="1236" xr:uid="{00000000-0005-0000-0000-0000D2040000}"/>
    <cellStyle name="7_신기종 완성 진행 현황_VCA 조립 및 D900 일일품질현황_VCA 조립 및 D900 일일품질현황Rev3_(0317) U900 3월 K" xfId="1237" xr:uid="{00000000-0005-0000-0000-0000D3040000}"/>
    <cellStyle name="7_신기종 완성 진행 현황_VCA 조립 및 D900 일일품질현황_VCA 조립 및 D900 일일품질현황Rev3_(080307) U900 3월 운영방안_신지훈" xfId="1238" xr:uid="{00000000-0005-0000-0000-0000D4040000}"/>
    <cellStyle name="7_신기종 완성 진행 현황_VCA 조립 및 D900 일일품질현황_VCA 조립 및 D900 일일품질현황Rev3_(080311) U900(Soul) 주요 원자재 3월 입고 수정계획_협의결과_신지훈_1" xfId="1239" xr:uid="{00000000-0005-0000-0000-0000D5040000}"/>
    <cellStyle name="7_신기종 완성 진행 현황_VCA 조립 및 D900 일일품질현황_VCA 조립 및 D900 일일품질현황Rev3_SV-650生产品质日报新样式（10）月" xfId="1240" xr:uid="{00000000-0005-0000-0000-0000D6040000}"/>
    <cellStyle name="7_신기종 완성 진행 현황_VCA 조립 및 D900 일일품질현황_VCA 조립 및 D900 일일품질현황Rev3_SV-650生产品质日报新样式（10）月_(0317) U900 3월 91.6K" xfId="1241" xr:uid="{00000000-0005-0000-0000-0000D7040000}"/>
    <cellStyle name="7_신기종 완성 진행 현황_VCA 조립 및 D900 일일품질현황_VCA 조립 및 D900 일일품질현황Rev3_SV-650生产品质日报新样式（10）月_(0317) U900 3월 K" xfId="1242" xr:uid="{00000000-0005-0000-0000-0000D8040000}"/>
    <cellStyle name="7_신기종 완성 진행 현황_VCA 조립 및 D900 일일품질현황_VCA 조립 및 D900 일일품질현황Rev3_SV-650生产品质日报新样式（10）月_(080307) U900 3월 운영방안_신지훈" xfId="1243" xr:uid="{00000000-0005-0000-0000-0000D9040000}"/>
    <cellStyle name="7_신기종 완성 진행 현황_VCA 조립 및 D900 일일품질현황_VCA 조립 및 D900 일일품질현황Rev3_SV-650生产品质日报新样式（10）月_(080311) U900(Soul) 주요 원자재 3월 입고 수정계획_협의결과_신지훈_1" xfId="1244" xr:uid="{00000000-0005-0000-0000-0000DA040000}"/>
    <cellStyle name="7_신기종 완성 진행 현황_VCA 조립 및 D900 일일품질현황_VCA 조립 및 D900 일일품질현황Rev3_최종" xfId="1245" xr:uid="{00000000-0005-0000-0000-0000DB040000}"/>
    <cellStyle name="7_신기종 완성 진행 현황_VCA 조립 및 D900 일일품질현황_VCA 조립 및 D900 일일품질현황Rev3_최종_(0317) U900 3월 91.6K" xfId="1246" xr:uid="{00000000-0005-0000-0000-0000DC040000}"/>
    <cellStyle name="7_신기종 완성 진행 현황_VCA 조립 및 D900 일일품질현황_VCA 조립 및 D900 일일품질현황Rev3_최종_(0317) U900 3월 K" xfId="1247" xr:uid="{00000000-0005-0000-0000-0000DD040000}"/>
    <cellStyle name="7_신기종 완성 진행 현황_VCA 조립 및 D900 일일품질현황_VCA 조립 및 D900 일일품질현황Rev3_최종_(080307) U900 3월 운영방안_신지훈" xfId="1248" xr:uid="{00000000-0005-0000-0000-0000DE040000}"/>
    <cellStyle name="7_신기종 완성 진행 현황_VCA 조립 및 D900 일일품질현황_VCA 조립 및 D900 일일품질현황Rev3_최종_(080311) U900(Soul) 주요 원자재 3월 입고 수정계획_협의결과_신지훈_1" xfId="1249" xr:uid="{00000000-0005-0000-0000-0000DF040000}"/>
    <cellStyle name="7_신기종 완성 진행 현황_VCA 조립 및 D900 일일품질현황_VCA 조립 및 D900 일일품질현황Rev3_최종_19169" xfId="1250" xr:uid="{00000000-0005-0000-0000-0000E0040000}"/>
    <cellStyle name="7_신기종 완성 진행 현황_VCA 조립 및 D900 일일품질현황_VCA 조립 및 D900 일일품질현황Rev3_최종_19169_(0317) U900 3월 91.6K" xfId="1251" xr:uid="{00000000-0005-0000-0000-0000E1040000}"/>
    <cellStyle name="7_신기종 완성 진행 현황_VCA 조립 및 D900 일일품질현황_VCA 조립 및 D900 일일품질현황Rev3_최종_19169_(0317) U900 3월 K" xfId="1252" xr:uid="{00000000-0005-0000-0000-0000E2040000}"/>
    <cellStyle name="7_신기종 완성 진행 현황_VCA 조립 및 D900 일일품질현황_VCA 조립 및 D900 일일품질현황Rev3_최종_19169_(080307) U900 3월 운영방안_신지훈" xfId="1253" xr:uid="{00000000-0005-0000-0000-0000E3040000}"/>
    <cellStyle name="7_신기종 완성 진행 현황_VCA 조립 및 D900 일일품질현황_VCA 조립 및 D900 일일품질현황Rev3_최종_19169_(080311) U900(Soul) 주요 원자재 3월 입고 수정계획_협의결과_신지훈_1" xfId="1254" xr:uid="{00000000-0005-0000-0000-0000E4040000}"/>
    <cellStyle name="7_신기종 완성 진행 현황_VCA 조립 및 D900 일일품질현황_VCA 조립 및 D900 일일품질현황Rev3_최종_19169_SV-650生产品质日报新样式（10）月" xfId="1255" xr:uid="{00000000-0005-0000-0000-0000E5040000}"/>
    <cellStyle name="7_신기종 완성 진행 현황_VCA 조립 및 D900 일일품질현황_VCA 조립 및 D900 일일품질현황Rev3_최종_19169_SV-650生产品质日报新样式（10）月_(0317) U900 3월 91.6K" xfId="1256" xr:uid="{00000000-0005-0000-0000-0000E6040000}"/>
    <cellStyle name="7_신기종 완성 진행 현황_VCA 조립 및 D900 일일품질현황_VCA 조립 및 D900 일일품질현황Rev3_최종_19169_SV-650生产品质日报新样式（10）月_(0317) U900 3월 K" xfId="1257" xr:uid="{00000000-0005-0000-0000-0000E7040000}"/>
    <cellStyle name="7_신기종 완성 진행 현황_VCA 조립 및 D900 일일품질현황_VCA 조립 및 D900 일일품질현황Rev3_최종_19169_SV-650生产品质日报新样式（10）月_(080307) U900 3월 운영방안_신지훈" xfId="1258" xr:uid="{00000000-0005-0000-0000-0000E8040000}"/>
    <cellStyle name="7_신기종 완성 진행 현황_VCA 조립 및 D900 일일품질현황_VCA 조립 및 D900 일일품질현황Rev3_최종_19169_SV-650生产品质日报新样式（10）月_(080311) U900(Soul) 주요 원자재 3월 입고 수정계획_협의결과_신지훈_1" xfId="1259" xr:uid="{00000000-0005-0000-0000-0000E9040000}"/>
    <cellStyle name="7_신기종 완성 진행 현황_VCA 조립 및 D900 일일품질현황_VCA 조립 및 D900 일일품질현황Rev3_최종_SV-650生产品质日报新样式（10）月" xfId="1260" xr:uid="{00000000-0005-0000-0000-0000EA040000}"/>
    <cellStyle name="7_신기종 완성 진행 현황_VCA 조립 및 D900 일일품질현황_VCA 조립 및 D900 일일품질현황Rev3_최종_SV-650生产品质日报新样式（10）月_(0317) U900 3월 91.6K" xfId="1261" xr:uid="{00000000-0005-0000-0000-0000EB040000}"/>
    <cellStyle name="7_신기종 완성 진행 현황_VCA 조립 및 D900 일일품질현황_VCA 조립 및 D900 일일품질현황Rev3_최종_SV-650生产品质日报新样式（10）月_(0317) U900 3월 K" xfId="1262" xr:uid="{00000000-0005-0000-0000-0000EC040000}"/>
    <cellStyle name="7_신기종 완성 진행 현황_VCA 조립 및 D900 일일품질현황_VCA 조립 및 D900 일일품질현황Rev3_최종_SV-650生产品质日报新样式（10）月_(080307) U900 3월 운영방안_신지훈" xfId="1263" xr:uid="{00000000-0005-0000-0000-0000ED040000}"/>
    <cellStyle name="7_신기종 완성 진행 현황_VCA 조립 및 D900 일일품질현황_VCA 조립 및 D900 일일품질현황Rev3_최종_SV-650生产品质日报新样式（10）月_(080311) U900(Soul) 주요 원자재 3월 입고 수정계획_협의결과_신지훈_1" xfId="1264" xr:uid="{00000000-0005-0000-0000-0000EE040000}"/>
    <cellStyle name="7_신기종 완성 진행 현황_VCA 조립 및 D900 일일품질현황Rev2" xfId="1265" xr:uid="{00000000-0005-0000-0000-0000EF040000}"/>
    <cellStyle name="7_신기종 완성 진행 현황_VCA 조립 및 D900 일일품질현황Rev2_(0317) U900 3월 91.6K" xfId="1266" xr:uid="{00000000-0005-0000-0000-0000F0040000}"/>
    <cellStyle name="7_신기종 완성 진행 현황_VCA 조립 및 D900 일일품질현황Rev2_(0317) U900 3월 K" xfId="1267" xr:uid="{00000000-0005-0000-0000-0000F1040000}"/>
    <cellStyle name="7_신기종 완성 진행 현황_VCA 조립 및 D900 일일품질현황Rev2_(080307) U900 3월 운영방안_신지훈" xfId="1268" xr:uid="{00000000-0005-0000-0000-0000F2040000}"/>
    <cellStyle name="7_신기종 완성 진행 현황_VCA 조립 및 D900 일일품질현황Rev2_(080311) U900(Soul) 주요 원자재 3월 입고 수정계획_협의결과_신지훈_1" xfId="1269" xr:uid="{00000000-0005-0000-0000-0000F3040000}"/>
    <cellStyle name="7_신기종 완성 진행 현황_VCA 조립 및 D900 일일품질현황Rev2_(10월)VCA 조립 및 D900 일일품질현황Rev3(new)" xfId="1270" xr:uid="{00000000-0005-0000-0000-0000F4040000}"/>
    <cellStyle name="7_신기종 완성 진행 현황_VCA 조립 및 D900 일일품질현황Rev2_(10월)VCA 조립 및 D900 일일품질현황Rev3(new)_(0317) U900 3월 91.6K" xfId="1271" xr:uid="{00000000-0005-0000-0000-0000F5040000}"/>
    <cellStyle name="7_신기종 완성 진행 현황_VCA 조립 및 D900 일일품질현황Rev2_(10월)VCA 조립 및 D900 일일품질현황Rev3(new)_(0317) U900 3월 K" xfId="1272" xr:uid="{00000000-0005-0000-0000-0000F6040000}"/>
    <cellStyle name="7_신기종 완성 진행 현황_VCA 조립 및 D900 일일품질현황Rev2_(10월)VCA 조립 및 D900 일일품질현황Rev3(new)_(080307) U900 3월 운영방안_신지훈" xfId="1273" xr:uid="{00000000-0005-0000-0000-0000F7040000}"/>
    <cellStyle name="7_신기종 완성 진행 현황_VCA 조립 및 D900 일일품질현황Rev2_(10월)VCA 조립 및 D900 일일품질현황Rev3(new)_(080311) U900(Soul) 주요 원자재 3월 입고 수정계획_협의결과_신지훈_1" xfId="1274" xr:uid="{00000000-0005-0000-0000-0000F8040000}"/>
    <cellStyle name="7_신기종 완성 진행 현황_VCA 조립 및 D900 일일품질현황Rev2_(10월)VCA 조립 및 D900 일일품질현황Rev3(new)_SV-650生产品质日报新样式（10）月" xfId="1275" xr:uid="{00000000-0005-0000-0000-0000F9040000}"/>
    <cellStyle name="7_신기종 완성 진행 현황_VCA 조립 및 D900 일일품질현황Rev2_(10월)VCA 조립 및 D900 일일품질현황Rev3(new)_SV-650生产品质日报新样式（10）月_(0317) U900 3월 91.6K" xfId="1276" xr:uid="{00000000-0005-0000-0000-0000FA040000}"/>
    <cellStyle name="7_신기종 완성 진행 현황_VCA 조립 및 D900 일일품질현황Rev2_(10월)VCA 조립 및 D900 일일품질현황Rev3(new)_SV-650生产品质日报新样式（10）月_(0317) U900 3월 K" xfId="1277" xr:uid="{00000000-0005-0000-0000-0000FB040000}"/>
    <cellStyle name="7_신기종 완성 진행 현황_VCA 조립 및 D900 일일품질현황Rev2_(10월)VCA 조립 및 D900 일일품질현황Rev3(new)_SV-650生产品质日报新样式（10）月_(080307) U900 3월 운영방안_신지훈" xfId="1278" xr:uid="{00000000-0005-0000-0000-0000FC040000}"/>
    <cellStyle name="7_신기종 완성 진행 현황_VCA 조립 및 D900 일일품질현황Rev2_(10월)VCA 조립 및 D900 일일품질현황Rev3(new)_SV-650生产品质日报新样式（10）月_(080311) U900(Soul) 주요 원자재 3월 입고 수정계획_협의결과_신지훈_1" xfId="1279" xr:uid="{00000000-0005-0000-0000-0000FD040000}"/>
    <cellStyle name="7_신기종 완성 진행 현황_VCA 조립 및 D900 일일품질현황Rev2_SV-650生产品质日报新样式（10）月" xfId="1280" xr:uid="{00000000-0005-0000-0000-0000FE040000}"/>
    <cellStyle name="7_신기종 완성 진행 현황_VCA 조립 및 D900 일일품질현황Rev2_SV-650生产品质日报新样式（10）月_(0317) U900 3월 91.6K" xfId="1281" xr:uid="{00000000-0005-0000-0000-0000FF040000}"/>
    <cellStyle name="7_신기종 완성 진행 현황_VCA 조립 및 D900 일일품질현황Rev2_SV-650生产品质日报新样式（10）月_(0317) U900 3월 K" xfId="1282" xr:uid="{00000000-0005-0000-0000-000000050000}"/>
    <cellStyle name="7_신기종 완성 진행 현황_VCA 조립 및 D900 일일품질현황Rev2_SV-650生产品质日报新样式（10）月_(080307) U900 3월 운영방안_신지훈" xfId="1283" xr:uid="{00000000-0005-0000-0000-000001050000}"/>
    <cellStyle name="7_신기종 완성 진행 현황_VCA 조립 및 D900 일일품질현황Rev2_SV-650生产品质日报新样式（10）月_(080311) U900(Soul) 주요 원자재 3월 입고 수정계획_협의결과_신지훈_1" xfId="1284" xr:uid="{00000000-0005-0000-0000-000002050000}"/>
    <cellStyle name="7_신기종 완성 진행 현황_VCA 조립 및 D900 일일품질현황Rev2_VCA 조립 및 D900 일일품질현황Rev3" xfId="1285" xr:uid="{00000000-0005-0000-0000-000003050000}"/>
    <cellStyle name="7_신기종 완성 진행 현황_VCA 조립 및 D900 일일품질현황Rev2_VCA 조립 및 D900 일일품질현황Rev3_(0317) U900 3월 91.6K" xfId="1286" xr:uid="{00000000-0005-0000-0000-000004050000}"/>
    <cellStyle name="7_신기종 완성 진행 현황_VCA 조립 및 D900 일일품질현황Rev2_VCA 조립 및 D900 일일품질현황Rev3_(0317) U900 3월 K" xfId="1287" xr:uid="{00000000-0005-0000-0000-000005050000}"/>
    <cellStyle name="7_신기종 완성 진행 현황_VCA 조립 및 D900 일일품질현황Rev2_VCA 조립 및 D900 일일품질현황Rev3_(080307) U900 3월 운영방안_신지훈" xfId="1288" xr:uid="{00000000-0005-0000-0000-000006050000}"/>
    <cellStyle name="7_신기종 완성 진행 현황_VCA 조립 및 D900 일일품질현황Rev2_VCA 조립 및 D900 일일품질현황Rev3_(080311) U900(Soul) 주요 원자재 3월 입고 수정계획_협의결과_신지훈_1" xfId="1289" xr:uid="{00000000-0005-0000-0000-000007050000}"/>
    <cellStyle name="7_신기종 완성 진행 현황_VCA 조립 및 D900 일일품질현황Rev2_VCA 조립 및 D900 일일품질현황Rev3_SV-650生产品质日报新样式（10）月" xfId="1290" xr:uid="{00000000-0005-0000-0000-000008050000}"/>
    <cellStyle name="7_신기종 완성 진행 현황_VCA 조립 및 D900 일일품질현황Rev2_VCA 조립 및 D900 일일품질현황Rev3_SV-650生产品质日报新样式（10）月_(0317) U900 3월 91.6K" xfId="1291" xr:uid="{00000000-0005-0000-0000-000009050000}"/>
    <cellStyle name="7_신기종 완성 진행 현황_VCA 조립 및 D900 일일품질현황Rev2_VCA 조립 및 D900 일일품질현황Rev3_SV-650生产品质日报新样式（10）月_(0317) U900 3월 K" xfId="1292" xr:uid="{00000000-0005-0000-0000-00000A050000}"/>
    <cellStyle name="7_신기종 완성 진행 현황_VCA 조립 및 D900 일일품질현황Rev2_VCA 조립 및 D900 일일품질현황Rev3_SV-650生产品质日报新样式（10）月_(080307) U900 3월 운영방안_신지훈" xfId="1293" xr:uid="{00000000-0005-0000-0000-00000B050000}"/>
    <cellStyle name="7_신기종 완성 진행 현황_VCA 조립 및 D900 일일품질현황Rev2_VCA 조립 및 D900 일일품질현황Rev3_SV-650生产品质日报新样式（10）月_(080311) U900(Soul) 주요 원자재 3월 입고 수정계획_협의결과_신지훈_1" xfId="1294" xr:uid="{00000000-0005-0000-0000-00000C050000}"/>
    <cellStyle name="7_신기종 완성 진행 현황_VCA 조립 및 D900 일일품질현황Rev2_VCA 조립 및 D900 일일품질현황Rev3_최종" xfId="1295" xr:uid="{00000000-0005-0000-0000-00000D050000}"/>
    <cellStyle name="7_신기종 완성 진행 현황_VCA 조립 및 D900 일일품질현황Rev2_VCA 조립 및 D900 일일품질현황Rev3_최종_(0317) U900 3월 91.6K" xfId="1296" xr:uid="{00000000-0005-0000-0000-00000E050000}"/>
    <cellStyle name="7_신기종 완성 진행 현황_VCA 조립 및 D900 일일품질현황Rev2_VCA 조립 및 D900 일일품질현황Rev3_최종_(0317) U900 3월 K" xfId="1297" xr:uid="{00000000-0005-0000-0000-00000F050000}"/>
    <cellStyle name="7_신기종 완성 진행 현황_VCA 조립 및 D900 일일품질현황Rev2_VCA 조립 및 D900 일일품질현황Rev3_최종_(080307) U900 3월 운영방안_신지훈" xfId="1298" xr:uid="{00000000-0005-0000-0000-000010050000}"/>
    <cellStyle name="7_신기종 완성 진행 현황_VCA 조립 및 D900 일일품질현황Rev2_VCA 조립 및 D900 일일품질현황Rev3_최종_(080311) U900(Soul) 주요 원자재 3월 입고 수정계획_협의결과_신지훈_1" xfId="1299" xr:uid="{00000000-0005-0000-0000-000011050000}"/>
    <cellStyle name="7_신기종 완성 진행 현황_VCA 조립 및 D900 일일품질현황Rev2_VCA 조립 및 D900 일일품질현황Rev3_최종_19169" xfId="1300" xr:uid="{00000000-0005-0000-0000-000012050000}"/>
    <cellStyle name="7_신기종 완성 진행 현황_VCA 조립 및 D900 일일품질현황Rev2_VCA 조립 및 D900 일일품질현황Rev3_최종_19169_(0317) U900 3월 91.6K" xfId="1301" xr:uid="{00000000-0005-0000-0000-000013050000}"/>
    <cellStyle name="7_신기종 완성 진행 현황_VCA 조립 및 D900 일일품질현황Rev2_VCA 조립 및 D900 일일품질현황Rev3_최종_19169_(0317) U900 3월 K" xfId="1302" xr:uid="{00000000-0005-0000-0000-000014050000}"/>
    <cellStyle name="7_신기종 완성 진행 현황_VCA 조립 및 D900 일일품질현황Rev2_VCA 조립 및 D900 일일품질현황Rev3_최종_19169_(080307) U900 3월 운영방안_신지훈" xfId="1303" xr:uid="{00000000-0005-0000-0000-000015050000}"/>
    <cellStyle name="7_신기종 완성 진행 현황_VCA 조립 및 D900 일일품질현황Rev2_VCA 조립 및 D900 일일품질현황Rev3_최종_19169_(080311) U900(Soul) 주요 원자재 3월 입고 수정계획_협의결과_신지훈_1" xfId="1304" xr:uid="{00000000-0005-0000-0000-000016050000}"/>
    <cellStyle name="7_신기종 완성 진행 현황_VCA 조립 및 D900 일일품질현황Rev2_VCA 조립 및 D900 일일품질현황Rev3_최종_19169_SV-650生产品质日报新样式（10）月" xfId="1305" xr:uid="{00000000-0005-0000-0000-000017050000}"/>
    <cellStyle name="7_신기종 완성 진행 현황_VCA 조립 및 D900 일일품질현황Rev2_VCA 조립 및 D900 일일품질현황Rev3_최종_19169_SV-650生产品质日报新样式（10）月_(0317) U900 3월 91.6K" xfId="1306" xr:uid="{00000000-0005-0000-0000-000018050000}"/>
    <cellStyle name="7_신기종 완성 진행 현황_VCA 조립 및 D900 일일품질현황Rev2_VCA 조립 및 D900 일일품질현황Rev3_최종_19169_SV-650生产品质日报新样式（10）月_(0317) U900 3월 K" xfId="1307" xr:uid="{00000000-0005-0000-0000-000019050000}"/>
    <cellStyle name="7_신기종 완성 진행 현황_VCA 조립 및 D900 일일품질현황Rev2_VCA 조립 및 D900 일일품질현황Rev3_최종_19169_SV-650生产品质日报新样式（10）月_(080307) U900 3월 운영방안_신지훈" xfId="1308" xr:uid="{00000000-0005-0000-0000-00001A050000}"/>
    <cellStyle name="7_신기종 완성 진행 현황_VCA 조립 및 D900 일일품질현황Rev2_VCA 조립 및 D900 일일품질현황Rev3_최종_19169_SV-650生产品质日报新样式（10）月_(080311) U900(Soul) 주요 원자재 3월 입고 수정계획_협의결과_신지훈_1" xfId="1309" xr:uid="{00000000-0005-0000-0000-00001B050000}"/>
    <cellStyle name="7_신기종 완성 진행 현황_VCA 조립 및 D900 일일품질현황Rev2_VCA 조립 및 D900 일일품질현황Rev3_최종_SV-650生产品质日报新样式（10）月" xfId="1310" xr:uid="{00000000-0005-0000-0000-00001C050000}"/>
    <cellStyle name="7_신기종 완성 진행 현황_VCA 조립 및 D900 일일품질현황Rev2_VCA 조립 및 D900 일일품질현황Rev3_최종_SV-650生产品质日报新样式（10）月_(0317) U900 3월 91.6K" xfId="1311" xr:uid="{00000000-0005-0000-0000-00001D050000}"/>
    <cellStyle name="7_신기종 완성 진행 현황_VCA 조립 및 D900 일일품질현황Rev2_VCA 조립 및 D900 일일품질현황Rev3_최종_SV-650生产品质日报新样式（10）月_(0317) U900 3월 K" xfId="1312" xr:uid="{00000000-0005-0000-0000-00001E050000}"/>
    <cellStyle name="7_신기종 완성 진행 현황_VCA 조립 및 D900 일일품질현황Rev2_VCA 조립 및 D900 일일품질현황Rev3_최종_SV-650生产品质日报新样式（10）月_(080307) U900 3월 운영방안_신지훈" xfId="1313" xr:uid="{00000000-0005-0000-0000-00001F050000}"/>
    <cellStyle name="7_신기종 완성 진행 현황_VCA 조립 및 D900 일일품질현황Rev2_VCA 조립 및 D900 일일품질현황Rev3_최종_SV-650生产品质日报新样式（10）月_(080311) U900(Soul) 주요 원자재 3월 입고 수정계획_협의결과_신지훈_1" xfId="1314" xr:uid="{00000000-0005-0000-0000-000020050000}"/>
    <cellStyle name="7_신기종 완성 진행 현황_신기종 완성 진행 현황" xfId="1315" xr:uid="{00000000-0005-0000-0000-000021050000}"/>
    <cellStyle name="7_신기종 완성 진행 현황_신기종 완성 진행 현황_(0317) U900 3월 91.6K" xfId="1316" xr:uid="{00000000-0005-0000-0000-000022050000}"/>
    <cellStyle name="7_신기종 완성 진행 현황_신기종 완성 진행 현황_(0317) U900 3월 K" xfId="1317" xr:uid="{00000000-0005-0000-0000-000023050000}"/>
    <cellStyle name="7_신기종 완성 진행 현황_신기종 완성 진행 현황_(080307) U900 3월 운영방안_신지훈" xfId="1318" xr:uid="{00000000-0005-0000-0000-000024050000}"/>
    <cellStyle name="7_신기종 완성 진행 현황_신기종 완성 진행 현황_(080311) U900(Soul) 주요 원자재 3월 입고 수정계획_협의결과_신지훈_1" xfId="1319" xr:uid="{00000000-0005-0000-0000-000025050000}"/>
    <cellStyle name="7_신기종 완성 진행 현황_신기종 완성 진행 현황_SV-650生产品质日报新样式（10）月" xfId="1320" xr:uid="{00000000-0005-0000-0000-000026050000}"/>
    <cellStyle name="7_신기종 완성 진행 현황_신기종 완성 진행 현황_SV-650生产品质日报新样式（10）月_(0317) U900 3월 91.6K" xfId="1321" xr:uid="{00000000-0005-0000-0000-000027050000}"/>
    <cellStyle name="7_신기종 완성 진행 현황_신기종 완성 진행 현황_SV-650生产品质日报新样式（10）月_(0317) U900 3월 K" xfId="1322" xr:uid="{00000000-0005-0000-0000-000028050000}"/>
    <cellStyle name="7_신기종 완성 진행 현황_신기종 완성 진행 현황_SV-650生产品质日报新样式（10）月_(080307) U900 3월 운영방안_신지훈" xfId="1323" xr:uid="{00000000-0005-0000-0000-000029050000}"/>
    <cellStyle name="7_신기종 완성 진행 현황_신기종 완성 진행 현황_SV-650生产品质日报新样式（10）月_(080311) U900(Soul) 주요 원자재 3월 입고 수정계획_협의결과_신지훈_1" xfId="1324" xr:uid="{00000000-0005-0000-0000-00002A050000}"/>
    <cellStyle name="7_신기종 완성 진행 현황_신기종 완성 진행 현황_VCA 조립 및 D900 일일품질현황" xfId="1325" xr:uid="{00000000-0005-0000-0000-00002B050000}"/>
    <cellStyle name="7_신기종 완성 진행 현황_신기종 완성 진행 현황_VCA 조립 및 D900 일일품질현황_(0317) U900 3월 91.6K" xfId="1326" xr:uid="{00000000-0005-0000-0000-00002C050000}"/>
    <cellStyle name="7_신기종 완성 진행 현황_신기종 완성 진행 현황_VCA 조립 및 D900 일일품질현황_(0317) U900 3월 K" xfId="1327" xr:uid="{00000000-0005-0000-0000-00002D050000}"/>
    <cellStyle name="7_신기종 완성 진행 현황_신기종 완성 진행 현황_VCA 조립 및 D900 일일품질현황_(080307) U900 3월 운영방안_신지훈" xfId="1328" xr:uid="{00000000-0005-0000-0000-00002E050000}"/>
    <cellStyle name="7_신기종 완성 진행 현황_신기종 완성 진행 현황_VCA 조립 및 D900 일일품질현황_(080311) U900(Soul) 주요 원자재 3월 입고 수정계획_협의결과_신지훈_1" xfId="1329" xr:uid="{00000000-0005-0000-0000-00002F050000}"/>
    <cellStyle name="7_신기종 완성 진행 현황_신기종 완성 진행 현황_VCA 조립 및 D900 일일품질현황_(10월)VCA 조립 및 D900 일일품질현황Rev3(new)" xfId="1330" xr:uid="{00000000-0005-0000-0000-000030050000}"/>
    <cellStyle name="7_신기종 완성 진행 현황_신기종 완성 진행 현황_VCA 조립 및 D900 일일품질현황_(10월)VCA 조립 및 D900 일일품질현황Rev3(new)_(0317) U900 3월 91.6K" xfId="1331" xr:uid="{00000000-0005-0000-0000-000031050000}"/>
    <cellStyle name="7_신기종 완성 진행 현황_신기종 완성 진행 현황_VCA 조립 및 D900 일일품질현황_(10월)VCA 조립 및 D900 일일품질현황Rev3(new)_(0317) U900 3월 K" xfId="1332" xr:uid="{00000000-0005-0000-0000-000032050000}"/>
    <cellStyle name="7_신기종 완성 진행 현황_신기종 완성 진행 현황_VCA 조립 및 D900 일일품질현황_(10월)VCA 조립 및 D900 일일품질현황Rev3(new)_(080307) U900 3월 운영방안_신지훈" xfId="1333" xr:uid="{00000000-0005-0000-0000-000033050000}"/>
    <cellStyle name="7_신기종 완성 진행 현황_신기종 완성 진행 현황_VCA 조립 및 D900 일일품질현황_(10월)VCA 조립 및 D900 일일품질현황Rev3(new)_(080311) U900(Soul) 주요 원자재 3월 입고 수정계획_협의결과_신지훈_1" xfId="1334" xr:uid="{00000000-0005-0000-0000-000034050000}"/>
    <cellStyle name="7_신기종 완성 진행 현황_신기종 완성 진행 현황_VCA 조립 및 D900 일일품질현황_(10월)VCA 조립 및 D900 일일품질현황Rev3(new)_SV-650生产品质日报新样式（10）月" xfId="1335" xr:uid="{00000000-0005-0000-0000-000035050000}"/>
    <cellStyle name="7_신기종 완성 진행 현황_신기종 완성 진행 현황_VCA 조립 및 D900 일일품질현황_(10월)VCA 조립 및 D900 일일품질현황Rev3(new)_SV-650生产品质日报新样式（10）月_(0317) U900 3월 91.6K" xfId="1336" xr:uid="{00000000-0005-0000-0000-000036050000}"/>
    <cellStyle name="7_신기종 완성 진행 현황_신기종 완성 진행 현황_VCA 조립 및 D900 일일품질현황_(10월)VCA 조립 및 D900 일일품질현황Rev3(new)_SV-650生产品质日报新样式（10）月_(0317) U900 3월 K" xfId="1337" xr:uid="{00000000-0005-0000-0000-000037050000}"/>
    <cellStyle name="7_신기종 완성 진행 현황_신기종 완성 진행 현황_VCA 조립 및 D900 일일품질현황_(10월)VCA 조립 및 D900 일일품질현황Rev3(new)_SV-650生产品质日报新样式（10）月_(080307) U900 3월 운영방안_신지훈" xfId="1338" xr:uid="{00000000-0005-0000-0000-000038050000}"/>
    <cellStyle name="7_신기종 완성 진행 현황_신기종 완성 진행 현황_VCA 조립 및 D900 일일품질현황_(10월)VCA 조립 및 D900 일일품질현황Rev3(new)_SV-650生产品质日报新样式（10）月_(080311) U900(Soul) 주요 원자재 3월 입고 수정계획_협의결과_신지훈_1" xfId="1339" xr:uid="{00000000-0005-0000-0000-000039050000}"/>
    <cellStyle name="7_신기종 완성 진행 현황_신기종 완성 진행 현황_VCA 조립 및 D900 일일품질현황_SV-650生产品质日报新样式（10）月" xfId="1340" xr:uid="{00000000-0005-0000-0000-00003A050000}"/>
    <cellStyle name="7_신기종 완성 진행 현황_신기종 완성 진행 현황_VCA 조립 및 D900 일일품질현황_SV-650生产品质日报新样式（10）月_(0317) U900 3월 91.6K" xfId="1341" xr:uid="{00000000-0005-0000-0000-00003B050000}"/>
    <cellStyle name="7_신기종 완성 진행 현황_신기종 완성 진행 현황_VCA 조립 및 D900 일일품질현황_SV-650生产品质日报新样式（10）月_(0317) U900 3월 K" xfId="1342" xr:uid="{00000000-0005-0000-0000-00003C050000}"/>
    <cellStyle name="7_신기종 완성 진행 현황_신기종 완성 진행 현황_VCA 조립 및 D900 일일품질현황_SV-650生产品质日报新样式（10）月_(080307) U900 3월 운영방안_신지훈" xfId="1343" xr:uid="{00000000-0005-0000-0000-00003D050000}"/>
    <cellStyle name="7_신기종 완성 진행 현황_신기종 완성 진행 현황_VCA 조립 및 D900 일일품질현황_SV-650生产品质日报新样式（10）月_(080311) U900(Soul) 주요 원자재 3월 입고 수정계획_협의결과_신지훈_1" xfId="1344" xr:uid="{00000000-0005-0000-0000-00003E050000}"/>
    <cellStyle name="7_신기종 완성 진행 현황_신기종 완성 진행 현황_VCA 조립 및 D900 일일품질현황_VCA 조립 및 D900 일일품질현황" xfId="1345" xr:uid="{00000000-0005-0000-0000-00003F050000}"/>
    <cellStyle name="7_신기종 완성 진행 현황_신기종 완성 진행 현황_VCA 조립 및 D900 일일품질현황_VCA 조립 및 D900 일일품질현황_(0317) U900 3월 91.6K" xfId="1346" xr:uid="{00000000-0005-0000-0000-000040050000}"/>
    <cellStyle name="7_신기종 완성 진행 현황_신기종 완성 진행 현황_VCA 조립 및 D900 일일품질현황_VCA 조립 및 D900 일일품질현황_(0317) U900 3월 K" xfId="1347" xr:uid="{00000000-0005-0000-0000-000041050000}"/>
    <cellStyle name="7_신기종 완성 진행 현황_신기종 완성 진행 현황_VCA 조립 및 D900 일일품질현황_VCA 조립 및 D900 일일품질현황_(080307) U900 3월 운영방안_신지훈" xfId="1348" xr:uid="{00000000-0005-0000-0000-000042050000}"/>
    <cellStyle name="7_신기종 완성 진행 현황_신기종 완성 진행 현황_VCA 조립 및 D900 일일품질현황_VCA 조립 및 D900 일일품질현황_(080311) U900(Soul) 주요 원자재 3월 입고 수정계획_협의결과_신지훈_1" xfId="1349" xr:uid="{00000000-0005-0000-0000-000043050000}"/>
    <cellStyle name="7_신기종 완성 진행 현황_신기종 완성 진행 현황_VCA 조립 및 D900 일일품질현황_VCA 조립 및 D900 일일품질현황_SV-650生产品质日报新样式（10）月" xfId="1350" xr:uid="{00000000-0005-0000-0000-000044050000}"/>
    <cellStyle name="7_신기종 완성 진행 현황_신기종 완성 진행 현황_VCA 조립 및 D900 일일품질현황_VCA 조립 및 D900 일일품질현황_SV-650生产品质日报新样式（10）月_(0317) U900 3월 91.6K" xfId="1351" xr:uid="{00000000-0005-0000-0000-000045050000}"/>
    <cellStyle name="7_신기종 완성 진행 현황_신기종 완성 진행 현황_VCA 조립 및 D900 일일품질현황_VCA 조립 및 D900 일일품질현황_SV-650生产品质日报新样式（10）月_(0317) U900 3월 K" xfId="1352" xr:uid="{00000000-0005-0000-0000-000046050000}"/>
    <cellStyle name="7_신기종 완성 진행 현황_신기종 완성 진행 현황_VCA 조립 및 D900 일일품질현황_VCA 조립 및 D900 일일품질현황_SV-650生产品质日报新样式（10）月_(080307) U900 3월 운영방안_신지훈" xfId="1353" xr:uid="{00000000-0005-0000-0000-000047050000}"/>
    <cellStyle name="7_신기종 완성 진행 현황_신기종 완성 진행 현황_VCA 조립 및 D900 일일품질현황_VCA 조립 및 D900 일일품질현황_SV-650生产品质日报新样式（10）月_(080311) U900(Soul) 주요 원자재 3월 입고 수정계획_협의결과_신지훈_1" xfId="1354" xr:uid="{00000000-0005-0000-0000-000048050000}"/>
    <cellStyle name="7_신기종 완성 진행 현황_신기종 완성 진행 현황_VCA 조립 및 D900 일일품질현황_VCA 조립 및 D900 일일품질현황_VCA 조립 및 D900 일일품질현황" xfId="1355" xr:uid="{00000000-0005-0000-0000-000049050000}"/>
    <cellStyle name="7_신기종 완성 진행 현황_신기종 완성 진행 현황_VCA 조립 및 D900 일일품질현황_VCA 조립 및 D900 일일품질현황_VCA 조립 및 D900 일일품질현황_(0317) U900 3월 91.6K" xfId="1356" xr:uid="{00000000-0005-0000-0000-00004A050000}"/>
    <cellStyle name="7_신기종 완성 진행 현황_신기종 완성 진행 현황_VCA 조립 및 D900 일일품질현황_VCA 조립 및 D900 일일품질현황_VCA 조립 및 D900 일일품질현황_(0317) U900 3월 K" xfId="1357" xr:uid="{00000000-0005-0000-0000-00004B050000}"/>
    <cellStyle name="7_신기종 완성 진행 현황_신기종 완성 진행 현황_VCA 조립 및 D900 일일품질현황_VCA 조립 및 D900 일일품질현황_VCA 조립 및 D900 일일품질현황_(080307) U900 3월 운영방안_신지훈" xfId="1358" xr:uid="{00000000-0005-0000-0000-00004C050000}"/>
    <cellStyle name="7_신기종 완성 진행 현황_신기종 완성 진행 현황_VCA 조립 및 D900 일일품질현황_VCA 조립 및 D900 일일품질현황_VCA 조립 및 D900 일일품질현황_(080311) U900(Soul) 주요 원자재 3월 입고 수정계획_협의결과_신지훈_1" xfId="1359" xr:uid="{00000000-0005-0000-0000-00004D050000}"/>
    <cellStyle name="7_신기종 완성 진행 현황_신기종 완성 진행 현황_VCA 조립 및 D900 일일품질현황_VCA 조립 및 D900 일일품질현황_VCA 조립 및 D900 일일품질현황_(10월)VCA 조립 및 D900 일일품질현황Rev3(new)" xfId="1360" xr:uid="{00000000-0005-0000-0000-00004E050000}"/>
    <cellStyle name="7_신기종 완성 진행 현황_신기종 완성 진행 현황_VCA 조립 및 D900 일일품질현황_VCA 조립 및 D900 일일품질현황_VCA 조립 및 D900 일일품질현황_(10월)VCA 조립 및 D900 일일품질현황Rev3(new)_(0317) U900 3월 91.6K" xfId="1361" xr:uid="{00000000-0005-0000-0000-00004F050000}"/>
    <cellStyle name="7_신기종 완성 진행 현황_신기종 완성 진행 현황_VCA 조립 및 D900 일일품질현황_VCA 조립 및 D900 일일품질현황_VCA 조립 및 D900 일일품질현황_(10월)VCA 조립 및 D900 일일품질현황Rev3(new)_(0317) U900 3월 K" xfId="1362" xr:uid="{00000000-0005-0000-0000-000050050000}"/>
    <cellStyle name="7_신기종 완성 진행 현황_신기종 완성 진행 현황_VCA 조립 및 D900 일일품질현황_VCA 조립 및 D900 일일품질현황_VCA 조립 및 D900 일일품질현황_(10월)VCA 조립 및 D900 일일품질현황Rev3(new)_(080307) U900 3월 운영방안_신지훈" xfId="1363" xr:uid="{00000000-0005-0000-0000-000051050000}"/>
    <cellStyle name="7_신기종 완성 진행 현황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364" xr:uid="{00000000-0005-0000-0000-000052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" xfId="1365" xr:uid="{00000000-0005-0000-0000-000053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366" xr:uid="{00000000-0005-0000-0000-000054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K" xfId="1367" xr:uid="{00000000-0005-0000-0000-000055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368" xr:uid="{00000000-0005-0000-0000-000056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369" xr:uid="{00000000-0005-0000-0000-000057050000}"/>
    <cellStyle name="7_신기종 완성 진행 현황_신기종 완성 진행 현황_VCA 조립 및 D900 일일품질현황_VCA 조립 및 D900 일일품질현황_VCA 조립 및 D900 일일품질현황_SV-650生产品质日报新样式（10）月" xfId="1370" xr:uid="{00000000-0005-0000-0000-000058050000}"/>
    <cellStyle name="7_신기종 완성 진행 현황_신기종 완성 진행 현황_VCA 조립 및 D900 일일품질현황_VCA 조립 및 D900 일일품질현황_VCA 조립 및 D900 일일품질현황_SV-650生产品质日报新样式（10）月_(0317) U900 3월 91.6K" xfId="1371" xr:uid="{00000000-0005-0000-0000-000059050000}"/>
    <cellStyle name="7_신기종 완성 진행 현황_신기종 완성 진행 현황_VCA 조립 및 D900 일일품질현황_VCA 조립 및 D900 일일품질현황_VCA 조립 및 D900 일일품질현황_SV-650生产品质日报新样式（10）月_(0317) U900 3월 K" xfId="1372" xr:uid="{00000000-0005-0000-0000-00005A050000}"/>
    <cellStyle name="7_신기종 완성 진행 현황_신기종 완성 진행 현황_VCA 조립 및 D900 일일품질현황_VCA 조립 및 D900 일일품질현황_VCA 조립 및 D900 일일품질현황_SV-650生产品质日报新样式（10）月_(080307) U900 3월 운영방안_신지훈" xfId="1373" xr:uid="{00000000-0005-0000-0000-00005B050000}"/>
    <cellStyle name="7_신기종 완성 진행 현황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374" xr:uid="{00000000-0005-0000-0000-00005C050000}"/>
    <cellStyle name="7_신기종 완성 진행 현황_신기종 완성 진행 현황_VCA 조립 및 D900 일일품질현황_VCA 조립 및 D900 일일품질현황_VCA 조립 및 D900 일일품질현황_VCA 조립 및 D900 일일품질현황Rev2" xfId="1375" xr:uid="{00000000-0005-0000-0000-00005D050000}"/>
    <cellStyle name="7_신기종 완성 진행 현황_신기종 완성 진행 현황_VCA 조립 및 D900 일일품질현황_VCA 조립 및 D900 일일품질현황_VCA 조립 및 D900 일일품질현황_VCA 조립 및 D900 일일품질현황Rev2_(0317) U900 3월 91.6K" xfId="1376" xr:uid="{00000000-0005-0000-0000-00005E050000}"/>
    <cellStyle name="7_신기종 완성 진행 현황_신기종 완성 진행 현황_VCA 조립 및 D900 일일품질현황_VCA 조립 및 D900 일일품질현황_VCA 조립 및 D900 일일품질현황_VCA 조립 및 D900 일일품질현황Rev2_(0317) U900 3월 K" xfId="1377" xr:uid="{00000000-0005-0000-0000-00005F050000}"/>
    <cellStyle name="7_신기종 완성 진행 현황_신기종 완성 진행 현황_VCA 조립 및 D900 일일품질현황_VCA 조립 및 D900 일일품질현황_VCA 조립 및 D900 일일품질현황_VCA 조립 및 D900 일일품질현황Rev2_(080307) U900 3월 운영방안_신지훈" xfId="1378" xr:uid="{00000000-0005-0000-0000-000060050000}"/>
    <cellStyle name="7_신기종 완성 진행 현황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379" xr:uid="{00000000-0005-0000-0000-000061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" xfId="1380" xr:uid="{00000000-0005-0000-0000-000062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91.6K" xfId="1381" xr:uid="{00000000-0005-0000-0000-000063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K" xfId="1382" xr:uid="{00000000-0005-0000-0000-000064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383" xr:uid="{00000000-0005-0000-0000-000065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384" xr:uid="{00000000-0005-0000-0000-00006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" xfId="1385" xr:uid="{00000000-0005-0000-0000-00006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91.6K" xfId="1386" xr:uid="{00000000-0005-0000-0000-00006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K" xfId="1387" xr:uid="{00000000-0005-0000-0000-00006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388" xr:uid="{00000000-0005-0000-0000-00006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389" xr:uid="{00000000-0005-0000-0000-00006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390" xr:uid="{00000000-0005-0000-0000-00006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391" xr:uid="{00000000-0005-0000-0000-00006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392" xr:uid="{00000000-0005-0000-0000-00006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393" xr:uid="{00000000-0005-0000-0000-00006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394" xr:uid="{00000000-0005-0000-0000-00007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395" xr:uid="{00000000-0005-0000-0000-00007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396" xr:uid="{00000000-0005-0000-0000-00007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397" xr:uid="{00000000-0005-0000-0000-00007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398" xr:uid="{00000000-0005-0000-0000-00007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399" xr:uid="{00000000-0005-0000-0000-00007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400" xr:uid="{00000000-0005-0000-0000-00007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401" xr:uid="{00000000-0005-0000-0000-00007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402" xr:uid="{00000000-0005-0000-0000-00007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403" xr:uid="{00000000-0005-0000-0000-00007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404" xr:uid="{00000000-0005-0000-0000-00007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405" xr:uid="{00000000-0005-0000-0000-00007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406" xr:uid="{00000000-0005-0000-0000-00007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407" xr:uid="{00000000-0005-0000-0000-00007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408" xr:uid="{00000000-0005-0000-0000-00007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409" xr:uid="{00000000-0005-0000-0000-00007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410" xr:uid="{00000000-0005-0000-0000-00008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411" xr:uid="{00000000-0005-0000-0000-00008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412" xr:uid="{00000000-0005-0000-0000-00008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413" xr:uid="{00000000-0005-0000-0000-00008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414" xr:uid="{00000000-0005-0000-0000-00008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415" xr:uid="{00000000-0005-0000-0000-00008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416" xr:uid="{00000000-0005-0000-0000-00008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417" xr:uid="{00000000-0005-0000-0000-00008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418" xr:uid="{00000000-0005-0000-0000-00008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419" xr:uid="{00000000-0005-0000-0000-00008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420" xr:uid="{00000000-0005-0000-0000-00008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421" xr:uid="{00000000-0005-0000-0000-00008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422" xr:uid="{00000000-0005-0000-0000-00008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423" xr:uid="{00000000-0005-0000-0000-00008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424" xr:uid="{00000000-0005-0000-0000-00008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425" xr:uid="{00000000-0005-0000-0000-00008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426" xr:uid="{00000000-0005-0000-0000-00009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427" xr:uid="{00000000-0005-0000-0000-00009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428" xr:uid="{00000000-0005-0000-0000-00009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429" xr:uid="{00000000-0005-0000-0000-00009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430" xr:uid="{00000000-0005-0000-0000-00009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431" xr:uid="{00000000-0005-0000-0000-00009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432" xr:uid="{00000000-0005-0000-0000-00009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433" xr:uid="{00000000-0005-0000-0000-00009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434" xr:uid="{00000000-0005-0000-0000-000098050000}"/>
    <cellStyle name="7_신기종 완성 진행 현황_신기종 완성 진행 현황_VCA 조립 및 D900 일일품질현황_VCA 조립 및 D900 일일품질현황_VCA 조립 및 D900 일일품질현황_VCA 조립 및 D900 일일품질현황Rev3" xfId="1435" xr:uid="{00000000-0005-0000-0000-000099050000}"/>
    <cellStyle name="7_신기종 완성 진행 현황_신기종 완성 진행 현황_VCA 조립 및 D900 일일품질현황_VCA 조립 및 D900 일일품질현황_VCA 조립 및 D900 일일품질현황_VCA 조립 및 D900 일일품질현황Rev3_(0317) U900 3월 91.6K" xfId="1436" xr:uid="{00000000-0005-0000-0000-00009A050000}"/>
    <cellStyle name="7_신기종 완성 진행 현황_신기종 완성 진행 현황_VCA 조립 및 D900 일일품질현황_VCA 조립 및 D900 일일품질현황_VCA 조립 및 D900 일일품질현황_VCA 조립 및 D900 일일품질현황Rev3_(0317) U900 3월 K" xfId="1437" xr:uid="{00000000-0005-0000-0000-00009B050000}"/>
    <cellStyle name="7_신기종 완성 진행 현황_신기종 완성 진행 현황_VCA 조립 및 D900 일일품질현황_VCA 조립 및 D900 일일품질현황_VCA 조립 및 D900 일일품질현황_VCA 조립 및 D900 일일품질현황Rev3_(080307) U900 3월 운영방안_신지훈" xfId="1438" xr:uid="{00000000-0005-0000-0000-00009C050000}"/>
    <cellStyle name="7_신기종 완성 진행 현황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439" xr:uid="{00000000-0005-0000-0000-00009D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" xfId="1440" xr:uid="{00000000-0005-0000-0000-00009E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91.6K" xfId="1441" xr:uid="{00000000-0005-0000-0000-00009F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K" xfId="1442" xr:uid="{00000000-0005-0000-0000-0000A0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443" xr:uid="{00000000-0005-0000-0000-0000A1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444" xr:uid="{00000000-0005-0000-0000-0000A2050000}"/>
    <cellStyle name="7_신기종 완성 진행 현황_신기종 완성 진행 현황_VCA 조립 및 D900 일일품질현황_VCA 조립 및 D900 일일품질현황_VCA 조립 및 D900 일일품질현황_VCA 조립 및 D900 일일품질현황Rev3_최종" xfId="1445" xr:uid="{00000000-0005-0000-0000-0000A3050000}"/>
    <cellStyle name="7_신기종 완성 진행 현황_신기종 완성 진행 현황_VCA 조립 및 D900 일일품질현황_VCA 조립 및 D900 일일품질현황_VCA 조립 및 D900 일일품질현황_VCA 조립 및 D900 일일품질현황Rev3_최종_(0317) U900 3월 91.6K" xfId="1446" xr:uid="{00000000-0005-0000-0000-0000A4050000}"/>
    <cellStyle name="7_신기종 완성 진행 현황_신기종 완성 진행 현황_VCA 조립 및 D900 일일품질현황_VCA 조립 및 D900 일일품질현황_VCA 조립 및 D900 일일품질현황_VCA 조립 및 D900 일일품질현황Rev3_최종_(0317) U900 3월 K" xfId="1447" xr:uid="{00000000-0005-0000-0000-0000A5050000}"/>
    <cellStyle name="7_신기종 완성 진행 현황_신기종 완성 진행 현황_VCA 조립 및 D900 일일품질현황_VCA 조립 및 D900 일일품질현황_VCA 조립 및 D900 일일품질현황_VCA 조립 및 D900 일일품질현황Rev3_최종_(080307) U900 3월 운영방안_신지훈" xfId="1448" xr:uid="{00000000-0005-0000-0000-0000A6050000}"/>
    <cellStyle name="7_신기종 완성 진행 현황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449" xr:uid="{00000000-0005-0000-0000-0000A7050000}"/>
    <cellStyle name="7_신기종 완성 진행 현황_신기종 완성 진행 현황_VCA 조립 및 D900 일일품질현황_VCA 조립 및 D900 일일품질현황_VCA 조립 및 D900 일일품질현황_VCA 조립 및 D900 일일품질현황Rev3_최종_19169" xfId="1450" xr:uid="{00000000-0005-0000-0000-0000A8050000}"/>
    <cellStyle name="7_신기종 완성 진행 현황_신기종 완성 진행 현황_VCA 조립 및 D900 일일품질현황_VCA 조립 및 D900 일일품질현황_VCA 조립 및 D900 일일품질현황_VCA 조립 및 D900 일일품질현황Rev3_최종_19169_(0317) U900 3월 91.6K" xfId="1451" xr:uid="{00000000-0005-0000-0000-0000A9050000}"/>
    <cellStyle name="7_신기종 완성 진행 현황_신기종 완성 진행 현황_VCA 조립 및 D900 일일품질현황_VCA 조립 및 D900 일일품질현황_VCA 조립 및 D900 일일품질현황_VCA 조립 및 D900 일일품질현황Rev3_최종_19169_(0317) U900 3월 K" xfId="1452" xr:uid="{00000000-0005-0000-0000-0000AA050000}"/>
    <cellStyle name="7_신기종 완성 진행 현황_신기종 완성 진행 현황_VCA 조립 및 D900 일일품질현황_VCA 조립 및 D900 일일품질현황_VCA 조립 및 D900 일일품질현황_VCA 조립 및 D900 일일품질현황Rev3_최종_19169_(080307) U900 3월 운영방안_신지훈" xfId="1453" xr:uid="{00000000-0005-0000-0000-0000AB050000}"/>
    <cellStyle name="7_신기종 완성 진행 현황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454" xr:uid="{00000000-0005-0000-0000-0000AC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" xfId="1455" xr:uid="{00000000-0005-0000-0000-0000AD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456" xr:uid="{00000000-0005-0000-0000-0000AE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K" xfId="1457" xr:uid="{00000000-0005-0000-0000-0000AF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458" xr:uid="{00000000-0005-0000-0000-0000B0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459" xr:uid="{00000000-0005-0000-0000-0000B1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" xfId="1460" xr:uid="{00000000-0005-0000-0000-0000B2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91.6K" xfId="1461" xr:uid="{00000000-0005-0000-0000-0000B3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K" xfId="1462" xr:uid="{00000000-0005-0000-0000-0000B4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463" xr:uid="{00000000-0005-0000-0000-0000B5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464" xr:uid="{00000000-0005-0000-0000-0000B6050000}"/>
    <cellStyle name="7_신기종 완성 진행 현황_신기종 완성 진행 현황_VCA 조립 및 D900 일일품질현황_VCA 조립 및 D900 일일품질현황_VCA 조립 및 D900 일일품질현황Rev2" xfId="1465" xr:uid="{00000000-0005-0000-0000-0000B7050000}"/>
    <cellStyle name="7_신기종 완성 진행 현황_신기종 완성 진행 현황_VCA 조립 및 D900 일일품질현황_VCA 조립 및 D900 일일품질현황_VCA 조립 및 D900 일일품질현황Rev2_(0317) U900 3월 91.6K" xfId="1466" xr:uid="{00000000-0005-0000-0000-0000B8050000}"/>
    <cellStyle name="7_신기종 완성 진행 현황_신기종 완성 진행 현황_VCA 조립 및 D900 일일품질현황_VCA 조립 및 D900 일일품질현황_VCA 조립 및 D900 일일품질현황Rev2_(0317) U900 3월 K" xfId="1467" xr:uid="{00000000-0005-0000-0000-0000B9050000}"/>
    <cellStyle name="7_신기종 완성 진행 현황_신기종 완성 진행 현황_VCA 조립 및 D900 일일품질현황_VCA 조립 및 D900 일일품질현황_VCA 조립 및 D900 일일품질현황Rev2_(080307) U900 3월 운영방안_신지훈" xfId="1468" xr:uid="{00000000-0005-0000-0000-0000BA050000}"/>
    <cellStyle name="7_신기종 완성 진행 현황_신기종 완성 진행 현황_VCA 조립 및 D900 일일품질현황_VCA 조립 및 D900 일일품질현황_VCA 조립 및 D900 일일품질현황Rev2_(080311) U900(Soul) 주요 원자재 3월 입고 수정계획_협의결과_신지훈_1" xfId="1469" xr:uid="{00000000-0005-0000-0000-0000BB050000}"/>
    <cellStyle name="7_신기종 완성 진행 현황_신기종 완성 진행 현황_VCA 조립 및 D900 일일품질현황_VCA 조립 및 D900 일일품질현황_VCA 조립 및 D900 일일품질현황Rev2_(10월)VCA 조립 및 D900 일일품질현황Rev3(new)" xfId="1470" xr:uid="{00000000-0005-0000-0000-0000BC050000}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91.6K" xfId="1471" xr:uid="{00000000-0005-0000-0000-0000BD050000}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K" xfId="1472" xr:uid="{00000000-0005-0000-0000-0000BE050000}"/>
    <cellStyle name="7_신기종 완성 진행 현황_신기종 완성 진행 현황_VCA 조립 및 D900 일일품질현황_VCA 조립 및 D900 일일품질현황_VCA 조립 및 D900 일일품질현황Rev2_(10월)VCA 조립 및 D900 일일품질현황Rev3(new)_(080307) U900 3월 운영방안_신지훈" xfId="1473" xr:uid="{00000000-0005-0000-0000-0000BF050000}"/>
    <cellStyle name="7_신기종 완성 진행 현황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474" xr:uid="{00000000-0005-0000-0000-0000C0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" xfId="1475" xr:uid="{00000000-0005-0000-0000-0000C1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476" xr:uid="{00000000-0005-0000-0000-0000C2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477" xr:uid="{00000000-0005-0000-0000-0000C3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478" xr:uid="{00000000-0005-0000-0000-0000C4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479" xr:uid="{00000000-0005-0000-0000-0000C5050000}"/>
    <cellStyle name="7_신기종 완성 진행 현황_신기종 완성 진행 현황_VCA 조립 및 D900 일일품질현황_VCA 조립 및 D900 일일품질현황_VCA 조립 및 D900 일일품질현황Rev2_SV-650生产品质日报新样式（10）月" xfId="1480" xr:uid="{00000000-0005-0000-0000-0000C6050000}"/>
    <cellStyle name="7_신기종 완성 진행 현황_신기종 완성 진행 현황_VCA 조립 및 D900 일일품질현황_VCA 조립 및 D900 일일품질현황_VCA 조립 및 D900 일일품질현황Rev2_SV-650生产品质日报新样式（10）月_(0317) U900 3월 91.6K" xfId="1481" xr:uid="{00000000-0005-0000-0000-0000C7050000}"/>
    <cellStyle name="7_신기종 완성 진행 현황_신기종 완성 진행 현황_VCA 조립 및 D900 일일품질현황_VCA 조립 및 D900 일일품질현황_VCA 조립 및 D900 일일품질현황Rev2_SV-650生产品质日报新样式（10）月_(0317) U900 3월 K" xfId="1482" xr:uid="{00000000-0005-0000-0000-0000C8050000}"/>
    <cellStyle name="7_신기종 완성 진행 현황_신기종 완성 진행 현황_VCA 조립 및 D900 일일품질현황_VCA 조립 및 D900 일일품질현황_VCA 조립 및 D900 일일품질현황Rev2_SV-650生产品质日报新样式（10）月_(080307) U900 3월 운영방안_신지훈" xfId="1483" xr:uid="{00000000-0005-0000-0000-0000C9050000}"/>
    <cellStyle name="7_신기종 완성 진행 현황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484" xr:uid="{00000000-0005-0000-0000-0000CA050000}"/>
    <cellStyle name="7_신기종 완성 진행 현황_신기종 완성 진행 현황_VCA 조립 및 D900 일일품질현황_VCA 조립 및 D900 일일품질현황_VCA 조립 및 D900 일일품질현황Rev2_VCA 조립 및 D900 일일품질현황Rev3" xfId="1485" xr:uid="{00000000-0005-0000-0000-0000CB050000}"/>
    <cellStyle name="7_신기종 완성 진행 현황_신기종 완성 진행 현황_VCA 조립 및 D900 일일품질현황_VCA 조립 및 D900 일일품질현황_VCA 조립 및 D900 일일품질현황Rev2_VCA 조립 및 D900 일일품질현황Rev3_(0317) U900 3월 91.6K" xfId="1486" xr:uid="{00000000-0005-0000-0000-0000CC050000}"/>
    <cellStyle name="7_신기종 완성 진행 현황_신기종 완성 진행 현황_VCA 조립 및 D900 일일품질현황_VCA 조립 및 D900 일일품질현황_VCA 조립 및 D900 일일품질현황Rev2_VCA 조립 및 D900 일일품질현황Rev3_(0317) U900 3월 K" xfId="1487" xr:uid="{00000000-0005-0000-0000-0000CD050000}"/>
    <cellStyle name="7_신기종 완성 진행 현황_신기종 완성 진행 현황_VCA 조립 및 D900 일일품질현황_VCA 조립 및 D900 일일품질현황_VCA 조립 및 D900 일일품질현황Rev2_VCA 조립 및 D900 일일품질현황Rev3_(080307) U900 3월 운영방안_신지훈" xfId="1488" xr:uid="{00000000-0005-0000-0000-0000CE050000}"/>
    <cellStyle name="7_신기종 완성 진행 현황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489" xr:uid="{00000000-0005-0000-0000-0000CF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" xfId="1490" xr:uid="{00000000-0005-0000-0000-0000D0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91.6K" xfId="1491" xr:uid="{00000000-0005-0000-0000-0000D1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K" xfId="1492" xr:uid="{00000000-0005-0000-0000-0000D2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493" xr:uid="{00000000-0005-0000-0000-0000D3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494" xr:uid="{00000000-0005-0000-0000-0000D4050000}"/>
    <cellStyle name="7_신기종 완성 진행 현황_신기종 완성 진행 현황_VCA 조립 및 D900 일일품질현황_VCA 조립 및 D900 일일품질현황_VCA 조립 및 D900 일일품질현황Rev2_VCA 조립 및 D900 일일품질현황Rev3_최종" xfId="1495" xr:uid="{00000000-0005-0000-0000-0000D5050000}"/>
    <cellStyle name="7_신기종 완성 진행 현황_신기종 완성 진행 현황_VCA 조립 및 D900 일일품질현황_VCA 조립 및 D900 일일품질현황_VCA 조립 및 D900 일일품질현황Rev2_VCA 조립 및 D900 일일품질현황Rev3_최종_(0317) U900 3월 91.6K" xfId="1496" xr:uid="{00000000-0005-0000-0000-0000D6050000}"/>
    <cellStyle name="7_신기종 완성 진행 현황_신기종 완성 진행 현황_VCA 조립 및 D900 일일품질현황_VCA 조립 및 D900 일일품질현황_VCA 조립 및 D900 일일품질현황Rev2_VCA 조립 및 D900 일일품질현황Rev3_최종_(0317) U900 3월 K" xfId="1497" xr:uid="{00000000-0005-0000-0000-0000D7050000}"/>
    <cellStyle name="7_신기종 완성 진행 현황_신기종 완성 진행 현황_VCA 조립 및 D900 일일품질현황_VCA 조립 및 D900 일일품질현황_VCA 조립 및 D900 일일품질현황Rev2_VCA 조립 및 D900 일일품질현황Rev3_최종_(080307) U900 3월 운영방안_신지훈" xfId="1498" xr:uid="{00000000-0005-0000-0000-0000D8050000}"/>
    <cellStyle name="7_신기종 완성 진행 현황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499" xr:uid="{00000000-0005-0000-0000-0000D9050000}"/>
    <cellStyle name="7_신기종 완성 진행 현황_신기종 완성 진행 현황_VCA 조립 및 D900 일일품질현황_VCA 조립 및 D900 일일품질현황_VCA 조립 및 D900 일일품질현황Rev2_VCA 조립 및 D900 일일품질현황Rev3_최종_19169" xfId="1500" xr:uid="{00000000-0005-0000-0000-0000DA050000}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91.6K" xfId="1501" xr:uid="{00000000-0005-0000-0000-0000DB050000}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K" xfId="1502" xr:uid="{00000000-0005-0000-0000-0000DC050000}"/>
    <cellStyle name="7_신기종 완성 진행 현황_신기종 완성 진행 현황_VCA 조립 및 D900 일일품질현황_VCA 조립 및 D900 일일품질현황_VCA 조립 및 D900 일일품질현황Rev2_VCA 조립 및 D900 일일품질현황Rev3_최종_19169_(080307) U900 3월 운영방안_신지훈" xfId="1503" xr:uid="{00000000-0005-0000-0000-0000DD050000}"/>
    <cellStyle name="7_신기종 완성 진행 현황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504" xr:uid="{00000000-0005-0000-0000-0000DE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" xfId="1505" xr:uid="{00000000-0005-0000-0000-0000DF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506" xr:uid="{00000000-0005-0000-0000-0000E0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507" xr:uid="{00000000-0005-0000-0000-0000E1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508" xr:uid="{00000000-0005-0000-0000-0000E2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509" xr:uid="{00000000-0005-0000-0000-0000E3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" xfId="1510" xr:uid="{00000000-0005-0000-0000-0000E4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91.6K" xfId="1511" xr:uid="{00000000-0005-0000-0000-0000E5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K" xfId="1512" xr:uid="{00000000-0005-0000-0000-0000E6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513" xr:uid="{00000000-0005-0000-0000-0000E7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514" xr:uid="{00000000-0005-0000-0000-0000E8050000}"/>
    <cellStyle name="7_신기종 완성 진행 현황_신기종 완성 진행 현황_VCA 조립 및 D900 일일품질현황_VCA 조립 및 D900 일일품질현황Rev2" xfId="1515" xr:uid="{00000000-0005-0000-0000-0000E9050000}"/>
    <cellStyle name="7_신기종 완성 진행 현황_신기종 완성 진행 현황_VCA 조립 및 D900 일일품질현황_VCA 조립 및 D900 일일품질현황Rev2_(0317) U900 3월 91.6K" xfId="1516" xr:uid="{00000000-0005-0000-0000-0000EA050000}"/>
    <cellStyle name="7_신기종 완성 진행 현황_신기종 완성 진행 현황_VCA 조립 및 D900 일일품질현황_VCA 조립 및 D900 일일품질현황Rev2_(0317) U900 3월 K" xfId="1517" xr:uid="{00000000-0005-0000-0000-0000EB050000}"/>
    <cellStyle name="7_신기종 완성 진행 현황_신기종 완성 진행 현황_VCA 조립 및 D900 일일품질현황_VCA 조립 및 D900 일일품질현황Rev2_(080307) U900 3월 운영방안_신지훈" xfId="1518" xr:uid="{00000000-0005-0000-0000-0000EC050000}"/>
    <cellStyle name="7_신기종 완성 진행 현황_신기종 완성 진행 현황_VCA 조립 및 D900 일일품질현황_VCA 조립 및 D900 일일품질현황Rev2_(080311) U900(Soul) 주요 원자재 3월 입고 수정계획_협의결과_신지훈_1" xfId="1519" xr:uid="{00000000-0005-0000-0000-0000ED050000}"/>
    <cellStyle name="7_신기종 완성 진행 현황_신기종 완성 진행 현황_VCA 조립 및 D900 일일품질현황_VCA 조립 및 D900 일일품질현황Rev2_SV-650生产品质日报新样式（10）月" xfId="1520" xr:uid="{00000000-0005-0000-0000-0000EE050000}"/>
    <cellStyle name="7_신기종 완성 진행 현황_신기종 완성 진행 현황_VCA 조립 및 D900 일일품질현황_VCA 조립 및 D900 일일품질현황Rev2_SV-650生产品质日报新样式（10）月_(0317) U900 3월 91.6K" xfId="1521" xr:uid="{00000000-0005-0000-0000-0000EF050000}"/>
    <cellStyle name="7_신기종 완성 진행 현황_신기종 완성 진행 현황_VCA 조립 및 D900 일일품질현황_VCA 조립 및 D900 일일품질현황Rev2_SV-650生产品质日报新样式（10）月_(0317) U900 3월 K" xfId="1522" xr:uid="{00000000-0005-0000-0000-0000F0050000}"/>
    <cellStyle name="7_신기종 완성 진행 현황_신기종 완성 진행 현황_VCA 조립 및 D900 일일품질현황_VCA 조립 및 D900 일일품질현황Rev2_SV-650生产品质日报新样式（10）月_(080307) U900 3월 운영방안_신지훈" xfId="1523" xr:uid="{00000000-0005-0000-0000-0000F1050000}"/>
    <cellStyle name="7_신기종 완성 진행 현황_신기종 완성 진행 현황_VCA 조립 및 D900 일일품질현황_VCA 조립 및 D900 일일품질현황Rev2_SV-650生产品质日报新样式（10）月_(080311) U900(Soul) 주요 원자재 3월 입고 수정계획_협의결과_신지훈_1" xfId="1524" xr:uid="{00000000-0005-0000-0000-0000F2050000}"/>
    <cellStyle name="7_신기종 완성 진행 현황_신기종 완성 진행 현황_VCA 조립 및 D900 일일품질현황_VCA 조립 및 D900 일일품질현황Rev2_VCA 조립 및 D900 일일품질현황Rev2" xfId="1525" xr:uid="{00000000-0005-0000-0000-0000F3050000}"/>
    <cellStyle name="7_신기종 완성 진행 현황_신기종 완성 진행 현황_VCA 조립 및 D900 일일품질현황_VCA 조립 및 D900 일일품질현황Rev2_VCA 조립 및 D900 일일품질현황Rev2_(0317) U900 3월 91.6K" xfId="1526" xr:uid="{00000000-0005-0000-0000-0000F4050000}"/>
    <cellStyle name="7_신기종 완성 진행 현황_신기종 완성 진행 현황_VCA 조립 및 D900 일일품질현황_VCA 조립 및 D900 일일품질현황Rev2_VCA 조립 및 D900 일일품질현황Rev2_(0317) U900 3월 K" xfId="1527" xr:uid="{00000000-0005-0000-0000-0000F5050000}"/>
    <cellStyle name="7_신기종 완성 진행 현황_신기종 완성 진행 현황_VCA 조립 및 D900 일일품질현황_VCA 조립 및 D900 일일품질현황Rev2_VCA 조립 및 D900 일일품질현황Rev2_(080307) U900 3월 운영방안_신지훈" xfId="1528" xr:uid="{00000000-0005-0000-0000-0000F6050000}"/>
    <cellStyle name="7_신기종 완성 진행 현황_신기종 완성 진행 현황_VCA 조립 및 D900 일일품질현황_VCA 조립 및 D900 일일품질현황Rev2_VCA 조립 및 D900 일일품질현황Rev2_(080311) U900(Soul) 주요 원자재 3월 입고 수정계획_협의결과_신지훈_1" xfId="1529" xr:uid="{00000000-0005-0000-0000-0000F7050000}"/>
    <cellStyle name="7_신기종 완성 진행 현황_신기종 완성 진행 현황_VCA 조립 및 D900 일일품질현황_VCA 조립 및 D900 일일품질현황Rev2_VCA 조립 및 D900 일일품질현황Rev2_(10월)VCA 조립 및 D900 일일품질현황Rev3(new)" xfId="1530" xr:uid="{00000000-0005-0000-0000-0000F8050000}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91.6K" xfId="1531" xr:uid="{00000000-0005-0000-0000-0000F9050000}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K" xfId="1532" xr:uid="{00000000-0005-0000-0000-0000FA050000}"/>
    <cellStyle name="7_신기종 완성 진행 현황_신기종 완성 진행 현황_VCA 조립 및 D900 일일품질현황_VCA 조립 및 D900 일일품질현황Rev2_VCA 조립 및 D900 일일품질현황Rev2_(10월)VCA 조립 및 D900 일일품질현황Rev3(new)_(080307) U900 3월 운영방안_신지훈" xfId="1533" xr:uid="{00000000-0005-0000-0000-0000FB050000}"/>
    <cellStyle name="7_신기종 완성 진행 현황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534" xr:uid="{00000000-0005-0000-0000-0000FC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" xfId="1535" xr:uid="{00000000-0005-0000-0000-0000FD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536" xr:uid="{00000000-0005-0000-0000-0000FE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537" xr:uid="{00000000-0005-0000-0000-0000FF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538" xr:uid="{00000000-0005-0000-0000-00000006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539" xr:uid="{00000000-0005-0000-0000-000001060000}"/>
    <cellStyle name="7_신기종 완성 진행 현황_신기종 완성 진행 현황_VCA 조립 및 D900 일일품질현황_VCA 조립 및 D900 일일품질현황Rev2_VCA 조립 및 D900 일일품질현황Rev2_SV-650生产品质日报新样式（10）月" xfId="1540" xr:uid="{00000000-0005-0000-0000-000002060000}"/>
    <cellStyle name="7_신기종 완성 진행 현황_신기종 완성 진행 현황_VCA 조립 및 D900 일일품질현황_VCA 조립 및 D900 일일품질현황Rev2_VCA 조립 및 D900 일일품질현황Rev2_SV-650生产品质日报新样式（10）月_(0317) U900 3월 91.6K" xfId="1541" xr:uid="{00000000-0005-0000-0000-000003060000}"/>
    <cellStyle name="7_신기종 완성 진행 현황_신기종 완성 진행 현황_VCA 조립 및 D900 일일품질현황_VCA 조립 및 D900 일일품질현황Rev2_VCA 조립 및 D900 일일품질현황Rev2_SV-650生产品质日报新样式（10）月_(0317) U900 3월 K" xfId="1542" xr:uid="{00000000-0005-0000-0000-000004060000}"/>
    <cellStyle name="7_신기종 완성 진행 현황_신기종 완성 진행 현황_VCA 조립 및 D900 일일품질현황_VCA 조립 및 D900 일일품질현황Rev2_VCA 조립 및 D900 일일품질현황Rev2_SV-650生产品质日报新样式（10）月_(080307) U900 3월 운영방안_신지훈" xfId="1543" xr:uid="{00000000-0005-0000-0000-000005060000}"/>
    <cellStyle name="7_신기종 완성 진행 현황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544" xr:uid="{00000000-0005-0000-0000-000006060000}"/>
    <cellStyle name="7_신기종 완성 진행 현황_신기종 완성 진행 현황_VCA 조립 및 D900 일일품질현황_VCA 조립 및 D900 일일품질현황Rev2_VCA 조립 및 D900 일일품질현황Rev2_VCA 조립 및 D900 일일품질현황Rev3" xfId="1545" xr:uid="{00000000-0005-0000-0000-000007060000}"/>
    <cellStyle name="7_신기종 완성 진행 현황_신기종 완성 진행 현황_VCA 조립 및 D900 일일품질현황_VCA 조립 및 D900 일일품질현황Rev2_VCA 조립 및 D900 일일품질현황Rev2_VCA 조립 및 D900 일일품질현황Rev3_(0317) U900 3월 91.6K" xfId="1546" xr:uid="{00000000-0005-0000-0000-000008060000}"/>
    <cellStyle name="7_신기종 완성 진행 현황_신기종 완성 진행 현황_VCA 조립 및 D900 일일품질현황_VCA 조립 및 D900 일일품질현황Rev2_VCA 조립 및 D900 일일품질현황Rev2_VCA 조립 및 D900 일일품질현황Rev3_(0317) U900 3월 K" xfId="1547" xr:uid="{00000000-0005-0000-0000-000009060000}"/>
    <cellStyle name="7_신기종 완성 진행 현황_신기종 완성 진행 현황_VCA 조립 및 D900 일일품질현황_VCA 조립 및 D900 일일품질현황Rev2_VCA 조립 및 D900 일일품질현황Rev2_VCA 조립 및 D900 일일품질현황Rev3_(080307) U900 3월 운영방안_신지훈" xfId="1548" xr:uid="{00000000-0005-0000-0000-00000A060000}"/>
    <cellStyle name="7_신기종 완성 진행 현황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549" xr:uid="{00000000-0005-0000-0000-00000B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" xfId="1550" xr:uid="{00000000-0005-0000-0000-00000C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91.6K" xfId="1551" xr:uid="{00000000-0005-0000-0000-00000D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K" xfId="1552" xr:uid="{00000000-0005-0000-0000-00000E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553" xr:uid="{00000000-0005-0000-0000-00000F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554" xr:uid="{00000000-0005-0000-0000-000010060000}"/>
    <cellStyle name="7_신기종 완성 진행 현황_신기종 완성 진행 현황_VCA 조립 및 D900 일일품질현황_VCA 조립 및 D900 일일품질현황Rev2_VCA 조립 및 D900 일일품질현황Rev2_VCA 조립 및 D900 일일품질현황Rev3_최종" xfId="1555" xr:uid="{00000000-0005-0000-0000-000011060000}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91.6K" xfId="1556" xr:uid="{00000000-0005-0000-0000-000012060000}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K" xfId="1557" xr:uid="{00000000-0005-0000-0000-000013060000}"/>
    <cellStyle name="7_신기종 완성 진행 현황_신기종 완성 진행 현황_VCA 조립 및 D900 일일품질현황_VCA 조립 및 D900 일일품질현황Rev2_VCA 조립 및 D900 일일품질현황Rev2_VCA 조립 및 D900 일일품질현황Rev3_최종_(080307) U900 3월 운영방안_신지훈" xfId="1558" xr:uid="{00000000-0005-0000-0000-000014060000}"/>
    <cellStyle name="7_신기종 완성 진행 현황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559" xr:uid="{00000000-0005-0000-0000-000015060000}"/>
    <cellStyle name="7_신기종 완성 진행 현황_신기종 완성 진행 현황_VCA 조립 및 D900 일일품질현황_VCA 조립 및 D900 일일품질현황Rev2_VCA 조립 및 D900 일일품질현황Rev2_VCA 조립 및 D900 일일품질현황Rev3_최종_19169" xfId="1560" xr:uid="{00000000-0005-0000-0000-000016060000}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91.6K" xfId="1561" xr:uid="{00000000-0005-0000-0000-000017060000}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K" xfId="1562" xr:uid="{00000000-0005-0000-0000-000018060000}"/>
    <cellStyle name="7_신기종 완성 진행 현황_신기종 완성 진행 현황_VCA 조립 및 D900 일일품질현황_VCA 조립 및 D900 일일품질현황Rev2_VCA 조립 및 D900 일일품질현황Rev2_VCA 조립 및 D900 일일품질현황Rev3_최종_19169_(080307) U900 3월 운영방안_신지훈" xfId="1563" xr:uid="{00000000-0005-0000-0000-000019060000}"/>
    <cellStyle name="7_신기종 완성 진행 현황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564" xr:uid="{00000000-0005-0000-0000-00001A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" xfId="1565" xr:uid="{00000000-0005-0000-0000-00001B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566" xr:uid="{00000000-0005-0000-0000-00001C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567" xr:uid="{00000000-0005-0000-0000-00001D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568" xr:uid="{00000000-0005-0000-0000-00001E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569" xr:uid="{00000000-0005-0000-0000-00001F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" xfId="1570" xr:uid="{00000000-0005-0000-0000-000020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571" xr:uid="{00000000-0005-0000-0000-000021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K" xfId="1572" xr:uid="{00000000-0005-0000-0000-000022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573" xr:uid="{00000000-0005-0000-0000-000023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574" xr:uid="{00000000-0005-0000-0000-000024060000}"/>
    <cellStyle name="7_신기종 완성 진행 현황_신기종 완성 진행 현황_VCA 조립 및 D900 일일품질현황_VCA 조립 및 D900 일일품질현황Rev3" xfId="1575" xr:uid="{00000000-0005-0000-0000-000025060000}"/>
    <cellStyle name="7_신기종 완성 진행 현황_신기종 완성 진행 현황_VCA 조립 및 D900 일일품질현황_VCA 조립 및 D900 일일품질현황Rev3_(0317) U900 3월 91.6K" xfId="1576" xr:uid="{00000000-0005-0000-0000-000026060000}"/>
    <cellStyle name="7_신기종 완성 진행 현황_신기종 완성 진행 현황_VCA 조립 및 D900 일일품질현황_VCA 조립 및 D900 일일품질현황Rev3_(0317) U900 3월 K" xfId="1577" xr:uid="{00000000-0005-0000-0000-000027060000}"/>
    <cellStyle name="7_신기종 완성 진행 현황_신기종 완성 진행 현황_VCA 조립 및 D900 일일품질현황_VCA 조립 및 D900 일일품질현황Rev3_(080307) U900 3월 운영방안_신지훈" xfId="1578" xr:uid="{00000000-0005-0000-0000-000028060000}"/>
    <cellStyle name="7_신기종 완성 진행 현황_신기종 완성 진행 현황_VCA 조립 및 D900 일일품질현황_VCA 조립 및 D900 일일품질현황Rev3_(080311) U900(Soul) 주요 원자재 3월 입고 수정계획_협의결과_신지훈_1" xfId="1579" xr:uid="{00000000-0005-0000-0000-000029060000}"/>
    <cellStyle name="7_신기종 완성 진행 현황_신기종 완성 진행 현황_VCA 조립 및 D900 일일품질현황_VCA 조립 및 D900 일일품질현황Rev3_SV-650生产品质日报新样式（10）月" xfId="1580" xr:uid="{00000000-0005-0000-0000-00002A060000}"/>
    <cellStyle name="7_신기종 완성 진행 현황_신기종 완성 진행 현황_VCA 조립 및 D900 일일품질현황_VCA 조립 및 D900 일일품질현황Rev3_SV-650生产品质日报新样式（10）月_(0317) U900 3월 91.6K" xfId="1581" xr:uid="{00000000-0005-0000-0000-00002B060000}"/>
    <cellStyle name="7_신기종 완성 진행 현황_신기종 완성 진행 현황_VCA 조립 및 D900 일일품질현황_VCA 조립 및 D900 일일품질현황Rev3_SV-650生产品质日报新样式（10）月_(0317) U900 3월 K" xfId="1582" xr:uid="{00000000-0005-0000-0000-00002C060000}"/>
    <cellStyle name="7_신기종 완성 진행 현황_신기종 완성 진행 현황_VCA 조립 및 D900 일일품질현황_VCA 조립 및 D900 일일품질현황Rev3_SV-650生产品质日报新样式（10）月_(080307) U900 3월 운영방안_신지훈" xfId="1583" xr:uid="{00000000-0005-0000-0000-00002D060000}"/>
    <cellStyle name="7_신기종 완성 진행 현황_신기종 완성 진행 현황_VCA 조립 및 D900 일일품질현황_VCA 조립 및 D900 일일품질현황Rev3_SV-650生产品质日报新样式（10）月_(080311) U900(Soul) 주요 원자재 3월 입고 수정계획_협의결과_신지훈_1" xfId="1584" xr:uid="{00000000-0005-0000-0000-00002E060000}"/>
    <cellStyle name="7_신기종 완성 진행 현황_신기종 완성 진행 현황_VCA 조립 및 D900 일일품질현황_VCA 조립 및 D900 일일품질현황Rev3_최종" xfId="1585" xr:uid="{00000000-0005-0000-0000-00002F060000}"/>
    <cellStyle name="7_신기종 완성 진행 현황_신기종 완성 진행 현황_VCA 조립 및 D900 일일품질현황_VCA 조립 및 D900 일일품질현황Rev3_최종_(0317) U900 3월 91.6K" xfId="1586" xr:uid="{00000000-0005-0000-0000-000030060000}"/>
    <cellStyle name="7_신기종 완성 진행 현황_신기종 완성 진행 현황_VCA 조립 및 D900 일일품질현황_VCA 조립 및 D900 일일품질현황Rev3_최종_(0317) U900 3월 K" xfId="1587" xr:uid="{00000000-0005-0000-0000-000031060000}"/>
    <cellStyle name="7_신기종 완성 진행 현황_신기종 완성 진행 현황_VCA 조립 및 D900 일일품질현황_VCA 조립 및 D900 일일품질현황Rev3_최종_(080307) U900 3월 운영방안_신지훈" xfId="1588" xr:uid="{00000000-0005-0000-0000-000032060000}"/>
    <cellStyle name="7_신기종 완성 진행 현황_신기종 완성 진행 현황_VCA 조립 및 D900 일일품질현황_VCA 조립 및 D900 일일품질현황Rev3_최종_(080311) U900(Soul) 주요 원자재 3월 입고 수정계획_협의결과_신지훈_1" xfId="1589" xr:uid="{00000000-0005-0000-0000-000033060000}"/>
    <cellStyle name="7_신기종 완성 진행 현황_신기종 완성 진행 현황_VCA 조립 및 D900 일일품질현황_VCA 조립 및 D900 일일품질현황Rev3_최종_19169" xfId="1590" xr:uid="{00000000-0005-0000-0000-000034060000}"/>
    <cellStyle name="7_신기종 완성 진행 현황_신기종 완성 진행 현황_VCA 조립 및 D900 일일품질현황_VCA 조립 및 D900 일일품질현황Rev3_최종_19169_(0317) U900 3월 91.6K" xfId="1591" xr:uid="{00000000-0005-0000-0000-000035060000}"/>
    <cellStyle name="7_신기종 완성 진행 현황_신기종 완성 진행 현황_VCA 조립 및 D900 일일품질현황_VCA 조립 및 D900 일일품질현황Rev3_최종_19169_(0317) U900 3월 K" xfId="1592" xr:uid="{00000000-0005-0000-0000-000036060000}"/>
    <cellStyle name="7_신기종 완성 진행 현황_신기종 완성 진행 현황_VCA 조립 및 D900 일일품질현황_VCA 조립 및 D900 일일품질현황Rev3_최종_19169_(080307) U900 3월 운영방안_신지훈" xfId="1593" xr:uid="{00000000-0005-0000-0000-000037060000}"/>
    <cellStyle name="7_신기종 완성 진행 현황_신기종 완성 진행 현황_VCA 조립 및 D900 일일품질현황_VCA 조립 및 D900 일일품질현황Rev3_최종_19169_(080311) U900(Soul) 주요 원자재 3월 입고 수정계획_협의결과_신지훈_1" xfId="1594" xr:uid="{00000000-0005-0000-0000-000038060000}"/>
    <cellStyle name="7_신기종 완성 진행 현황_신기종 완성 진행 현황_VCA 조립 및 D900 일일품질현황_VCA 조립 및 D900 일일품질현황Rev3_최종_19169_SV-650生产品质日报新样式（10）月" xfId="1595" xr:uid="{00000000-0005-0000-0000-000039060000}"/>
    <cellStyle name="7_신기종 완성 진행 현황_신기종 완성 진행 현황_VCA 조립 및 D900 일일품질현황_VCA 조립 및 D900 일일품질현황Rev3_최종_19169_SV-650生产品质日报新样式（10）月_(0317) U900 3월 91.6K" xfId="1596" xr:uid="{00000000-0005-0000-0000-00003A060000}"/>
    <cellStyle name="7_신기종 완성 진행 현황_신기종 완성 진행 현황_VCA 조립 및 D900 일일품질현황_VCA 조립 및 D900 일일품질현황Rev3_최종_19169_SV-650生产品质日报新样式（10）月_(0317) U900 3월 K" xfId="1597" xr:uid="{00000000-0005-0000-0000-00003B060000}"/>
    <cellStyle name="7_신기종 완성 진행 현황_신기종 완성 진행 현황_VCA 조립 및 D900 일일품질현황_VCA 조립 및 D900 일일품질현황Rev3_최종_19169_SV-650生产品质日报新样式（10）月_(080307) U900 3월 운영방안_신지훈" xfId="1598" xr:uid="{00000000-0005-0000-0000-00003C060000}"/>
    <cellStyle name="7_신기종 완성 진행 현황_신기종 완성 진행 현황_VCA 조립 및 D900 일일품질현황_VCA 조립 및 D900 일일품질현황Rev3_최종_19169_SV-650生产品质日报新样式（10）月_(080311) U900(Soul) 주요 원자재 3월 입고 수정계획_협의결과_신지훈_1" xfId="1599" xr:uid="{00000000-0005-0000-0000-00003D060000}"/>
    <cellStyle name="7_신기종 완성 진행 현황_신기종 완성 진행 현황_VCA 조립 및 D900 일일품질현황_VCA 조립 및 D900 일일품질현황Rev3_최종_SV-650生产品质日报新样式（10）月" xfId="1600" xr:uid="{00000000-0005-0000-0000-00003E060000}"/>
    <cellStyle name="7_신기종 완성 진행 현황_신기종 완성 진행 현황_VCA 조립 및 D900 일일품질현황_VCA 조립 및 D900 일일품질현황Rev3_최종_SV-650生产品质日报新样式（10）月_(0317) U900 3월 91.6K" xfId="1601" xr:uid="{00000000-0005-0000-0000-00003F060000}"/>
    <cellStyle name="7_신기종 완성 진행 현황_신기종 완성 진행 현황_VCA 조립 및 D900 일일품질현황_VCA 조립 및 D900 일일품질현황Rev3_최종_SV-650生产品质日报新样式（10）月_(0317) U900 3월 K" xfId="1602" xr:uid="{00000000-0005-0000-0000-000040060000}"/>
    <cellStyle name="7_신기종 완성 진행 현황_신기종 완성 진행 현황_VCA 조립 및 D900 일일품질현황_VCA 조립 및 D900 일일품질현황Rev3_최종_SV-650生产品质日报新样式（10）月_(080307) U900 3월 운영방안_신지훈" xfId="1603" xr:uid="{00000000-0005-0000-0000-000041060000}"/>
    <cellStyle name="7_신기종 완성 진행 현황_신기종 완성 진행 현황_VCA 조립 및 D900 일일품질현황_VCA 조립 및 D900 일일품질현황Rev3_최종_SV-650生产品质日报新样式（10）月_(080311) U900(Soul) 주요 원자재 3월 입고 수정계획_협의결과_신지훈_1" xfId="1604" xr:uid="{00000000-0005-0000-0000-000042060000}"/>
    <cellStyle name="7_신기종 완성 진행 현황_신기종 완성 진행 현황_VCA 조립 및 D900 일일품질현황Rev2" xfId="1605" xr:uid="{00000000-0005-0000-0000-000043060000}"/>
    <cellStyle name="7_신기종 완성 진행 현황_신기종 완성 진행 현황_VCA 조립 및 D900 일일품질현황Rev2_(0317) U900 3월 91.6K" xfId="1606" xr:uid="{00000000-0005-0000-0000-000044060000}"/>
    <cellStyle name="7_신기종 완성 진행 현황_신기종 완성 진행 현황_VCA 조립 및 D900 일일품질현황Rev2_(0317) U900 3월 K" xfId="1607" xr:uid="{00000000-0005-0000-0000-000045060000}"/>
    <cellStyle name="7_신기종 완성 진행 현황_신기종 완성 진행 현황_VCA 조립 및 D900 일일품질현황Rev2_(080307) U900 3월 운영방안_신지훈" xfId="1608" xr:uid="{00000000-0005-0000-0000-000046060000}"/>
    <cellStyle name="7_신기종 완성 진행 현황_신기종 완성 진행 현황_VCA 조립 및 D900 일일품질현황Rev2_(080311) U900(Soul) 주요 원자재 3월 입고 수정계획_협의결과_신지훈_1" xfId="1609" xr:uid="{00000000-0005-0000-0000-000047060000}"/>
    <cellStyle name="7_신기종 완성 진행 현황_신기종 완성 진행 현황_VCA 조립 및 D900 일일품질현황Rev2_(10월)VCA 조립 및 D900 일일품질현황Rev3(new)" xfId="1610" xr:uid="{00000000-0005-0000-0000-000048060000}"/>
    <cellStyle name="7_신기종 완성 진행 현황_신기종 완성 진행 현황_VCA 조립 및 D900 일일품질현황Rev2_(10월)VCA 조립 및 D900 일일품질현황Rev3(new)_(0317) U900 3월 91.6K" xfId="1611" xr:uid="{00000000-0005-0000-0000-000049060000}"/>
    <cellStyle name="7_신기종 완성 진행 현황_신기종 완성 진행 현황_VCA 조립 및 D900 일일품질현황Rev2_(10월)VCA 조립 및 D900 일일품질현황Rev3(new)_(0317) U900 3월 K" xfId="1612" xr:uid="{00000000-0005-0000-0000-00004A060000}"/>
    <cellStyle name="7_신기종 완성 진행 현황_신기종 완성 진행 현황_VCA 조립 및 D900 일일품질현황Rev2_(10월)VCA 조립 및 D900 일일품질현황Rev3(new)_(080307) U900 3월 운영방안_신지훈" xfId="1613" xr:uid="{00000000-0005-0000-0000-00004B060000}"/>
    <cellStyle name="7_신기종 완성 진행 현황_신기종 완성 진행 현황_VCA 조립 및 D900 일일품질현황Rev2_(10월)VCA 조립 및 D900 일일품질현황Rev3(new)_(080311) U900(Soul) 주요 원자재 3월 입고 수정계획_협의결과_신지훈_1" xfId="1614" xr:uid="{00000000-0005-0000-0000-00004C060000}"/>
    <cellStyle name="7_신기종 완성 진행 현황_신기종 완성 진행 현황_VCA 조립 및 D900 일일품질현황Rev2_(10월)VCA 조립 및 D900 일일품질현황Rev3(new)_SV-650生产品质日报新样式（10）月" xfId="1615" xr:uid="{00000000-0005-0000-0000-00004D060000}"/>
    <cellStyle name="7_신기종 완성 진행 현황_신기종 완성 진행 현황_VCA 조립 및 D900 일일품질현황Rev2_(10월)VCA 조립 및 D900 일일품질현황Rev3(new)_SV-650生产品质日报新样式（10）月_(0317) U900 3월 91.6K" xfId="1616" xr:uid="{00000000-0005-0000-0000-00004E060000}"/>
    <cellStyle name="7_신기종 완성 진행 현황_신기종 완성 진행 현황_VCA 조립 및 D900 일일품질현황Rev2_(10월)VCA 조립 및 D900 일일품질현황Rev3(new)_SV-650生产品质日报新样式（10）月_(0317) U900 3월 K" xfId="1617" xr:uid="{00000000-0005-0000-0000-00004F060000}"/>
    <cellStyle name="7_신기종 완성 진행 현황_신기종 완성 진행 현황_VCA 조립 및 D900 일일품질현황Rev2_(10월)VCA 조립 및 D900 일일품질현황Rev3(new)_SV-650生产品质日报新样式（10）月_(080307) U900 3월 운영방안_신지훈" xfId="1618" xr:uid="{00000000-0005-0000-0000-000050060000}"/>
    <cellStyle name="7_신기종 완성 진행 현황_신기종 완성 진행 현황_VCA 조립 및 D900 일일품질현황Rev2_(10월)VCA 조립 및 D900 일일품질현황Rev3(new)_SV-650生产品质日报新样式（10）月_(080311) U900(Soul) 주요 원자재 3월 입고 수정계획_협의결과_신지훈_1" xfId="1619" xr:uid="{00000000-0005-0000-0000-000051060000}"/>
    <cellStyle name="7_신기종 완성 진행 현황_신기종 완성 진행 현황_VCA 조립 및 D900 일일품질현황Rev2_SV-650生产品质日报新样式（10）月" xfId="1620" xr:uid="{00000000-0005-0000-0000-000052060000}"/>
    <cellStyle name="7_신기종 완성 진행 현황_신기종 완성 진행 현황_VCA 조립 및 D900 일일품질현황Rev2_SV-650生产品质日报新样式（10）月_(0317) U900 3월 91.6K" xfId="1621" xr:uid="{00000000-0005-0000-0000-000053060000}"/>
    <cellStyle name="7_신기종 완성 진행 현황_신기종 완성 진행 현황_VCA 조립 및 D900 일일품질현황Rev2_SV-650生产品质日报新样式（10）月_(0317) U900 3월 K" xfId="1622" xr:uid="{00000000-0005-0000-0000-000054060000}"/>
    <cellStyle name="7_신기종 완성 진행 현황_신기종 완성 진행 현황_VCA 조립 및 D900 일일품질현황Rev2_SV-650生产品质日报新样式（10）月_(080307) U900 3월 운영방안_신지훈" xfId="1623" xr:uid="{00000000-0005-0000-0000-000055060000}"/>
    <cellStyle name="7_신기종 완성 진행 현황_신기종 완성 진행 현황_VCA 조립 및 D900 일일품질현황Rev2_SV-650生产品质日报新样式（10）月_(080311) U900(Soul) 주요 원자재 3월 입고 수정계획_협의결과_신지훈_1" xfId="1624" xr:uid="{00000000-0005-0000-0000-000056060000}"/>
    <cellStyle name="7_신기종 완성 진행 현황_신기종 완성 진행 현황_VCA 조립 및 D900 일일품질현황Rev2_VCA 조립 및 D900 일일품질현황Rev3" xfId="1625" xr:uid="{00000000-0005-0000-0000-000057060000}"/>
    <cellStyle name="7_신기종 완성 진행 현황_신기종 완성 진행 현황_VCA 조립 및 D900 일일품질현황Rev2_VCA 조립 및 D900 일일품질현황Rev3_(0317) U900 3월 91.6K" xfId="1626" xr:uid="{00000000-0005-0000-0000-000058060000}"/>
    <cellStyle name="7_신기종 완성 진행 현황_신기종 완성 진행 현황_VCA 조립 및 D900 일일품질현황Rev2_VCA 조립 및 D900 일일품질현황Rev3_(0317) U900 3월 K" xfId="1627" xr:uid="{00000000-0005-0000-0000-000059060000}"/>
    <cellStyle name="7_신기종 완성 진행 현황_신기종 완성 진행 현황_VCA 조립 및 D900 일일품질현황Rev2_VCA 조립 및 D900 일일품질현황Rev3_(080307) U900 3월 운영방안_신지훈" xfId="1628" xr:uid="{00000000-0005-0000-0000-00005A060000}"/>
    <cellStyle name="7_신기종 완성 진행 현황_신기종 완성 진행 현황_VCA 조립 및 D900 일일품질현황Rev2_VCA 조립 및 D900 일일품질현황Rev3_(080311) U900(Soul) 주요 원자재 3월 입고 수정계획_협의결과_신지훈_1" xfId="1629" xr:uid="{00000000-0005-0000-0000-00005B060000}"/>
    <cellStyle name="7_신기종 완성 진행 현황_신기종 완성 진행 현황_VCA 조립 및 D900 일일품질현황Rev2_VCA 조립 및 D900 일일품질현황Rev3_SV-650生产品质日报新样式（10）月" xfId="1630" xr:uid="{00000000-0005-0000-0000-00005C060000}"/>
    <cellStyle name="7_신기종 완성 진행 현황_신기종 완성 진행 현황_VCA 조립 및 D900 일일품질현황Rev2_VCA 조립 및 D900 일일품질현황Rev3_SV-650生产品质日报新样式（10）月_(0317) U900 3월 91.6K" xfId="1631" xr:uid="{00000000-0005-0000-0000-00005D060000}"/>
    <cellStyle name="7_신기종 완성 진행 현황_신기종 완성 진행 현황_VCA 조립 및 D900 일일품질현황Rev2_VCA 조립 및 D900 일일품질현황Rev3_SV-650生产品质日报新样式（10）月_(0317) U900 3월 K" xfId="1632" xr:uid="{00000000-0005-0000-0000-00005E060000}"/>
    <cellStyle name="7_신기종 완성 진행 현황_신기종 완성 진행 현황_VCA 조립 및 D900 일일품질현황Rev2_VCA 조립 및 D900 일일품질현황Rev3_SV-650生产品质日报新样式（10）月_(080307) U900 3월 운영방안_신지훈" xfId="1633" xr:uid="{00000000-0005-0000-0000-00005F060000}"/>
    <cellStyle name="7_신기종 완성 진행 현황_신기종 완성 진행 현황_VCA 조립 및 D900 일일품질현황Rev2_VCA 조립 및 D900 일일품질현황Rev3_SV-650生产品质日报新样式（10）月_(080311) U900(Soul) 주요 원자재 3월 입고 수정계획_협의결과_신지훈_1" xfId="1634" xr:uid="{00000000-0005-0000-0000-000060060000}"/>
    <cellStyle name="7_신기종 완성 진행 현황_신기종 완성 진행 현황_VCA 조립 및 D900 일일품질현황Rev2_VCA 조립 및 D900 일일품질현황Rev3_최종" xfId="1635" xr:uid="{00000000-0005-0000-0000-000061060000}"/>
    <cellStyle name="7_신기종 완성 진행 현황_신기종 완성 진행 현황_VCA 조립 및 D900 일일품질현황Rev2_VCA 조립 및 D900 일일품질현황Rev3_최종_(0317) U900 3월 91.6K" xfId="1636" xr:uid="{00000000-0005-0000-0000-000062060000}"/>
    <cellStyle name="7_신기종 완성 진행 현황_신기종 완성 진행 현황_VCA 조립 및 D900 일일품질현황Rev2_VCA 조립 및 D900 일일품질현황Rev3_최종_(0317) U900 3월 K" xfId="1637" xr:uid="{00000000-0005-0000-0000-000063060000}"/>
    <cellStyle name="7_신기종 완성 진행 현황_신기종 완성 진행 현황_VCA 조립 및 D900 일일품질현황Rev2_VCA 조립 및 D900 일일품질현황Rev3_최종_(080307) U900 3월 운영방안_신지훈" xfId="1638" xr:uid="{00000000-0005-0000-0000-000064060000}"/>
    <cellStyle name="7_신기종 완성 진행 현황_신기종 완성 진행 현황_VCA 조립 및 D900 일일품질현황Rev2_VCA 조립 및 D900 일일품질현황Rev3_최종_(080311) U900(Soul) 주요 원자재 3월 입고 수정계획_협의결과_신지훈_1" xfId="1639" xr:uid="{00000000-0005-0000-0000-000065060000}"/>
    <cellStyle name="7_신기종 완성 진행 현황_신기종 완성 진행 현황_VCA 조립 및 D900 일일품질현황Rev2_VCA 조립 및 D900 일일품질현황Rev3_최종_19169" xfId="1640" xr:uid="{00000000-0005-0000-0000-000066060000}"/>
    <cellStyle name="7_신기종 완성 진행 현황_신기종 완성 진행 현황_VCA 조립 및 D900 일일품질현황Rev2_VCA 조립 및 D900 일일품질현황Rev3_최종_19169_(0317) U900 3월 91.6K" xfId="1641" xr:uid="{00000000-0005-0000-0000-000067060000}"/>
    <cellStyle name="7_신기종 완성 진행 현황_신기종 완성 진행 현황_VCA 조립 및 D900 일일품질현황Rev2_VCA 조립 및 D900 일일품질현황Rev3_최종_19169_(0317) U900 3월 K" xfId="1642" xr:uid="{00000000-0005-0000-0000-000068060000}"/>
    <cellStyle name="7_신기종 완성 진행 현황_신기종 완성 진행 현황_VCA 조립 및 D900 일일품질현황Rev2_VCA 조립 및 D900 일일품질현황Rev3_최종_19169_(080307) U900 3월 운영방안_신지훈" xfId="1643" xr:uid="{00000000-0005-0000-0000-000069060000}"/>
    <cellStyle name="7_신기종 완성 진행 현황_신기종 완성 진행 현황_VCA 조립 및 D900 일일품질현황Rev2_VCA 조립 및 D900 일일품질현황Rev3_최종_19169_(080311) U900(Soul) 주요 원자재 3월 입고 수정계획_협의결과_신지훈_1" xfId="1644" xr:uid="{00000000-0005-0000-0000-00006A060000}"/>
    <cellStyle name="7_신기종 완성 진행 현황_신기종 완성 진행 현황_VCA 조립 및 D900 일일품질현황Rev2_VCA 조립 및 D900 일일품질현황Rev3_최종_19169_SV-650生产品质日报新样式（10）月" xfId="1645" xr:uid="{00000000-0005-0000-0000-00006B060000}"/>
    <cellStyle name="7_신기종 완성 진행 현황_신기종 완성 진행 현황_VCA 조립 및 D900 일일품질현황Rev2_VCA 조립 및 D900 일일품질현황Rev3_최종_19169_SV-650生产品质日报新样式（10）月_(0317) U900 3월 91.6K" xfId="1646" xr:uid="{00000000-0005-0000-0000-00006C060000}"/>
    <cellStyle name="7_신기종 완성 진행 현황_신기종 완성 진행 현황_VCA 조립 및 D900 일일품질현황Rev2_VCA 조립 및 D900 일일품질현황Rev3_최종_19169_SV-650生产品质日报新样式（10）月_(0317) U900 3월 K" xfId="1647" xr:uid="{00000000-0005-0000-0000-00006D060000}"/>
    <cellStyle name="7_신기종 완성 진행 현황_신기종 완성 진행 현황_VCA 조립 및 D900 일일품질현황Rev2_VCA 조립 및 D900 일일품질현황Rev3_최종_19169_SV-650生产品质日报新样式（10）月_(080307) U900 3월 운영방안_신지훈" xfId="1648" xr:uid="{00000000-0005-0000-0000-00006E060000}"/>
    <cellStyle name="7_신기종 완성 진행 현황_신기종 완성 진행 현황_VCA 조립 및 D900 일일품질현황Rev2_VCA 조립 및 D900 일일품질현황Rev3_최종_19169_SV-650生产品质日报新样式（10）月_(080311) U900(Soul) 주요 원자재 3월 입고 수정계획_협의결과_신지훈_1" xfId="1649" xr:uid="{00000000-0005-0000-0000-00006F060000}"/>
    <cellStyle name="7_신기종 완성 진행 현황_신기종 완성 진행 현황_VCA 조립 및 D900 일일품질현황Rev2_VCA 조립 및 D900 일일품질현황Rev3_최종_SV-650生产品质日报新样式（10）月" xfId="1650" xr:uid="{00000000-0005-0000-0000-000070060000}"/>
    <cellStyle name="7_신기종 완성 진행 현황_신기종 완성 진행 현황_VCA 조립 및 D900 일일품질현황Rev2_VCA 조립 및 D900 일일품질현황Rev3_최종_SV-650生产品质日报新样式（10）月_(0317) U900 3월 91.6K" xfId="1651" xr:uid="{00000000-0005-0000-0000-000071060000}"/>
    <cellStyle name="7_신기종 완성 진행 현황_신기종 완성 진행 현황_VCA 조립 및 D900 일일품질현황Rev2_VCA 조립 및 D900 일일품질현황Rev3_최종_SV-650生产品质日报新样式（10）月_(0317) U900 3월 K" xfId="1652" xr:uid="{00000000-0005-0000-0000-000072060000}"/>
    <cellStyle name="7_신기종 완성 진행 현황_신기종 완성 진행 현황_VCA 조립 및 D900 일일품질현황Rev2_VCA 조립 및 D900 일일품질현황Rev3_최종_SV-650生产品质日报新样式（10）月_(080307) U900 3월 운영방안_신지훈" xfId="1653" xr:uid="{00000000-0005-0000-0000-000073060000}"/>
    <cellStyle name="7_신기종 완성 진행 현황_신기종 완성 진행 현황_VCA 조립 및 D900 일일품질현황Rev2_VCA 조립 및 D900 일일품질현황Rev3_최종_SV-650生产品质日报新样式（10）月_(080311) U900(Soul) 주요 원자재 3월 입고 수정계획_협의결과_신지훈_1" xfId="1654" xr:uid="{00000000-0005-0000-0000-000074060000}"/>
    <cellStyle name="7_자재창고 재고관리(01월)" xfId="1657" xr:uid="{00000000-0005-0000-0000-000075060000}"/>
    <cellStyle name="7_자재창고 재고관리(01월) 2" xfId="1658" xr:uid="{00000000-0005-0000-0000-000076060000}"/>
    <cellStyle name="7_資材 管理 入出庫 實積(01月)" xfId="1655" xr:uid="{00000000-0005-0000-0000-000077060000}"/>
    <cellStyle name="7_資材 管理 入出庫 實積(01月) 2" xfId="1656" xr:uid="{00000000-0005-0000-0000-000078060000}"/>
    <cellStyle name="A¨­￠￢￠O [0]_  A¨u  CO  " xfId="1659" xr:uid="{00000000-0005-0000-0000-000079060000}"/>
    <cellStyle name="A¨­￠￢￠O_  A¨u  CO  " xfId="1660" xr:uid="{00000000-0005-0000-0000-00007A060000}"/>
    <cellStyle name="Accent1" xfId="1661" xr:uid="{00000000-0005-0000-0000-00007B060000}"/>
    <cellStyle name="Accent2" xfId="1662" xr:uid="{00000000-0005-0000-0000-00007C060000}"/>
    <cellStyle name="Accent3" xfId="1663" xr:uid="{00000000-0005-0000-0000-00007D060000}"/>
    <cellStyle name="Accent4" xfId="1664" xr:uid="{00000000-0005-0000-0000-00007E060000}"/>
    <cellStyle name="Accent5" xfId="1665" xr:uid="{00000000-0005-0000-0000-00007F060000}"/>
    <cellStyle name="Accent6" xfId="1666" xr:uid="{00000000-0005-0000-0000-000080060000}"/>
    <cellStyle name="AeE­ [0]_  A¾  CO  " xfId="1667" xr:uid="{00000000-0005-0000-0000-000081060000}"/>
    <cellStyle name="AeE­_  A¾  CO  " xfId="1668" xr:uid="{00000000-0005-0000-0000-000082060000}"/>
    <cellStyle name="AeE¡ⓒ [0]_  A¨u  CO  " xfId="1669" xr:uid="{00000000-0005-0000-0000-000083060000}"/>
    <cellStyle name="AeE¡ⓒ_  A¨u  CO  " xfId="1670" xr:uid="{00000000-0005-0000-0000-000084060000}"/>
    <cellStyle name="ALIGNMENT" xfId="1671" xr:uid="{00000000-0005-0000-0000-000085060000}"/>
    <cellStyle name="args.style" xfId="1672" xr:uid="{00000000-0005-0000-0000-000086060000}"/>
    <cellStyle name="AÞ¸¶ [0]_  A¾  CO  " xfId="1673" xr:uid="{00000000-0005-0000-0000-000087060000}"/>
    <cellStyle name="AÞ¸¶_  A¾  CO  " xfId="1674" xr:uid="{00000000-0005-0000-0000-000088060000}"/>
    <cellStyle name="_x0001_b" xfId="1675" xr:uid="{00000000-0005-0000-0000-000089060000}"/>
    <cellStyle name="Bad" xfId="1676" xr:uid="{00000000-0005-0000-0000-00008A060000}"/>
    <cellStyle name="C¡IA¨ª_  A¨u  CO  " xfId="1677" xr:uid="{00000000-0005-0000-0000-00008B060000}"/>
    <cellStyle name="C￥AØ_  A¾  CO  " xfId="1678" xr:uid="{00000000-0005-0000-0000-00008C060000}"/>
    <cellStyle name="Ç¥ÁØ_2-2" xfId="1679" xr:uid="{00000000-0005-0000-0000-00008D060000}"/>
    <cellStyle name="C￥AØ_PERSONAL" xfId="1680" xr:uid="{00000000-0005-0000-0000-00008E060000}"/>
    <cellStyle name="Ç¥ÁØ_SUWON_1" xfId="1681" xr:uid="{00000000-0005-0000-0000-00008F060000}"/>
    <cellStyle name="Calc Currency (0)" xfId="1682" xr:uid="{00000000-0005-0000-0000-000090060000}"/>
    <cellStyle name="Calc Currency (2)" xfId="1683" xr:uid="{00000000-0005-0000-0000-000091060000}"/>
    <cellStyle name="Calc Percent (0)" xfId="1684" xr:uid="{00000000-0005-0000-0000-000092060000}"/>
    <cellStyle name="Calc Percent (1)" xfId="1685" xr:uid="{00000000-0005-0000-0000-000093060000}"/>
    <cellStyle name="Calc Percent (2)" xfId="1686" xr:uid="{00000000-0005-0000-0000-000094060000}"/>
    <cellStyle name="Calc Units (0)" xfId="1687" xr:uid="{00000000-0005-0000-0000-000095060000}"/>
    <cellStyle name="Calc Units (1)" xfId="1688" xr:uid="{00000000-0005-0000-0000-000096060000}"/>
    <cellStyle name="Calc Units (2)" xfId="1689" xr:uid="{00000000-0005-0000-0000-000097060000}"/>
    <cellStyle name="Calculation" xfId="1690" xr:uid="{00000000-0005-0000-0000-000098060000}"/>
    <cellStyle name="category" xfId="1691" xr:uid="{00000000-0005-0000-0000-000099060000}"/>
    <cellStyle name="Check Cell" xfId="1692" xr:uid="{00000000-0005-0000-0000-00009A060000}"/>
    <cellStyle name="ⓒoe¨￢¨￠Aⓒ÷_AIAIC¡ÆAuCoEⓒ÷ " xfId="1693" xr:uid="{00000000-0005-0000-0000-00009B060000}"/>
    <cellStyle name="Comma" xfId="1694" xr:uid="{00000000-0005-0000-0000-00009C060000}"/>
    <cellStyle name="Comma [0]" xfId="1" builtinId="6"/>
    <cellStyle name="Comma [0] 2" xfId="10646" xr:uid="{00000000-0005-0000-0000-00009E060000}"/>
    <cellStyle name="Comma [0] 3" xfId="10643" xr:uid="{00000000-0005-0000-0000-00009F060000}"/>
    <cellStyle name="Comma [0] 4" xfId="10638" xr:uid="{00000000-0005-0000-0000-0000A0060000}"/>
    <cellStyle name="Comma [00]" xfId="1695" xr:uid="{00000000-0005-0000-0000-0000A1060000}"/>
    <cellStyle name="Comma 10" xfId="10604" xr:uid="{00000000-0005-0000-0000-0000A2060000}"/>
    <cellStyle name="Comma 11" xfId="10606" xr:uid="{00000000-0005-0000-0000-0000A3060000}"/>
    <cellStyle name="Comma 12" xfId="10608" xr:uid="{00000000-0005-0000-0000-0000A4060000}"/>
    <cellStyle name="Comma 13" xfId="10611" xr:uid="{00000000-0005-0000-0000-0000A5060000}"/>
    <cellStyle name="Comma 14" xfId="10613" xr:uid="{00000000-0005-0000-0000-0000A6060000}"/>
    <cellStyle name="Comma 15" xfId="10615" xr:uid="{00000000-0005-0000-0000-0000A7060000}"/>
    <cellStyle name="Comma 16" xfId="10617" xr:uid="{00000000-0005-0000-0000-0000A8060000}"/>
    <cellStyle name="Comma 17" xfId="10619" xr:uid="{00000000-0005-0000-0000-0000A9060000}"/>
    <cellStyle name="Comma 18" xfId="10621" xr:uid="{00000000-0005-0000-0000-0000AA060000}"/>
    <cellStyle name="Comma 19" xfId="10623" xr:uid="{00000000-0005-0000-0000-0000AB060000}"/>
    <cellStyle name="Comma 2" xfId="10581" xr:uid="{00000000-0005-0000-0000-0000AC060000}"/>
    <cellStyle name="Comma 2 2" xfId="10655" xr:uid="{00000000-0005-0000-0000-0000AD060000}"/>
    <cellStyle name="Comma 20" xfId="10625" xr:uid="{00000000-0005-0000-0000-0000AE060000}"/>
    <cellStyle name="Comma 21" xfId="10627" xr:uid="{00000000-0005-0000-0000-0000AF060000}"/>
    <cellStyle name="Comma 22" xfId="10629" xr:uid="{00000000-0005-0000-0000-0000B0060000}"/>
    <cellStyle name="Comma 23" xfId="10631" xr:uid="{00000000-0005-0000-0000-0000B1060000}"/>
    <cellStyle name="Comma 24" xfId="10633" xr:uid="{00000000-0005-0000-0000-0000B2060000}"/>
    <cellStyle name="Comma 25" xfId="10635" xr:uid="{00000000-0005-0000-0000-0000B3060000}"/>
    <cellStyle name="Comma 26" xfId="10637" xr:uid="{00000000-0005-0000-0000-0000B4060000}"/>
    <cellStyle name="Comma 27" xfId="10640" xr:uid="{00000000-0005-0000-0000-0000B5060000}"/>
    <cellStyle name="Comma 28" xfId="10642" xr:uid="{00000000-0005-0000-0000-0000B6060000}"/>
    <cellStyle name="Comma 29" xfId="10648" xr:uid="{00000000-0005-0000-0000-0000B7060000}"/>
    <cellStyle name="Comma 3" xfId="10583" xr:uid="{00000000-0005-0000-0000-0000B8060000}"/>
    <cellStyle name="Comma 3 2" xfId="10656" xr:uid="{00000000-0005-0000-0000-0000B9060000}"/>
    <cellStyle name="Comma 30" xfId="10671" xr:uid="{00000000-0005-0000-0000-0000BA060000}"/>
    <cellStyle name="Comma 31" xfId="10675" xr:uid="{00000000-0005-0000-0000-0000BB060000}"/>
    <cellStyle name="Comma 32" xfId="10677" xr:uid="{00000000-0005-0000-0000-0000BC060000}"/>
    <cellStyle name="Comma 33" xfId="10679" xr:uid="{00000000-0005-0000-0000-0000BD060000}"/>
    <cellStyle name="Comma 4" xfId="10586" xr:uid="{00000000-0005-0000-0000-0000BE060000}"/>
    <cellStyle name="Comma 4 2" xfId="10657" xr:uid="{00000000-0005-0000-0000-0000BF060000}"/>
    <cellStyle name="Comma 5" xfId="10589" xr:uid="{00000000-0005-0000-0000-0000C0060000}"/>
    <cellStyle name="Comma 5 2" xfId="10658" xr:uid="{00000000-0005-0000-0000-0000C1060000}"/>
    <cellStyle name="Comma 6" xfId="10593" xr:uid="{00000000-0005-0000-0000-0000C2060000}"/>
    <cellStyle name="Comma 6 2" xfId="10659" xr:uid="{00000000-0005-0000-0000-0000C3060000}"/>
    <cellStyle name="Comma 7" xfId="10596" xr:uid="{00000000-0005-0000-0000-0000C4060000}"/>
    <cellStyle name="Comma 7 2" xfId="10663" xr:uid="{00000000-0005-0000-0000-0000C5060000}"/>
    <cellStyle name="Comma 8" xfId="10599" xr:uid="{00000000-0005-0000-0000-0000C6060000}"/>
    <cellStyle name="Comma 8 2" xfId="10665" xr:uid="{00000000-0005-0000-0000-0000C7060000}"/>
    <cellStyle name="Comma 9" xfId="10602" xr:uid="{00000000-0005-0000-0000-0000C8060000}"/>
    <cellStyle name="Copied" xfId="1696" xr:uid="{00000000-0005-0000-0000-0000C9060000}"/>
    <cellStyle name="COST1" xfId="1697" xr:uid="{00000000-0005-0000-0000-0000CA060000}"/>
    <cellStyle name="Currency" xfId="1698" xr:uid="{00000000-0005-0000-0000-0000CB060000}"/>
    <cellStyle name="Currency [00]" xfId="1699" xr:uid="{00000000-0005-0000-0000-0000CC060000}"/>
    <cellStyle name="Currency 10" xfId="10673" xr:uid="{00000000-0005-0000-0000-0000CD060000}"/>
    <cellStyle name="Currency 2" xfId="10584" xr:uid="{00000000-0005-0000-0000-0000CE060000}"/>
    <cellStyle name="Currency 2 2" xfId="10644" xr:uid="{00000000-0005-0000-0000-0000CF060000}"/>
    <cellStyle name="Currency 3" xfId="10587" xr:uid="{00000000-0005-0000-0000-0000D0060000}"/>
    <cellStyle name="Currency 4" xfId="10590" xr:uid="{00000000-0005-0000-0000-0000D1060000}"/>
    <cellStyle name="Currency 5" xfId="10594" xr:uid="{00000000-0005-0000-0000-0000D2060000}"/>
    <cellStyle name="Currency 6" xfId="10597" xr:uid="{00000000-0005-0000-0000-0000D3060000}"/>
    <cellStyle name="Currency 7" xfId="10600" xr:uid="{00000000-0005-0000-0000-0000D4060000}"/>
    <cellStyle name="Currency 8" xfId="10669" xr:uid="{00000000-0005-0000-0000-0000D5060000}"/>
    <cellStyle name="Currency 9" xfId="10672" xr:uid="{00000000-0005-0000-0000-0000D6060000}"/>
    <cellStyle name="Currency1" xfId="1700" xr:uid="{00000000-0005-0000-0000-0000D7060000}"/>
    <cellStyle name="Date" xfId="1701" xr:uid="{00000000-0005-0000-0000-0000D8060000}"/>
    <cellStyle name="Date Short" xfId="1702" xr:uid="{00000000-0005-0000-0000-0000D9060000}"/>
    <cellStyle name="Date_★홍기남" xfId="1703" xr:uid="{00000000-0005-0000-0000-0000DA060000}"/>
    <cellStyle name="DELTA" xfId="1704" xr:uid="{00000000-0005-0000-0000-0000DB060000}"/>
    <cellStyle name="Enter Currency (0)" xfId="1705" xr:uid="{00000000-0005-0000-0000-0000DC060000}"/>
    <cellStyle name="Enter Currency (2)" xfId="1706" xr:uid="{00000000-0005-0000-0000-0000DD060000}"/>
    <cellStyle name="Enter Units (0)" xfId="1707" xr:uid="{00000000-0005-0000-0000-0000DE060000}"/>
    <cellStyle name="Enter Units (1)" xfId="1708" xr:uid="{00000000-0005-0000-0000-0000DF060000}"/>
    <cellStyle name="Enter Units (2)" xfId="1709" xr:uid="{00000000-0005-0000-0000-0000E0060000}"/>
    <cellStyle name="Entered" xfId="1710" xr:uid="{00000000-0005-0000-0000-0000E1060000}"/>
    <cellStyle name="Euro" xfId="1711" xr:uid="{00000000-0005-0000-0000-0000E2060000}"/>
    <cellStyle name="Explanatory Text" xfId="1712" xr:uid="{00000000-0005-0000-0000-0000E3060000}"/>
    <cellStyle name="Fixed" xfId="1713" xr:uid="{00000000-0005-0000-0000-0000E4060000}"/>
    <cellStyle name="Followed Hyperlink" xfId="1714" xr:uid="{00000000-0005-0000-0000-0000E5060000}"/>
    <cellStyle name="Good" xfId="1715" xr:uid="{00000000-0005-0000-0000-0000E6060000}"/>
    <cellStyle name="Grey" xfId="1716" xr:uid="{00000000-0005-0000-0000-0000E7060000}"/>
    <cellStyle name="HEADER" xfId="1717" xr:uid="{00000000-0005-0000-0000-0000E8060000}"/>
    <cellStyle name="Header1" xfId="1718" xr:uid="{00000000-0005-0000-0000-0000E9060000}"/>
    <cellStyle name="Header1 2" xfId="1719" xr:uid="{00000000-0005-0000-0000-0000EA060000}"/>
    <cellStyle name="Header1 2 2" xfId="1720" xr:uid="{00000000-0005-0000-0000-0000EB060000}"/>
    <cellStyle name="Header1 3" xfId="1721" xr:uid="{00000000-0005-0000-0000-0000EC060000}"/>
    <cellStyle name="Header1 3 2" xfId="1722" xr:uid="{00000000-0005-0000-0000-0000ED060000}"/>
    <cellStyle name="Header1 4" xfId="1723" xr:uid="{00000000-0005-0000-0000-0000EE060000}"/>
    <cellStyle name="Header1 4 2" xfId="1724" xr:uid="{00000000-0005-0000-0000-0000EF060000}"/>
    <cellStyle name="Header1 5" xfId="1725" xr:uid="{00000000-0005-0000-0000-0000F0060000}"/>
    <cellStyle name="Header1 6" xfId="1726" xr:uid="{00000000-0005-0000-0000-0000F1060000}"/>
    <cellStyle name="Header2" xfId="1727" xr:uid="{00000000-0005-0000-0000-0000F2060000}"/>
    <cellStyle name="Header2 2" xfId="1728" xr:uid="{00000000-0005-0000-0000-0000F3060000}"/>
    <cellStyle name="Heading 1" xfId="1729" xr:uid="{00000000-0005-0000-0000-0000F4060000}"/>
    <cellStyle name="Heading 2" xfId="1730" xr:uid="{00000000-0005-0000-0000-0000F5060000}"/>
    <cellStyle name="Heading 3" xfId="1731" xr:uid="{00000000-0005-0000-0000-0000F6060000}"/>
    <cellStyle name="Heading 4" xfId="1732" xr:uid="{00000000-0005-0000-0000-0000F7060000}"/>
    <cellStyle name="Heading1" xfId="1733" xr:uid="{00000000-0005-0000-0000-0000F8060000}"/>
    <cellStyle name="Heading2" xfId="1734" xr:uid="{00000000-0005-0000-0000-0000F9060000}"/>
    <cellStyle name="Hyperlink" xfId="1735" xr:uid="{00000000-0005-0000-0000-0000FA060000}"/>
    <cellStyle name="Hyperlink 2" xfId="10609" xr:uid="{00000000-0005-0000-0000-0000FB060000}"/>
    <cellStyle name="Iau÷iu?report-2 " xfId="1736" xr:uid="{00000000-0005-0000-0000-0000FC060000}"/>
    <cellStyle name="iles|_x0005_h" xfId="1737" xr:uid="{00000000-0005-0000-0000-0000FD060000}"/>
    <cellStyle name="Input" xfId="1738" xr:uid="{00000000-0005-0000-0000-0000FE060000}"/>
    <cellStyle name="Input [yellow]" xfId="1739" xr:uid="{00000000-0005-0000-0000-0000FF060000}"/>
    <cellStyle name="Input [yellow] 2" xfId="1740" xr:uid="{00000000-0005-0000-0000-000000070000}"/>
    <cellStyle name="Input Cells" xfId="1741" xr:uid="{00000000-0005-0000-0000-000001070000}"/>
    <cellStyle name="Input_와이솔 청구내역 1107(1108)" xfId="1742" xr:uid="{00000000-0005-0000-0000-000002070000}"/>
    <cellStyle name="les" xfId="1743" xr:uid="{00000000-0005-0000-0000-000003070000}"/>
    <cellStyle name="Link Currency (0)" xfId="1744" xr:uid="{00000000-0005-0000-0000-000004070000}"/>
    <cellStyle name="Link Currency (2)" xfId="1745" xr:uid="{00000000-0005-0000-0000-000005070000}"/>
    <cellStyle name="Link Units (0)" xfId="1746" xr:uid="{00000000-0005-0000-0000-000006070000}"/>
    <cellStyle name="Link Units (1)" xfId="1747" xr:uid="{00000000-0005-0000-0000-000007070000}"/>
    <cellStyle name="Link Units (2)" xfId="1748" xr:uid="{00000000-0005-0000-0000-000008070000}"/>
    <cellStyle name="Linked Cell" xfId="1749" xr:uid="{00000000-0005-0000-0000-000009070000}"/>
    <cellStyle name="Linked Cells" xfId="1750" xr:uid="{00000000-0005-0000-0000-00000A070000}"/>
    <cellStyle name="Milliers [0]_!!!GO" xfId="1751" xr:uid="{00000000-0005-0000-0000-00000B070000}"/>
    <cellStyle name="Milliers_!!!GO" xfId="1752" xr:uid="{00000000-0005-0000-0000-00000C070000}"/>
    <cellStyle name="Model" xfId="1753" xr:uid="{00000000-0005-0000-0000-00000D070000}"/>
    <cellStyle name="Mon?aire [0]_!!!GO" xfId="1754" xr:uid="{00000000-0005-0000-0000-00000E070000}"/>
    <cellStyle name="Mon?aire_!!!GO" xfId="1755" xr:uid="{00000000-0005-0000-0000-00000F070000}"/>
    <cellStyle name="Neutral" xfId="1756" xr:uid="{00000000-0005-0000-0000-000010070000}"/>
    <cellStyle name="Normal" xfId="0" builtinId="0"/>
    <cellStyle name="Normal - Style1" xfId="1757" xr:uid="{00000000-0005-0000-0000-000012070000}"/>
    <cellStyle name="Normal 10" xfId="10605" xr:uid="{00000000-0005-0000-0000-000013070000}"/>
    <cellStyle name="Normal 11" xfId="10607" xr:uid="{00000000-0005-0000-0000-000014070000}"/>
    <cellStyle name="Normal 12" xfId="10610" xr:uid="{00000000-0005-0000-0000-000015070000}"/>
    <cellStyle name="Normal 13" xfId="10612" xr:uid="{00000000-0005-0000-0000-000016070000}"/>
    <cellStyle name="Normal 14" xfId="10614" xr:uid="{00000000-0005-0000-0000-000017070000}"/>
    <cellStyle name="Normal 15" xfId="10616" xr:uid="{00000000-0005-0000-0000-000018070000}"/>
    <cellStyle name="Normal 16" xfId="10618" xr:uid="{00000000-0005-0000-0000-000019070000}"/>
    <cellStyle name="Normal 17" xfId="10620" xr:uid="{00000000-0005-0000-0000-00001A070000}"/>
    <cellStyle name="Normal 18" xfId="10622" xr:uid="{00000000-0005-0000-0000-00001B070000}"/>
    <cellStyle name="Normal 19" xfId="10624" xr:uid="{00000000-0005-0000-0000-00001C070000}"/>
    <cellStyle name="Normal 2" xfId="10582" xr:uid="{00000000-0005-0000-0000-00001D070000}"/>
    <cellStyle name="Normal 2 2" xfId="10591" xr:uid="{00000000-0005-0000-0000-00001E070000}"/>
    <cellStyle name="Normal 2 2 2" xfId="10662" xr:uid="{00000000-0005-0000-0000-00001F070000}"/>
    <cellStyle name="Normal 2 3" xfId="10645" xr:uid="{00000000-0005-0000-0000-000020070000}"/>
    <cellStyle name="Normal 20" xfId="10626" xr:uid="{00000000-0005-0000-0000-000021070000}"/>
    <cellStyle name="Normal 21" xfId="10628" xr:uid="{00000000-0005-0000-0000-000022070000}"/>
    <cellStyle name="Normal 22" xfId="10630" xr:uid="{00000000-0005-0000-0000-000023070000}"/>
    <cellStyle name="Normal 23" xfId="10632" xr:uid="{00000000-0005-0000-0000-000024070000}"/>
    <cellStyle name="Normal 24" xfId="10634" xr:uid="{00000000-0005-0000-0000-000025070000}"/>
    <cellStyle name="Normal 25" xfId="10636" xr:uid="{00000000-0005-0000-0000-000026070000}"/>
    <cellStyle name="Normal 26" xfId="10639" xr:uid="{00000000-0005-0000-0000-000027070000}"/>
    <cellStyle name="Normal 27" xfId="10641" xr:uid="{00000000-0005-0000-0000-000028070000}"/>
    <cellStyle name="Normal 28" xfId="10649" xr:uid="{00000000-0005-0000-0000-000029070000}"/>
    <cellStyle name="Normal 29" xfId="10670" xr:uid="{00000000-0005-0000-0000-00002A070000}"/>
    <cellStyle name="Normal 3" xfId="10585" xr:uid="{00000000-0005-0000-0000-00002B070000}"/>
    <cellStyle name="Normal 3 2" xfId="10653" xr:uid="{00000000-0005-0000-0000-00002C070000}"/>
    <cellStyle name="Normal 30" xfId="10674" xr:uid="{00000000-0005-0000-0000-00002D070000}"/>
    <cellStyle name="Normal 31" xfId="10676" xr:uid="{00000000-0005-0000-0000-00002E070000}"/>
    <cellStyle name="Normal 32" xfId="10678" xr:uid="{00000000-0005-0000-0000-00002F070000}"/>
    <cellStyle name="Normal 4" xfId="10588" xr:uid="{00000000-0005-0000-0000-000030070000}"/>
    <cellStyle name="Normal 4 2" xfId="10654" xr:uid="{00000000-0005-0000-0000-000031070000}"/>
    <cellStyle name="Normal 5" xfId="10592" xr:uid="{00000000-0005-0000-0000-000032070000}"/>
    <cellStyle name="Normal 5 2" xfId="10660" xr:uid="{00000000-0005-0000-0000-000033070000}"/>
    <cellStyle name="Normal 6" xfId="10595" xr:uid="{00000000-0005-0000-0000-000034070000}"/>
    <cellStyle name="Normal 7" xfId="10598" xr:uid="{00000000-0005-0000-0000-000035070000}"/>
    <cellStyle name="Normal 7 2" xfId="10661" xr:uid="{00000000-0005-0000-0000-000036070000}"/>
    <cellStyle name="Normal 8" xfId="10601" xr:uid="{00000000-0005-0000-0000-000037070000}"/>
    <cellStyle name="Normal 9" xfId="10603" xr:uid="{00000000-0005-0000-0000-000038070000}"/>
    <cellStyle name="Note" xfId="1758" xr:uid="{00000000-0005-0000-0000-000039070000}"/>
    <cellStyle name="Output" xfId="1759" xr:uid="{00000000-0005-0000-0000-00003A070000}"/>
    <cellStyle name="per.style" xfId="1760" xr:uid="{00000000-0005-0000-0000-00003B070000}"/>
    <cellStyle name="Percent" xfId="1761" xr:uid="{00000000-0005-0000-0000-00003C070000}"/>
    <cellStyle name="Percent [0]" xfId="1762" xr:uid="{00000000-0005-0000-0000-00003D070000}"/>
    <cellStyle name="Percent [00]" xfId="1763" xr:uid="{00000000-0005-0000-0000-00003E070000}"/>
    <cellStyle name="Percent [2]" xfId="1764" xr:uid="{00000000-0005-0000-0000-00003F070000}"/>
    <cellStyle name="Percent_#6 Temps &amp; Contractors" xfId="1765" xr:uid="{00000000-0005-0000-0000-000040070000}"/>
    <cellStyle name="PrePop Currency (0)" xfId="1766" xr:uid="{00000000-0005-0000-0000-000041070000}"/>
    <cellStyle name="PrePop Currency (2)" xfId="1767" xr:uid="{00000000-0005-0000-0000-000042070000}"/>
    <cellStyle name="PrePop Units (0)" xfId="1768" xr:uid="{00000000-0005-0000-0000-000043070000}"/>
    <cellStyle name="PrePop Units (1)" xfId="1769" xr:uid="{00000000-0005-0000-0000-000044070000}"/>
    <cellStyle name="PrePop Units (2)" xfId="1770" xr:uid="{00000000-0005-0000-0000-000045070000}"/>
    <cellStyle name="pricing" xfId="1771" xr:uid="{00000000-0005-0000-0000-000046070000}"/>
    <cellStyle name="PSChar" xfId="1772" xr:uid="{00000000-0005-0000-0000-000047070000}"/>
    <cellStyle name="ŗ" xfId="1773" xr:uid="{00000000-0005-0000-0000-000048070000}"/>
    <cellStyle name="R?" xfId="1774" xr:uid="{00000000-0005-0000-0000-000049070000}"/>
    <cellStyle name="RevList" xfId="1775" xr:uid="{00000000-0005-0000-0000-00004A070000}"/>
    <cellStyle name="SAPBEXaggData" xfId="1776" xr:uid="{00000000-0005-0000-0000-00004B070000}"/>
    <cellStyle name="SAPBEXaggData 2" xfId="1777" xr:uid="{00000000-0005-0000-0000-00004C070000}"/>
    <cellStyle name="SAPBEXaggDataEmph" xfId="1778" xr:uid="{00000000-0005-0000-0000-00004D070000}"/>
    <cellStyle name="SAPBEXaggDataEmph 2" xfId="1779" xr:uid="{00000000-0005-0000-0000-00004E070000}"/>
    <cellStyle name="SAPBEXaggItem" xfId="1780" xr:uid="{00000000-0005-0000-0000-00004F070000}"/>
    <cellStyle name="SAPBEXaggItem 2" xfId="1781" xr:uid="{00000000-0005-0000-0000-000050070000}"/>
    <cellStyle name="SAPBEXaggItemX" xfId="1782" xr:uid="{00000000-0005-0000-0000-000051070000}"/>
    <cellStyle name="SAPBEXaggItemX 2" xfId="1783" xr:uid="{00000000-0005-0000-0000-000052070000}"/>
    <cellStyle name="SAPBEXchaText" xfId="1784" xr:uid="{00000000-0005-0000-0000-000053070000}"/>
    <cellStyle name="SAPBEXexcBad7" xfId="1785" xr:uid="{00000000-0005-0000-0000-000054070000}"/>
    <cellStyle name="SAPBEXexcBad7 2" xfId="1786" xr:uid="{00000000-0005-0000-0000-000055070000}"/>
    <cellStyle name="SAPBEXexcBad8" xfId="1787" xr:uid="{00000000-0005-0000-0000-000056070000}"/>
    <cellStyle name="SAPBEXexcBad8 2" xfId="1788" xr:uid="{00000000-0005-0000-0000-000057070000}"/>
    <cellStyle name="SAPBEXexcBad9" xfId="1789" xr:uid="{00000000-0005-0000-0000-000058070000}"/>
    <cellStyle name="SAPBEXexcBad9 2" xfId="1790" xr:uid="{00000000-0005-0000-0000-000059070000}"/>
    <cellStyle name="SAPBEXexcCritical4" xfId="1791" xr:uid="{00000000-0005-0000-0000-00005A070000}"/>
    <cellStyle name="SAPBEXexcCritical4 2" xfId="1792" xr:uid="{00000000-0005-0000-0000-00005B070000}"/>
    <cellStyle name="SAPBEXexcCritical5" xfId="1793" xr:uid="{00000000-0005-0000-0000-00005C070000}"/>
    <cellStyle name="SAPBEXexcCritical5 2" xfId="1794" xr:uid="{00000000-0005-0000-0000-00005D070000}"/>
    <cellStyle name="SAPBEXexcCritical6" xfId="1795" xr:uid="{00000000-0005-0000-0000-00005E070000}"/>
    <cellStyle name="SAPBEXexcCritical6 2" xfId="1796" xr:uid="{00000000-0005-0000-0000-00005F070000}"/>
    <cellStyle name="SAPBEXexcGood1" xfId="1797" xr:uid="{00000000-0005-0000-0000-000060070000}"/>
    <cellStyle name="SAPBEXexcGood1 2" xfId="1798" xr:uid="{00000000-0005-0000-0000-000061070000}"/>
    <cellStyle name="SAPBEXexcGood2" xfId="1799" xr:uid="{00000000-0005-0000-0000-000062070000}"/>
    <cellStyle name="SAPBEXexcGood2 2" xfId="1800" xr:uid="{00000000-0005-0000-0000-000063070000}"/>
    <cellStyle name="SAPBEXexcGood3" xfId="1801" xr:uid="{00000000-0005-0000-0000-000064070000}"/>
    <cellStyle name="SAPBEXexcGood3 2" xfId="1802" xr:uid="{00000000-0005-0000-0000-000065070000}"/>
    <cellStyle name="SAPBEXfilterDrill" xfId="1803" xr:uid="{00000000-0005-0000-0000-000066070000}"/>
    <cellStyle name="SAPBEXfilterDrill 2" xfId="1804" xr:uid="{00000000-0005-0000-0000-000067070000}"/>
    <cellStyle name="SAPBEXfilterDrill 3" xfId="1805" xr:uid="{00000000-0005-0000-0000-000068070000}"/>
    <cellStyle name="SAPBEXfilterDrill 4" xfId="1806" xr:uid="{00000000-0005-0000-0000-000069070000}"/>
    <cellStyle name="SAPBEXfilterItem" xfId="1807" xr:uid="{00000000-0005-0000-0000-00006A070000}"/>
    <cellStyle name="SAPBEXfilterText" xfId="1808" xr:uid="{00000000-0005-0000-0000-00006B070000}"/>
    <cellStyle name="SAPBEXformats" xfId="1809" xr:uid="{00000000-0005-0000-0000-00006C070000}"/>
    <cellStyle name="SAPBEXformats 2" xfId="1810" xr:uid="{00000000-0005-0000-0000-00006D070000}"/>
    <cellStyle name="SAPBEXheaderItem" xfId="1811" xr:uid="{00000000-0005-0000-0000-00006E070000}"/>
    <cellStyle name="SAPBEXheaderText" xfId="1812" xr:uid="{00000000-0005-0000-0000-00006F070000}"/>
    <cellStyle name="SAPBEXHLevel0" xfId="1813" xr:uid="{00000000-0005-0000-0000-000070070000}"/>
    <cellStyle name="SAPBEXHLevel0 2" xfId="1814" xr:uid="{00000000-0005-0000-0000-000071070000}"/>
    <cellStyle name="SAPBEXHLevel0X" xfId="1815" xr:uid="{00000000-0005-0000-0000-000072070000}"/>
    <cellStyle name="SAPBEXHLevel0X 2" xfId="1816" xr:uid="{00000000-0005-0000-0000-000073070000}"/>
    <cellStyle name="SAPBEXHLevel1" xfId="1817" xr:uid="{00000000-0005-0000-0000-000074070000}"/>
    <cellStyle name="SAPBEXHLevel1 2" xfId="1818" xr:uid="{00000000-0005-0000-0000-000075070000}"/>
    <cellStyle name="SAPBEXHLevel1X" xfId="1819" xr:uid="{00000000-0005-0000-0000-000076070000}"/>
    <cellStyle name="SAPBEXHLevel1X 2" xfId="1820" xr:uid="{00000000-0005-0000-0000-000077070000}"/>
    <cellStyle name="SAPBEXHLevel2" xfId="1821" xr:uid="{00000000-0005-0000-0000-000078070000}"/>
    <cellStyle name="SAPBEXHLevel2 2" xfId="1822" xr:uid="{00000000-0005-0000-0000-000079070000}"/>
    <cellStyle name="SAPBEXHLevel2X" xfId="1823" xr:uid="{00000000-0005-0000-0000-00007A070000}"/>
    <cellStyle name="SAPBEXHLevel2X 2" xfId="1824" xr:uid="{00000000-0005-0000-0000-00007B070000}"/>
    <cellStyle name="SAPBEXHLevel3" xfId="1825" xr:uid="{00000000-0005-0000-0000-00007C070000}"/>
    <cellStyle name="SAPBEXHLevel3 2" xfId="1826" xr:uid="{00000000-0005-0000-0000-00007D070000}"/>
    <cellStyle name="SAPBEXHLevel3X" xfId="1827" xr:uid="{00000000-0005-0000-0000-00007E070000}"/>
    <cellStyle name="SAPBEXHLevel3X 2" xfId="1828" xr:uid="{00000000-0005-0000-0000-00007F070000}"/>
    <cellStyle name="SAPBEXresData" xfId="1829" xr:uid="{00000000-0005-0000-0000-000080070000}"/>
    <cellStyle name="SAPBEXresData 2" xfId="1830" xr:uid="{00000000-0005-0000-0000-000081070000}"/>
    <cellStyle name="SAPBEXresDataEmph" xfId="1831" xr:uid="{00000000-0005-0000-0000-000082070000}"/>
    <cellStyle name="SAPBEXresDataEmph 2" xfId="1832" xr:uid="{00000000-0005-0000-0000-000083070000}"/>
    <cellStyle name="SAPBEXresItem" xfId="1833" xr:uid="{00000000-0005-0000-0000-000084070000}"/>
    <cellStyle name="SAPBEXresItem 2" xfId="1834" xr:uid="{00000000-0005-0000-0000-000085070000}"/>
    <cellStyle name="SAPBEXresItemX" xfId="1835" xr:uid="{00000000-0005-0000-0000-000086070000}"/>
    <cellStyle name="SAPBEXresItemX 2" xfId="1836" xr:uid="{00000000-0005-0000-0000-000087070000}"/>
    <cellStyle name="SAPBEXstdData" xfId="1837" xr:uid="{00000000-0005-0000-0000-000088070000}"/>
    <cellStyle name="SAPBEXstdData 2" xfId="1838" xr:uid="{00000000-0005-0000-0000-000089070000}"/>
    <cellStyle name="SAPBEXstdDataEmph" xfId="1839" xr:uid="{00000000-0005-0000-0000-00008A070000}"/>
    <cellStyle name="SAPBEXstdDataEmph 2" xfId="1840" xr:uid="{00000000-0005-0000-0000-00008B070000}"/>
    <cellStyle name="SAPBEXstdItem" xfId="1841" xr:uid="{00000000-0005-0000-0000-00008C070000}"/>
    <cellStyle name="SAPBEXstdItem 2" xfId="1842" xr:uid="{00000000-0005-0000-0000-00008D070000}"/>
    <cellStyle name="SAPBEXstdItemX" xfId="1843" xr:uid="{00000000-0005-0000-0000-00008E070000}"/>
    <cellStyle name="SAPBEXstdItemX 2" xfId="1844" xr:uid="{00000000-0005-0000-0000-00008F070000}"/>
    <cellStyle name="SAPBEXtitle" xfId="1845" xr:uid="{00000000-0005-0000-0000-000090070000}"/>
    <cellStyle name="SAPBEXundefined" xfId="1846" xr:uid="{00000000-0005-0000-0000-000091070000}"/>
    <cellStyle name="SAPBEXundefined 2" xfId="1847" xr:uid="{00000000-0005-0000-0000-000092070000}"/>
    <cellStyle name="sche|_x0005_" xfId="1848" xr:uid="{00000000-0005-0000-0000-000093070000}"/>
    <cellStyle name="subhead" xfId="1849" xr:uid="{00000000-0005-0000-0000-000094070000}"/>
    <cellStyle name="Subtotal" xfId="1850" xr:uid="{00000000-0005-0000-0000-000095070000}"/>
    <cellStyle name="Text Indent A" xfId="1851" xr:uid="{00000000-0005-0000-0000-000096070000}"/>
    <cellStyle name="Text Indent B" xfId="1852" xr:uid="{00000000-0005-0000-0000-000097070000}"/>
    <cellStyle name="Text Indent C" xfId="1853" xr:uid="{00000000-0005-0000-0000-000098070000}"/>
    <cellStyle name="þ_x001d_ð'&amp;Oy?Hy9_x0008__x000f__x0007_æ_x0007__x0007__x0001__x0001_" xfId="1854" xr:uid="{00000000-0005-0000-0000-000099070000}"/>
    <cellStyle name="Title" xfId="1855" xr:uid="{00000000-0005-0000-0000-00009A070000}"/>
    <cellStyle name="Total" xfId="1856" xr:uid="{00000000-0005-0000-0000-00009B070000}"/>
    <cellStyle name="Warning Text" xfId="1857" xr:uid="{00000000-0005-0000-0000-00009C070000}"/>
    <cellStyle name="XLS'|_x0005_t" xfId="1858" xr:uid="{00000000-0005-0000-0000-00009D070000}"/>
    <cellStyle name="เครื่องหมายสกุลเงิน [0]_gopret" xfId="1859" xr:uid="{00000000-0005-0000-0000-00009E070000}"/>
    <cellStyle name="เครื่องหมายสกุลเงิน_gopret" xfId="1860" xr:uid="{00000000-0005-0000-0000-00009F070000}"/>
    <cellStyle name="น้บะภฒ_95" xfId="1861" xr:uid="{00000000-0005-0000-0000-0000A0070000}"/>
    <cellStyle name="ปกติ_gopret" xfId="1862" xr:uid="{00000000-0005-0000-0000-0000A1070000}"/>
    <cellStyle name="ฤธถ [0]_1-3. ป๙วรมก นื ธฎบ๙วมถ๓ภฺ ฝวภ๛" xfId="1863" xr:uid="{00000000-0005-0000-0000-0000A2070000}"/>
    <cellStyle name="ฤธถ_1995ch" xfId="1864" xr:uid="{00000000-0005-0000-0000-0000A3070000}"/>
    <cellStyle name="ล๋ศญ [0]_1995ch" xfId="1865" xr:uid="{00000000-0005-0000-0000-0000A4070000}"/>
    <cellStyle name="ล๋ศญ_1995ch" xfId="1866" xr:uid="{00000000-0005-0000-0000-0000A5070000}"/>
    <cellStyle name="วฅมุ_1995ch" xfId="1867" xr:uid="{00000000-0005-0000-0000-0000A6070000}"/>
    <cellStyle name="遽_4錯褒瞳" xfId="1868" xr:uid="{00000000-0005-0000-0000-0000A7070000}"/>
    <cellStyle name="계산 2" xfId="1878" xr:uid="{00000000-0005-0000-0000-0000A8070000}"/>
    <cellStyle name="나쁨 2" xfId="1898" xr:uid="{00000000-0005-0000-0000-0000A9070000}"/>
    <cellStyle name="뒤에 오는 하이퍼링크" xfId="1899" xr:uid="{00000000-0005-0000-0000-0000AA070000}"/>
    <cellStyle name="똿뗦먛귟 [0.00]_PRODUCT DETAIL Q1" xfId="1900" xr:uid="{00000000-0005-0000-0000-0000AB070000}"/>
    <cellStyle name="똿뗦먛귟_PRODUCT DETAIL Q1" xfId="1901" xr:uid="{00000000-0005-0000-0000-0000AC070000}"/>
    <cellStyle name="믅됞 [0.00]_PRODUCT DETAIL Q1" xfId="1903" xr:uid="{00000000-0005-0000-0000-0000AD070000}"/>
    <cellStyle name="믅됞_PRODUCT DETAIL Q1" xfId="1904" xr:uid="{00000000-0005-0000-0000-0000AE070000}"/>
    <cellStyle name="백분율 2" xfId="1906" xr:uid="{00000000-0005-0000-0000-0000AF070000}"/>
    <cellStyle name="백분율 2 2" xfId="1907" xr:uid="{00000000-0005-0000-0000-0000B0070000}"/>
    <cellStyle name="백분율 2 3" xfId="1908" xr:uid="{00000000-0005-0000-0000-0000B1070000}"/>
    <cellStyle name="백분율 2 4" xfId="1909" xr:uid="{00000000-0005-0000-0000-0000B2070000}"/>
    <cellStyle name="백분율 2 5" xfId="1910" xr:uid="{00000000-0005-0000-0000-0000B3070000}"/>
    <cellStyle name="백분율 3" xfId="1911" xr:uid="{00000000-0005-0000-0000-0000B4070000}"/>
    <cellStyle name="백분율 3 2" xfId="1912" xr:uid="{00000000-0005-0000-0000-0000B5070000}"/>
    <cellStyle name="백분율 4" xfId="1913" xr:uid="{00000000-0005-0000-0000-0000B6070000}"/>
    <cellStyle name="백분율 4 2" xfId="1914" xr:uid="{00000000-0005-0000-0000-0000B7070000}"/>
    <cellStyle name="백분율 5" xfId="1915" xr:uid="{00000000-0005-0000-0000-0000B8070000}"/>
    <cellStyle name="보통 2" xfId="1916" xr:uid="{00000000-0005-0000-0000-0000B9070000}"/>
    <cellStyle name="뷭?_BOOKSHIP" xfId="1918" xr:uid="{00000000-0005-0000-0000-0000BA070000}"/>
    <cellStyle name="새귑[0]_履북깊" xfId="1920" xr:uid="{00000000-0005-0000-0000-0000BB070000}"/>
    <cellStyle name="새귑_履북깊" xfId="1921" xr:uid="{00000000-0005-0000-0000-0000BC070000}"/>
    <cellStyle name="셈迷?XLS!check_filesche|_x0005_" xfId="1924" xr:uid="{00000000-0005-0000-0000-0000BD070000}"/>
    <cellStyle name="쉼표 [0] 10" xfId="1929" xr:uid="{00000000-0005-0000-0000-0000BE070000}"/>
    <cellStyle name="쉼표 [0] 11" xfId="1930" xr:uid="{00000000-0005-0000-0000-0000BF070000}"/>
    <cellStyle name="쉼표 [0] 12" xfId="1931" xr:uid="{00000000-0005-0000-0000-0000C0070000}"/>
    <cellStyle name="쉼표 [0] 12 2" xfId="1932" xr:uid="{00000000-0005-0000-0000-0000C1070000}"/>
    <cellStyle name="쉼표 [0] 13" xfId="1933" xr:uid="{00000000-0005-0000-0000-0000C2070000}"/>
    <cellStyle name="쉼표 [0] 13 2" xfId="1934" xr:uid="{00000000-0005-0000-0000-0000C3070000}"/>
    <cellStyle name="쉼표 [0] 13 3" xfId="1935" xr:uid="{00000000-0005-0000-0000-0000C4070000}"/>
    <cellStyle name="쉼표 [0] 14" xfId="1936" xr:uid="{00000000-0005-0000-0000-0000C5070000}"/>
    <cellStyle name="쉼표 [0] 14 2" xfId="1937" xr:uid="{00000000-0005-0000-0000-0000C6070000}"/>
    <cellStyle name="쉼표 [0] 14 2 2" xfId="1938" xr:uid="{00000000-0005-0000-0000-0000C7070000}"/>
    <cellStyle name="쉼표 [0] 14 2 2 2" xfId="1939" xr:uid="{00000000-0005-0000-0000-0000C8070000}"/>
    <cellStyle name="쉼표 [0] 14 2 2 2 2" xfId="1940" xr:uid="{00000000-0005-0000-0000-0000C9070000}"/>
    <cellStyle name="쉼표 [0] 14 2 2 2 2 2" xfId="1941" xr:uid="{00000000-0005-0000-0000-0000CA070000}"/>
    <cellStyle name="쉼표 [0] 14 2 2 2 2 2 2" xfId="1942" xr:uid="{00000000-0005-0000-0000-0000CB070000}"/>
    <cellStyle name="쉼표 [0] 14 2 2 2 2 2 2 2" xfId="1943" xr:uid="{00000000-0005-0000-0000-0000CC070000}"/>
    <cellStyle name="쉼표 [0] 14 2 2 2 2 2 2 2 2" xfId="1944" xr:uid="{00000000-0005-0000-0000-0000CD070000}"/>
    <cellStyle name="쉼표 [0] 14 2 2 2 2 2 2 3" xfId="1945" xr:uid="{00000000-0005-0000-0000-0000CE070000}"/>
    <cellStyle name="쉼표 [0] 14 2 2 2 2 2 3" xfId="1946" xr:uid="{00000000-0005-0000-0000-0000CF070000}"/>
    <cellStyle name="쉼표 [0] 14 2 2 2 2 2 3 2" xfId="1947" xr:uid="{00000000-0005-0000-0000-0000D0070000}"/>
    <cellStyle name="쉼표 [0] 14 2 2 2 2 2 4" xfId="1948" xr:uid="{00000000-0005-0000-0000-0000D1070000}"/>
    <cellStyle name="쉼표 [0] 14 2 2 2 2 3" xfId="1949" xr:uid="{00000000-0005-0000-0000-0000D2070000}"/>
    <cellStyle name="쉼표 [0] 14 2 2 2 2 3 2" xfId="1950" xr:uid="{00000000-0005-0000-0000-0000D3070000}"/>
    <cellStyle name="쉼표 [0] 14 2 2 2 2 3 2 2" xfId="1951" xr:uid="{00000000-0005-0000-0000-0000D4070000}"/>
    <cellStyle name="쉼표 [0] 14 2 2 2 2 3 3" xfId="1952" xr:uid="{00000000-0005-0000-0000-0000D5070000}"/>
    <cellStyle name="쉼표 [0] 14 2 2 2 2 4" xfId="1953" xr:uid="{00000000-0005-0000-0000-0000D6070000}"/>
    <cellStyle name="쉼표 [0] 14 2 2 2 2 4 2" xfId="1954" xr:uid="{00000000-0005-0000-0000-0000D7070000}"/>
    <cellStyle name="쉼표 [0] 14 2 2 2 2 5" xfId="1955" xr:uid="{00000000-0005-0000-0000-0000D8070000}"/>
    <cellStyle name="쉼표 [0] 14 2 2 2 3" xfId="1956" xr:uid="{00000000-0005-0000-0000-0000D9070000}"/>
    <cellStyle name="쉼표 [0] 14 2 2 2 3 2" xfId="1957" xr:uid="{00000000-0005-0000-0000-0000DA070000}"/>
    <cellStyle name="쉼표 [0] 14 2 2 2 3 2 2" xfId="1958" xr:uid="{00000000-0005-0000-0000-0000DB070000}"/>
    <cellStyle name="쉼표 [0] 14 2 2 2 3 2 2 2" xfId="1959" xr:uid="{00000000-0005-0000-0000-0000DC070000}"/>
    <cellStyle name="쉼표 [0] 14 2 2 2 3 2 3" xfId="1960" xr:uid="{00000000-0005-0000-0000-0000DD070000}"/>
    <cellStyle name="쉼표 [0] 14 2 2 2 3 3" xfId="1961" xr:uid="{00000000-0005-0000-0000-0000DE070000}"/>
    <cellStyle name="쉼표 [0] 14 2 2 2 3 3 2" xfId="1962" xr:uid="{00000000-0005-0000-0000-0000DF070000}"/>
    <cellStyle name="쉼표 [0] 14 2 2 2 3 4" xfId="1963" xr:uid="{00000000-0005-0000-0000-0000E0070000}"/>
    <cellStyle name="쉼표 [0] 14 2 2 2 4" xfId="1964" xr:uid="{00000000-0005-0000-0000-0000E1070000}"/>
    <cellStyle name="쉼표 [0] 14 2 2 2 4 2" xfId="1965" xr:uid="{00000000-0005-0000-0000-0000E2070000}"/>
    <cellStyle name="쉼표 [0] 14 2 2 2 4 2 2" xfId="1966" xr:uid="{00000000-0005-0000-0000-0000E3070000}"/>
    <cellStyle name="쉼표 [0] 14 2 2 2 4 3" xfId="1967" xr:uid="{00000000-0005-0000-0000-0000E4070000}"/>
    <cellStyle name="쉼표 [0] 14 2 2 2 5" xfId="1968" xr:uid="{00000000-0005-0000-0000-0000E5070000}"/>
    <cellStyle name="쉼표 [0] 14 2 2 2 5 2" xfId="1969" xr:uid="{00000000-0005-0000-0000-0000E6070000}"/>
    <cellStyle name="쉼표 [0] 14 2 2 2 6" xfId="1970" xr:uid="{00000000-0005-0000-0000-0000E7070000}"/>
    <cellStyle name="쉼표 [0] 14 2 2 3" xfId="1971" xr:uid="{00000000-0005-0000-0000-0000E8070000}"/>
    <cellStyle name="쉼표 [0] 14 2 2 3 2" xfId="1972" xr:uid="{00000000-0005-0000-0000-0000E9070000}"/>
    <cellStyle name="쉼표 [0] 14 2 2 3 2 2" xfId="1973" xr:uid="{00000000-0005-0000-0000-0000EA070000}"/>
    <cellStyle name="쉼표 [0] 14 2 2 3 2 2 2" xfId="1974" xr:uid="{00000000-0005-0000-0000-0000EB070000}"/>
    <cellStyle name="쉼표 [0] 14 2 2 3 2 2 2 2" xfId="1975" xr:uid="{00000000-0005-0000-0000-0000EC070000}"/>
    <cellStyle name="쉼표 [0] 14 2 2 3 2 2 3" xfId="1976" xr:uid="{00000000-0005-0000-0000-0000ED070000}"/>
    <cellStyle name="쉼표 [0] 14 2 2 3 2 3" xfId="1977" xr:uid="{00000000-0005-0000-0000-0000EE070000}"/>
    <cellStyle name="쉼표 [0] 14 2 2 3 2 3 2" xfId="1978" xr:uid="{00000000-0005-0000-0000-0000EF070000}"/>
    <cellStyle name="쉼표 [0] 14 2 2 3 2 4" xfId="1979" xr:uid="{00000000-0005-0000-0000-0000F0070000}"/>
    <cellStyle name="쉼표 [0] 14 2 2 3 3" xfId="1980" xr:uid="{00000000-0005-0000-0000-0000F1070000}"/>
    <cellStyle name="쉼표 [0] 14 2 2 3 3 2" xfId="1981" xr:uid="{00000000-0005-0000-0000-0000F2070000}"/>
    <cellStyle name="쉼표 [0] 14 2 2 3 3 2 2" xfId="1982" xr:uid="{00000000-0005-0000-0000-0000F3070000}"/>
    <cellStyle name="쉼표 [0] 14 2 2 3 3 3" xfId="1983" xr:uid="{00000000-0005-0000-0000-0000F4070000}"/>
    <cellStyle name="쉼표 [0] 14 2 2 3 4" xfId="1984" xr:uid="{00000000-0005-0000-0000-0000F5070000}"/>
    <cellStyle name="쉼표 [0] 14 2 2 3 4 2" xfId="1985" xr:uid="{00000000-0005-0000-0000-0000F6070000}"/>
    <cellStyle name="쉼표 [0] 14 2 2 3 5" xfId="1986" xr:uid="{00000000-0005-0000-0000-0000F7070000}"/>
    <cellStyle name="쉼표 [0] 14 2 2 4" xfId="1987" xr:uid="{00000000-0005-0000-0000-0000F8070000}"/>
    <cellStyle name="쉼표 [0] 14 2 2 4 2" xfId="1988" xr:uid="{00000000-0005-0000-0000-0000F9070000}"/>
    <cellStyle name="쉼표 [0] 14 2 2 4 2 2" xfId="1989" xr:uid="{00000000-0005-0000-0000-0000FA070000}"/>
    <cellStyle name="쉼표 [0] 14 2 2 4 2 2 2" xfId="1990" xr:uid="{00000000-0005-0000-0000-0000FB070000}"/>
    <cellStyle name="쉼표 [0] 14 2 2 4 2 3" xfId="1991" xr:uid="{00000000-0005-0000-0000-0000FC070000}"/>
    <cellStyle name="쉼표 [0] 14 2 2 4 3" xfId="1992" xr:uid="{00000000-0005-0000-0000-0000FD070000}"/>
    <cellStyle name="쉼표 [0] 14 2 2 4 3 2" xfId="1993" xr:uid="{00000000-0005-0000-0000-0000FE070000}"/>
    <cellStyle name="쉼표 [0] 14 2 2 4 4" xfId="1994" xr:uid="{00000000-0005-0000-0000-0000FF070000}"/>
    <cellStyle name="쉼표 [0] 14 2 2 5" xfId="1995" xr:uid="{00000000-0005-0000-0000-000000080000}"/>
    <cellStyle name="쉼표 [0] 14 2 2 5 2" xfId="1996" xr:uid="{00000000-0005-0000-0000-000001080000}"/>
    <cellStyle name="쉼표 [0] 14 2 2 5 2 2" xfId="1997" xr:uid="{00000000-0005-0000-0000-000002080000}"/>
    <cellStyle name="쉼표 [0] 14 2 2 5 3" xfId="1998" xr:uid="{00000000-0005-0000-0000-000003080000}"/>
    <cellStyle name="쉼표 [0] 14 2 2 6" xfId="1999" xr:uid="{00000000-0005-0000-0000-000004080000}"/>
    <cellStyle name="쉼표 [0] 14 2 2 6 2" xfId="2000" xr:uid="{00000000-0005-0000-0000-000005080000}"/>
    <cellStyle name="쉼표 [0] 14 2 2 7" xfId="2001" xr:uid="{00000000-0005-0000-0000-000006080000}"/>
    <cellStyle name="쉼표 [0] 14 2 3" xfId="2002" xr:uid="{00000000-0005-0000-0000-000007080000}"/>
    <cellStyle name="쉼표 [0] 14 2 3 2" xfId="2003" xr:uid="{00000000-0005-0000-0000-000008080000}"/>
    <cellStyle name="쉼표 [0] 14 2 3 2 2" xfId="2004" xr:uid="{00000000-0005-0000-0000-000009080000}"/>
    <cellStyle name="쉼표 [0] 14 2 3 2 2 2" xfId="2005" xr:uid="{00000000-0005-0000-0000-00000A080000}"/>
    <cellStyle name="쉼표 [0] 14 2 3 2 2 2 2" xfId="2006" xr:uid="{00000000-0005-0000-0000-00000B080000}"/>
    <cellStyle name="쉼표 [0] 14 2 3 2 2 2 2 2" xfId="2007" xr:uid="{00000000-0005-0000-0000-00000C080000}"/>
    <cellStyle name="쉼표 [0] 14 2 3 2 2 2 3" xfId="2008" xr:uid="{00000000-0005-0000-0000-00000D080000}"/>
    <cellStyle name="쉼표 [0] 14 2 3 2 2 3" xfId="2009" xr:uid="{00000000-0005-0000-0000-00000E080000}"/>
    <cellStyle name="쉼표 [0] 14 2 3 2 2 3 2" xfId="2010" xr:uid="{00000000-0005-0000-0000-00000F080000}"/>
    <cellStyle name="쉼표 [0] 14 2 3 2 2 4" xfId="2011" xr:uid="{00000000-0005-0000-0000-000010080000}"/>
    <cellStyle name="쉼표 [0] 14 2 3 2 3" xfId="2012" xr:uid="{00000000-0005-0000-0000-000011080000}"/>
    <cellStyle name="쉼표 [0] 14 2 3 2 3 2" xfId="2013" xr:uid="{00000000-0005-0000-0000-000012080000}"/>
    <cellStyle name="쉼표 [0] 14 2 3 2 3 2 2" xfId="2014" xr:uid="{00000000-0005-0000-0000-000013080000}"/>
    <cellStyle name="쉼표 [0] 14 2 3 2 3 3" xfId="2015" xr:uid="{00000000-0005-0000-0000-000014080000}"/>
    <cellStyle name="쉼표 [0] 14 2 3 2 4" xfId="2016" xr:uid="{00000000-0005-0000-0000-000015080000}"/>
    <cellStyle name="쉼표 [0] 14 2 3 2 4 2" xfId="2017" xr:uid="{00000000-0005-0000-0000-000016080000}"/>
    <cellStyle name="쉼표 [0] 14 2 3 2 5" xfId="2018" xr:uid="{00000000-0005-0000-0000-000017080000}"/>
    <cellStyle name="쉼표 [0] 14 2 3 3" xfId="2019" xr:uid="{00000000-0005-0000-0000-000018080000}"/>
    <cellStyle name="쉼표 [0] 14 2 3 3 2" xfId="2020" xr:uid="{00000000-0005-0000-0000-000019080000}"/>
    <cellStyle name="쉼표 [0] 14 2 3 3 2 2" xfId="2021" xr:uid="{00000000-0005-0000-0000-00001A080000}"/>
    <cellStyle name="쉼표 [0] 14 2 3 3 2 2 2" xfId="2022" xr:uid="{00000000-0005-0000-0000-00001B080000}"/>
    <cellStyle name="쉼표 [0] 14 2 3 3 2 3" xfId="2023" xr:uid="{00000000-0005-0000-0000-00001C080000}"/>
    <cellStyle name="쉼표 [0] 14 2 3 3 3" xfId="2024" xr:uid="{00000000-0005-0000-0000-00001D080000}"/>
    <cellStyle name="쉼표 [0] 14 2 3 3 3 2" xfId="2025" xr:uid="{00000000-0005-0000-0000-00001E080000}"/>
    <cellStyle name="쉼표 [0] 14 2 3 3 4" xfId="2026" xr:uid="{00000000-0005-0000-0000-00001F080000}"/>
    <cellStyle name="쉼표 [0] 14 2 3 4" xfId="2027" xr:uid="{00000000-0005-0000-0000-000020080000}"/>
    <cellStyle name="쉼표 [0] 14 2 3 4 2" xfId="2028" xr:uid="{00000000-0005-0000-0000-000021080000}"/>
    <cellStyle name="쉼표 [0] 14 2 3 4 2 2" xfId="2029" xr:uid="{00000000-0005-0000-0000-000022080000}"/>
    <cellStyle name="쉼표 [0] 14 2 3 4 3" xfId="2030" xr:uid="{00000000-0005-0000-0000-000023080000}"/>
    <cellStyle name="쉼표 [0] 14 2 3 5" xfId="2031" xr:uid="{00000000-0005-0000-0000-000024080000}"/>
    <cellStyle name="쉼표 [0] 14 2 3 5 2" xfId="2032" xr:uid="{00000000-0005-0000-0000-000025080000}"/>
    <cellStyle name="쉼표 [0] 14 2 3 6" xfId="2033" xr:uid="{00000000-0005-0000-0000-000026080000}"/>
    <cellStyle name="쉼표 [0] 14 2 4" xfId="2034" xr:uid="{00000000-0005-0000-0000-000027080000}"/>
    <cellStyle name="쉼표 [0] 14 2 4 2" xfId="2035" xr:uid="{00000000-0005-0000-0000-000028080000}"/>
    <cellStyle name="쉼표 [0] 14 2 4 2 2" xfId="2036" xr:uid="{00000000-0005-0000-0000-000029080000}"/>
    <cellStyle name="쉼표 [0] 14 2 4 2 2 2" xfId="2037" xr:uid="{00000000-0005-0000-0000-00002A080000}"/>
    <cellStyle name="쉼표 [0] 14 2 4 2 2 2 2" xfId="2038" xr:uid="{00000000-0005-0000-0000-00002B080000}"/>
    <cellStyle name="쉼표 [0] 14 2 4 2 2 3" xfId="2039" xr:uid="{00000000-0005-0000-0000-00002C080000}"/>
    <cellStyle name="쉼표 [0] 14 2 4 2 3" xfId="2040" xr:uid="{00000000-0005-0000-0000-00002D080000}"/>
    <cellStyle name="쉼표 [0] 14 2 4 2 3 2" xfId="2041" xr:uid="{00000000-0005-0000-0000-00002E080000}"/>
    <cellStyle name="쉼표 [0] 14 2 4 2 4" xfId="2042" xr:uid="{00000000-0005-0000-0000-00002F080000}"/>
    <cellStyle name="쉼표 [0] 14 2 4 3" xfId="2043" xr:uid="{00000000-0005-0000-0000-000030080000}"/>
    <cellStyle name="쉼표 [0] 14 2 4 3 2" xfId="2044" xr:uid="{00000000-0005-0000-0000-000031080000}"/>
    <cellStyle name="쉼표 [0] 14 2 4 3 2 2" xfId="2045" xr:uid="{00000000-0005-0000-0000-000032080000}"/>
    <cellStyle name="쉼표 [0] 14 2 4 3 3" xfId="2046" xr:uid="{00000000-0005-0000-0000-000033080000}"/>
    <cellStyle name="쉼표 [0] 14 2 4 4" xfId="2047" xr:uid="{00000000-0005-0000-0000-000034080000}"/>
    <cellStyle name="쉼표 [0] 14 2 4 4 2" xfId="2048" xr:uid="{00000000-0005-0000-0000-000035080000}"/>
    <cellStyle name="쉼표 [0] 14 2 4 5" xfId="2049" xr:uid="{00000000-0005-0000-0000-000036080000}"/>
    <cellStyle name="쉼표 [0] 14 2 5" xfId="2050" xr:uid="{00000000-0005-0000-0000-000037080000}"/>
    <cellStyle name="쉼표 [0] 14 2 5 2" xfId="2051" xr:uid="{00000000-0005-0000-0000-000038080000}"/>
    <cellStyle name="쉼표 [0] 14 2 5 2 2" xfId="2052" xr:uid="{00000000-0005-0000-0000-000039080000}"/>
    <cellStyle name="쉼표 [0] 14 2 5 2 2 2" xfId="2053" xr:uid="{00000000-0005-0000-0000-00003A080000}"/>
    <cellStyle name="쉼표 [0] 14 2 5 2 3" xfId="2054" xr:uid="{00000000-0005-0000-0000-00003B080000}"/>
    <cellStyle name="쉼표 [0] 14 2 5 3" xfId="2055" xr:uid="{00000000-0005-0000-0000-00003C080000}"/>
    <cellStyle name="쉼표 [0] 14 2 5 3 2" xfId="2056" xr:uid="{00000000-0005-0000-0000-00003D080000}"/>
    <cellStyle name="쉼표 [0] 14 2 5 4" xfId="2057" xr:uid="{00000000-0005-0000-0000-00003E080000}"/>
    <cellStyle name="쉼표 [0] 14 2 6" xfId="2058" xr:uid="{00000000-0005-0000-0000-00003F080000}"/>
    <cellStyle name="쉼표 [0] 14 2 6 2" xfId="2059" xr:uid="{00000000-0005-0000-0000-000040080000}"/>
    <cellStyle name="쉼표 [0] 14 2 6 2 2" xfId="2060" xr:uid="{00000000-0005-0000-0000-000041080000}"/>
    <cellStyle name="쉼표 [0] 14 2 6 3" xfId="2061" xr:uid="{00000000-0005-0000-0000-000042080000}"/>
    <cellStyle name="쉼표 [0] 14 2 7" xfId="2062" xr:uid="{00000000-0005-0000-0000-000043080000}"/>
    <cellStyle name="쉼표 [0] 14 2 7 2" xfId="2063" xr:uid="{00000000-0005-0000-0000-000044080000}"/>
    <cellStyle name="쉼표 [0] 14 2 8" xfId="2064" xr:uid="{00000000-0005-0000-0000-000045080000}"/>
    <cellStyle name="쉼표 [0] 14 3" xfId="2065" xr:uid="{00000000-0005-0000-0000-000046080000}"/>
    <cellStyle name="쉼표 [0] 14 3 2" xfId="2066" xr:uid="{00000000-0005-0000-0000-000047080000}"/>
    <cellStyle name="쉼표 [0] 14 3 2 2" xfId="2067" xr:uid="{00000000-0005-0000-0000-000048080000}"/>
    <cellStyle name="쉼표 [0] 14 3 2 2 2" xfId="2068" xr:uid="{00000000-0005-0000-0000-000049080000}"/>
    <cellStyle name="쉼표 [0] 14 3 2 2 2 2" xfId="2069" xr:uid="{00000000-0005-0000-0000-00004A080000}"/>
    <cellStyle name="쉼표 [0] 14 3 2 2 2 2 2" xfId="2070" xr:uid="{00000000-0005-0000-0000-00004B080000}"/>
    <cellStyle name="쉼표 [0] 14 3 2 2 2 2 2 2" xfId="2071" xr:uid="{00000000-0005-0000-0000-00004C080000}"/>
    <cellStyle name="쉼표 [0] 14 3 2 2 2 2 3" xfId="2072" xr:uid="{00000000-0005-0000-0000-00004D080000}"/>
    <cellStyle name="쉼표 [0] 14 3 2 2 2 3" xfId="2073" xr:uid="{00000000-0005-0000-0000-00004E080000}"/>
    <cellStyle name="쉼표 [0] 14 3 2 2 2 3 2" xfId="2074" xr:uid="{00000000-0005-0000-0000-00004F080000}"/>
    <cellStyle name="쉼표 [0] 14 3 2 2 2 4" xfId="2075" xr:uid="{00000000-0005-0000-0000-000050080000}"/>
    <cellStyle name="쉼표 [0] 14 3 2 2 3" xfId="2076" xr:uid="{00000000-0005-0000-0000-000051080000}"/>
    <cellStyle name="쉼표 [0] 14 3 2 2 3 2" xfId="2077" xr:uid="{00000000-0005-0000-0000-000052080000}"/>
    <cellStyle name="쉼표 [0] 14 3 2 2 3 2 2" xfId="2078" xr:uid="{00000000-0005-0000-0000-000053080000}"/>
    <cellStyle name="쉼표 [0] 14 3 2 2 3 3" xfId="2079" xr:uid="{00000000-0005-0000-0000-000054080000}"/>
    <cellStyle name="쉼표 [0] 14 3 2 2 4" xfId="2080" xr:uid="{00000000-0005-0000-0000-000055080000}"/>
    <cellStyle name="쉼표 [0] 14 3 2 2 4 2" xfId="2081" xr:uid="{00000000-0005-0000-0000-000056080000}"/>
    <cellStyle name="쉼표 [0] 14 3 2 2 5" xfId="2082" xr:uid="{00000000-0005-0000-0000-000057080000}"/>
    <cellStyle name="쉼표 [0] 14 3 2 3" xfId="2083" xr:uid="{00000000-0005-0000-0000-000058080000}"/>
    <cellStyle name="쉼표 [0] 14 3 2 3 2" xfId="2084" xr:uid="{00000000-0005-0000-0000-000059080000}"/>
    <cellStyle name="쉼표 [0] 14 3 2 3 2 2" xfId="2085" xr:uid="{00000000-0005-0000-0000-00005A080000}"/>
    <cellStyle name="쉼표 [0] 14 3 2 3 2 2 2" xfId="2086" xr:uid="{00000000-0005-0000-0000-00005B080000}"/>
    <cellStyle name="쉼표 [0] 14 3 2 3 2 3" xfId="2087" xr:uid="{00000000-0005-0000-0000-00005C080000}"/>
    <cellStyle name="쉼표 [0] 14 3 2 3 3" xfId="2088" xr:uid="{00000000-0005-0000-0000-00005D080000}"/>
    <cellStyle name="쉼표 [0] 14 3 2 3 3 2" xfId="2089" xr:uid="{00000000-0005-0000-0000-00005E080000}"/>
    <cellStyle name="쉼표 [0] 14 3 2 3 4" xfId="2090" xr:uid="{00000000-0005-0000-0000-00005F080000}"/>
    <cellStyle name="쉼표 [0] 14 3 2 4" xfId="2091" xr:uid="{00000000-0005-0000-0000-000060080000}"/>
    <cellStyle name="쉼표 [0] 14 3 2 4 2" xfId="2092" xr:uid="{00000000-0005-0000-0000-000061080000}"/>
    <cellStyle name="쉼표 [0] 14 3 2 4 2 2" xfId="2093" xr:uid="{00000000-0005-0000-0000-000062080000}"/>
    <cellStyle name="쉼표 [0] 14 3 2 4 3" xfId="2094" xr:uid="{00000000-0005-0000-0000-000063080000}"/>
    <cellStyle name="쉼표 [0] 14 3 2 5" xfId="2095" xr:uid="{00000000-0005-0000-0000-000064080000}"/>
    <cellStyle name="쉼표 [0] 14 3 2 5 2" xfId="2096" xr:uid="{00000000-0005-0000-0000-000065080000}"/>
    <cellStyle name="쉼표 [0] 14 3 2 6" xfId="2097" xr:uid="{00000000-0005-0000-0000-000066080000}"/>
    <cellStyle name="쉼표 [0] 14 3 3" xfId="2098" xr:uid="{00000000-0005-0000-0000-000067080000}"/>
    <cellStyle name="쉼표 [0] 14 3 3 2" xfId="2099" xr:uid="{00000000-0005-0000-0000-000068080000}"/>
    <cellStyle name="쉼표 [0] 14 3 3 2 2" xfId="2100" xr:uid="{00000000-0005-0000-0000-000069080000}"/>
    <cellStyle name="쉼표 [0] 14 3 3 2 2 2" xfId="2101" xr:uid="{00000000-0005-0000-0000-00006A080000}"/>
    <cellStyle name="쉼표 [0] 14 3 3 2 2 2 2" xfId="2102" xr:uid="{00000000-0005-0000-0000-00006B080000}"/>
    <cellStyle name="쉼표 [0] 14 3 3 2 2 3" xfId="2103" xr:uid="{00000000-0005-0000-0000-00006C080000}"/>
    <cellStyle name="쉼표 [0] 14 3 3 2 3" xfId="2104" xr:uid="{00000000-0005-0000-0000-00006D080000}"/>
    <cellStyle name="쉼표 [0] 14 3 3 2 3 2" xfId="2105" xr:uid="{00000000-0005-0000-0000-00006E080000}"/>
    <cellStyle name="쉼표 [0] 14 3 3 2 4" xfId="2106" xr:uid="{00000000-0005-0000-0000-00006F080000}"/>
    <cellStyle name="쉼표 [0] 14 3 3 3" xfId="2107" xr:uid="{00000000-0005-0000-0000-000070080000}"/>
    <cellStyle name="쉼표 [0] 14 3 3 3 2" xfId="2108" xr:uid="{00000000-0005-0000-0000-000071080000}"/>
    <cellStyle name="쉼표 [0] 14 3 3 3 2 2" xfId="2109" xr:uid="{00000000-0005-0000-0000-000072080000}"/>
    <cellStyle name="쉼표 [0] 14 3 3 3 3" xfId="2110" xr:uid="{00000000-0005-0000-0000-000073080000}"/>
    <cellStyle name="쉼표 [0] 14 3 3 4" xfId="2111" xr:uid="{00000000-0005-0000-0000-000074080000}"/>
    <cellStyle name="쉼표 [0] 14 3 3 4 2" xfId="2112" xr:uid="{00000000-0005-0000-0000-000075080000}"/>
    <cellStyle name="쉼표 [0] 14 3 3 5" xfId="2113" xr:uid="{00000000-0005-0000-0000-000076080000}"/>
    <cellStyle name="쉼표 [0] 14 3 4" xfId="2114" xr:uid="{00000000-0005-0000-0000-000077080000}"/>
    <cellStyle name="쉼표 [0] 14 3 4 2" xfId="2115" xr:uid="{00000000-0005-0000-0000-000078080000}"/>
    <cellStyle name="쉼표 [0] 14 3 4 2 2" xfId="2116" xr:uid="{00000000-0005-0000-0000-000079080000}"/>
    <cellStyle name="쉼표 [0] 14 3 4 2 2 2" xfId="2117" xr:uid="{00000000-0005-0000-0000-00007A080000}"/>
    <cellStyle name="쉼표 [0] 14 3 4 2 3" xfId="2118" xr:uid="{00000000-0005-0000-0000-00007B080000}"/>
    <cellStyle name="쉼표 [0] 14 3 4 3" xfId="2119" xr:uid="{00000000-0005-0000-0000-00007C080000}"/>
    <cellStyle name="쉼표 [0] 14 3 4 3 2" xfId="2120" xr:uid="{00000000-0005-0000-0000-00007D080000}"/>
    <cellStyle name="쉼표 [0] 14 3 4 4" xfId="2121" xr:uid="{00000000-0005-0000-0000-00007E080000}"/>
    <cellStyle name="쉼표 [0] 14 3 5" xfId="2122" xr:uid="{00000000-0005-0000-0000-00007F080000}"/>
    <cellStyle name="쉼표 [0] 14 3 5 2" xfId="2123" xr:uid="{00000000-0005-0000-0000-000080080000}"/>
    <cellStyle name="쉼표 [0] 14 3 5 2 2" xfId="2124" xr:uid="{00000000-0005-0000-0000-000081080000}"/>
    <cellStyle name="쉼표 [0] 14 3 5 3" xfId="2125" xr:uid="{00000000-0005-0000-0000-000082080000}"/>
    <cellStyle name="쉼표 [0] 14 3 6" xfId="2126" xr:uid="{00000000-0005-0000-0000-000083080000}"/>
    <cellStyle name="쉼표 [0] 14 3 6 2" xfId="2127" xr:uid="{00000000-0005-0000-0000-000084080000}"/>
    <cellStyle name="쉼표 [0] 14 3 7" xfId="2128" xr:uid="{00000000-0005-0000-0000-000085080000}"/>
    <cellStyle name="쉼표 [0] 14 4" xfId="2129" xr:uid="{00000000-0005-0000-0000-000086080000}"/>
    <cellStyle name="쉼표 [0] 14 4 2" xfId="2130" xr:uid="{00000000-0005-0000-0000-000087080000}"/>
    <cellStyle name="쉼표 [0] 14 4 2 2" xfId="2131" xr:uid="{00000000-0005-0000-0000-000088080000}"/>
    <cellStyle name="쉼표 [0] 14 4 2 2 2" xfId="2132" xr:uid="{00000000-0005-0000-0000-000089080000}"/>
    <cellStyle name="쉼표 [0] 14 4 2 2 2 2" xfId="2133" xr:uid="{00000000-0005-0000-0000-00008A080000}"/>
    <cellStyle name="쉼표 [0] 14 4 2 2 2 2 2" xfId="2134" xr:uid="{00000000-0005-0000-0000-00008B080000}"/>
    <cellStyle name="쉼표 [0] 14 4 2 2 2 3" xfId="2135" xr:uid="{00000000-0005-0000-0000-00008C080000}"/>
    <cellStyle name="쉼표 [0] 14 4 2 2 3" xfId="2136" xr:uid="{00000000-0005-0000-0000-00008D080000}"/>
    <cellStyle name="쉼표 [0] 14 4 2 2 3 2" xfId="2137" xr:uid="{00000000-0005-0000-0000-00008E080000}"/>
    <cellStyle name="쉼표 [0] 14 4 2 2 4" xfId="2138" xr:uid="{00000000-0005-0000-0000-00008F080000}"/>
    <cellStyle name="쉼표 [0] 14 4 2 3" xfId="2139" xr:uid="{00000000-0005-0000-0000-000090080000}"/>
    <cellStyle name="쉼표 [0] 14 4 2 3 2" xfId="2140" xr:uid="{00000000-0005-0000-0000-000091080000}"/>
    <cellStyle name="쉼표 [0] 14 4 2 3 2 2" xfId="2141" xr:uid="{00000000-0005-0000-0000-000092080000}"/>
    <cellStyle name="쉼표 [0] 14 4 2 3 3" xfId="2142" xr:uid="{00000000-0005-0000-0000-000093080000}"/>
    <cellStyle name="쉼표 [0] 14 4 2 4" xfId="2143" xr:uid="{00000000-0005-0000-0000-000094080000}"/>
    <cellStyle name="쉼표 [0] 14 4 2 4 2" xfId="2144" xr:uid="{00000000-0005-0000-0000-000095080000}"/>
    <cellStyle name="쉼표 [0] 14 4 2 5" xfId="2145" xr:uid="{00000000-0005-0000-0000-000096080000}"/>
    <cellStyle name="쉼표 [0] 14 4 3" xfId="2146" xr:uid="{00000000-0005-0000-0000-000097080000}"/>
    <cellStyle name="쉼표 [0] 14 4 3 2" xfId="2147" xr:uid="{00000000-0005-0000-0000-000098080000}"/>
    <cellStyle name="쉼표 [0] 14 4 3 2 2" xfId="2148" xr:uid="{00000000-0005-0000-0000-000099080000}"/>
    <cellStyle name="쉼표 [0] 14 4 3 2 2 2" xfId="2149" xr:uid="{00000000-0005-0000-0000-00009A080000}"/>
    <cellStyle name="쉼표 [0] 14 4 3 2 3" xfId="2150" xr:uid="{00000000-0005-0000-0000-00009B080000}"/>
    <cellStyle name="쉼표 [0] 14 4 3 3" xfId="2151" xr:uid="{00000000-0005-0000-0000-00009C080000}"/>
    <cellStyle name="쉼표 [0] 14 4 3 3 2" xfId="2152" xr:uid="{00000000-0005-0000-0000-00009D080000}"/>
    <cellStyle name="쉼표 [0] 14 4 3 4" xfId="2153" xr:uid="{00000000-0005-0000-0000-00009E080000}"/>
    <cellStyle name="쉼표 [0] 14 4 4" xfId="2154" xr:uid="{00000000-0005-0000-0000-00009F080000}"/>
    <cellStyle name="쉼표 [0] 14 4 4 2" xfId="2155" xr:uid="{00000000-0005-0000-0000-0000A0080000}"/>
    <cellStyle name="쉼표 [0] 14 4 4 2 2" xfId="2156" xr:uid="{00000000-0005-0000-0000-0000A1080000}"/>
    <cellStyle name="쉼표 [0] 14 4 4 3" xfId="2157" xr:uid="{00000000-0005-0000-0000-0000A2080000}"/>
    <cellStyle name="쉼표 [0] 14 4 5" xfId="2158" xr:uid="{00000000-0005-0000-0000-0000A3080000}"/>
    <cellStyle name="쉼표 [0] 14 4 5 2" xfId="2159" xr:uid="{00000000-0005-0000-0000-0000A4080000}"/>
    <cellStyle name="쉼표 [0] 14 4 6" xfId="2160" xr:uid="{00000000-0005-0000-0000-0000A5080000}"/>
    <cellStyle name="쉼표 [0] 14 5" xfId="2161" xr:uid="{00000000-0005-0000-0000-0000A6080000}"/>
    <cellStyle name="쉼표 [0] 14 5 2" xfId="2162" xr:uid="{00000000-0005-0000-0000-0000A7080000}"/>
    <cellStyle name="쉼표 [0] 14 5 2 2" xfId="2163" xr:uid="{00000000-0005-0000-0000-0000A8080000}"/>
    <cellStyle name="쉼표 [0] 14 5 2 2 2" xfId="2164" xr:uid="{00000000-0005-0000-0000-0000A9080000}"/>
    <cellStyle name="쉼표 [0] 14 5 2 2 2 2" xfId="2165" xr:uid="{00000000-0005-0000-0000-0000AA080000}"/>
    <cellStyle name="쉼표 [0] 14 5 2 2 3" xfId="2166" xr:uid="{00000000-0005-0000-0000-0000AB080000}"/>
    <cellStyle name="쉼표 [0] 14 5 2 3" xfId="2167" xr:uid="{00000000-0005-0000-0000-0000AC080000}"/>
    <cellStyle name="쉼표 [0] 14 5 2 3 2" xfId="2168" xr:uid="{00000000-0005-0000-0000-0000AD080000}"/>
    <cellStyle name="쉼표 [0] 14 5 2 4" xfId="2169" xr:uid="{00000000-0005-0000-0000-0000AE080000}"/>
    <cellStyle name="쉼표 [0] 14 5 3" xfId="2170" xr:uid="{00000000-0005-0000-0000-0000AF080000}"/>
    <cellStyle name="쉼표 [0] 14 5 3 2" xfId="2171" xr:uid="{00000000-0005-0000-0000-0000B0080000}"/>
    <cellStyle name="쉼표 [0] 14 5 3 2 2" xfId="2172" xr:uid="{00000000-0005-0000-0000-0000B1080000}"/>
    <cellStyle name="쉼표 [0] 14 5 3 3" xfId="2173" xr:uid="{00000000-0005-0000-0000-0000B2080000}"/>
    <cellStyle name="쉼표 [0] 14 5 4" xfId="2174" xr:uid="{00000000-0005-0000-0000-0000B3080000}"/>
    <cellStyle name="쉼표 [0] 14 5 4 2" xfId="2175" xr:uid="{00000000-0005-0000-0000-0000B4080000}"/>
    <cellStyle name="쉼표 [0] 14 5 5" xfId="2176" xr:uid="{00000000-0005-0000-0000-0000B5080000}"/>
    <cellStyle name="쉼표 [0] 14 6" xfId="2177" xr:uid="{00000000-0005-0000-0000-0000B6080000}"/>
    <cellStyle name="쉼표 [0] 14 6 2" xfId="2178" xr:uid="{00000000-0005-0000-0000-0000B7080000}"/>
    <cellStyle name="쉼표 [0] 14 6 2 2" xfId="2179" xr:uid="{00000000-0005-0000-0000-0000B8080000}"/>
    <cellStyle name="쉼표 [0] 14 6 2 2 2" xfId="2180" xr:uid="{00000000-0005-0000-0000-0000B9080000}"/>
    <cellStyle name="쉼표 [0] 14 6 2 3" xfId="2181" xr:uid="{00000000-0005-0000-0000-0000BA080000}"/>
    <cellStyle name="쉼표 [0] 14 6 3" xfId="2182" xr:uid="{00000000-0005-0000-0000-0000BB080000}"/>
    <cellStyle name="쉼표 [0] 14 6 3 2" xfId="2183" xr:uid="{00000000-0005-0000-0000-0000BC080000}"/>
    <cellStyle name="쉼표 [0] 14 6 4" xfId="2184" xr:uid="{00000000-0005-0000-0000-0000BD080000}"/>
    <cellStyle name="쉼표 [0] 14 7" xfId="2185" xr:uid="{00000000-0005-0000-0000-0000BE080000}"/>
    <cellStyle name="쉼표 [0] 14 7 2" xfId="2186" xr:uid="{00000000-0005-0000-0000-0000BF080000}"/>
    <cellStyle name="쉼표 [0] 14 7 2 2" xfId="2187" xr:uid="{00000000-0005-0000-0000-0000C0080000}"/>
    <cellStyle name="쉼표 [0] 14 7 3" xfId="2188" xr:uid="{00000000-0005-0000-0000-0000C1080000}"/>
    <cellStyle name="쉼표 [0] 14 8" xfId="2189" xr:uid="{00000000-0005-0000-0000-0000C2080000}"/>
    <cellStyle name="쉼표 [0] 14 8 2" xfId="2190" xr:uid="{00000000-0005-0000-0000-0000C3080000}"/>
    <cellStyle name="쉼표 [0] 14 9" xfId="2191" xr:uid="{00000000-0005-0000-0000-0000C4080000}"/>
    <cellStyle name="쉼표 [0] 15" xfId="2192" xr:uid="{00000000-0005-0000-0000-0000C5080000}"/>
    <cellStyle name="쉼표 [0] 15 2" xfId="2193" xr:uid="{00000000-0005-0000-0000-0000C6080000}"/>
    <cellStyle name="쉼표 [0] 15 2 2" xfId="2194" xr:uid="{00000000-0005-0000-0000-0000C7080000}"/>
    <cellStyle name="쉼표 [0] 15 2 2 2" xfId="2195" xr:uid="{00000000-0005-0000-0000-0000C8080000}"/>
    <cellStyle name="쉼표 [0] 15 2 2 2 2" xfId="2196" xr:uid="{00000000-0005-0000-0000-0000C9080000}"/>
    <cellStyle name="쉼표 [0] 15 2 2 2 2 2" xfId="2197" xr:uid="{00000000-0005-0000-0000-0000CA080000}"/>
    <cellStyle name="쉼표 [0] 15 2 2 2 2 2 2" xfId="2198" xr:uid="{00000000-0005-0000-0000-0000CB080000}"/>
    <cellStyle name="쉼표 [0] 15 2 2 2 2 2 2 2" xfId="2199" xr:uid="{00000000-0005-0000-0000-0000CC080000}"/>
    <cellStyle name="쉼표 [0] 15 2 2 2 2 2 2 2 2" xfId="2200" xr:uid="{00000000-0005-0000-0000-0000CD080000}"/>
    <cellStyle name="쉼표 [0] 15 2 2 2 2 2 2 3" xfId="2201" xr:uid="{00000000-0005-0000-0000-0000CE080000}"/>
    <cellStyle name="쉼표 [0] 15 2 2 2 2 2 3" xfId="2202" xr:uid="{00000000-0005-0000-0000-0000CF080000}"/>
    <cellStyle name="쉼표 [0] 15 2 2 2 2 2 3 2" xfId="2203" xr:uid="{00000000-0005-0000-0000-0000D0080000}"/>
    <cellStyle name="쉼표 [0] 15 2 2 2 2 2 4" xfId="2204" xr:uid="{00000000-0005-0000-0000-0000D1080000}"/>
    <cellStyle name="쉼표 [0] 15 2 2 2 2 3" xfId="2205" xr:uid="{00000000-0005-0000-0000-0000D2080000}"/>
    <cellStyle name="쉼표 [0] 15 2 2 2 2 3 2" xfId="2206" xr:uid="{00000000-0005-0000-0000-0000D3080000}"/>
    <cellStyle name="쉼표 [0] 15 2 2 2 2 3 2 2" xfId="2207" xr:uid="{00000000-0005-0000-0000-0000D4080000}"/>
    <cellStyle name="쉼표 [0] 15 2 2 2 2 3 3" xfId="2208" xr:uid="{00000000-0005-0000-0000-0000D5080000}"/>
    <cellStyle name="쉼표 [0] 15 2 2 2 2 4" xfId="2209" xr:uid="{00000000-0005-0000-0000-0000D6080000}"/>
    <cellStyle name="쉼표 [0] 15 2 2 2 2 4 2" xfId="2210" xr:uid="{00000000-0005-0000-0000-0000D7080000}"/>
    <cellStyle name="쉼표 [0] 15 2 2 2 2 5" xfId="2211" xr:uid="{00000000-0005-0000-0000-0000D8080000}"/>
    <cellStyle name="쉼표 [0] 15 2 2 2 3" xfId="2212" xr:uid="{00000000-0005-0000-0000-0000D9080000}"/>
    <cellStyle name="쉼표 [0] 15 2 2 2 3 2" xfId="2213" xr:uid="{00000000-0005-0000-0000-0000DA080000}"/>
    <cellStyle name="쉼표 [0] 15 2 2 2 3 2 2" xfId="2214" xr:uid="{00000000-0005-0000-0000-0000DB080000}"/>
    <cellStyle name="쉼표 [0] 15 2 2 2 3 2 2 2" xfId="2215" xr:uid="{00000000-0005-0000-0000-0000DC080000}"/>
    <cellStyle name="쉼표 [0] 15 2 2 2 3 2 3" xfId="2216" xr:uid="{00000000-0005-0000-0000-0000DD080000}"/>
    <cellStyle name="쉼표 [0] 15 2 2 2 3 3" xfId="2217" xr:uid="{00000000-0005-0000-0000-0000DE080000}"/>
    <cellStyle name="쉼표 [0] 15 2 2 2 3 3 2" xfId="2218" xr:uid="{00000000-0005-0000-0000-0000DF080000}"/>
    <cellStyle name="쉼표 [0] 15 2 2 2 3 4" xfId="2219" xr:uid="{00000000-0005-0000-0000-0000E0080000}"/>
    <cellStyle name="쉼표 [0] 15 2 2 2 4" xfId="2220" xr:uid="{00000000-0005-0000-0000-0000E1080000}"/>
    <cellStyle name="쉼표 [0] 15 2 2 2 4 2" xfId="2221" xr:uid="{00000000-0005-0000-0000-0000E2080000}"/>
    <cellStyle name="쉼표 [0] 15 2 2 2 4 2 2" xfId="2222" xr:uid="{00000000-0005-0000-0000-0000E3080000}"/>
    <cellStyle name="쉼표 [0] 15 2 2 2 4 3" xfId="2223" xr:uid="{00000000-0005-0000-0000-0000E4080000}"/>
    <cellStyle name="쉼표 [0] 15 2 2 2 5" xfId="2224" xr:uid="{00000000-0005-0000-0000-0000E5080000}"/>
    <cellStyle name="쉼표 [0] 15 2 2 2 5 2" xfId="2225" xr:uid="{00000000-0005-0000-0000-0000E6080000}"/>
    <cellStyle name="쉼표 [0] 15 2 2 2 6" xfId="2226" xr:uid="{00000000-0005-0000-0000-0000E7080000}"/>
    <cellStyle name="쉼표 [0] 15 2 2 3" xfId="2227" xr:uid="{00000000-0005-0000-0000-0000E8080000}"/>
    <cellStyle name="쉼표 [0] 15 2 2 3 2" xfId="2228" xr:uid="{00000000-0005-0000-0000-0000E9080000}"/>
    <cellStyle name="쉼표 [0] 15 2 2 3 2 2" xfId="2229" xr:uid="{00000000-0005-0000-0000-0000EA080000}"/>
    <cellStyle name="쉼표 [0] 15 2 2 3 2 2 2" xfId="2230" xr:uid="{00000000-0005-0000-0000-0000EB080000}"/>
    <cellStyle name="쉼표 [0] 15 2 2 3 2 2 2 2" xfId="2231" xr:uid="{00000000-0005-0000-0000-0000EC080000}"/>
    <cellStyle name="쉼표 [0] 15 2 2 3 2 2 3" xfId="2232" xr:uid="{00000000-0005-0000-0000-0000ED080000}"/>
    <cellStyle name="쉼표 [0] 15 2 2 3 2 3" xfId="2233" xr:uid="{00000000-0005-0000-0000-0000EE080000}"/>
    <cellStyle name="쉼표 [0] 15 2 2 3 2 3 2" xfId="2234" xr:uid="{00000000-0005-0000-0000-0000EF080000}"/>
    <cellStyle name="쉼표 [0] 15 2 2 3 2 4" xfId="2235" xr:uid="{00000000-0005-0000-0000-0000F0080000}"/>
    <cellStyle name="쉼표 [0] 15 2 2 3 3" xfId="2236" xr:uid="{00000000-0005-0000-0000-0000F1080000}"/>
    <cellStyle name="쉼표 [0] 15 2 2 3 3 2" xfId="2237" xr:uid="{00000000-0005-0000-0000-0000F2080000}"/>
    <cellStyle name="쉼표 [0] 15 2 2 3 3 2 2" xfId="2238" xr:uid="{00000000-0005-0000-0000-0000F3080000}"/>
    <cellStyle name="쉼표 [0] 15 2 2 3 3 3" xfId="2239" xr:uid="{00000000-0005-0000-0000-0000F4080000}"/>
    <cellStyle name="쉼표 [0] 15 2 2 3 4" xfId="2240" xr:uid="{00000000-0005-0000-0000-0000F5080000}"/>
    <cellStyle name="쉼표 [0] 15 2 2 3 4 2" xfId="2241" xr:uid="{00000000-0005-0000-0000-0000F6080000}"/>
    <cellStyle name="쉼표 [0] 15 2 2 3 5" xfId="2242" xr:uid="{00000000-0005-0000-0000-0000F7080000}"/>
    <cellStyle name="쉼표 [0] 15 2 2 4" xfId="2243" xr:uid="{00000000-0005-0000-0000-0000F8080000}"/>
    <cellStyle name="쉼표 [0] 15 2 2 4 2" xfId="2244" xr:uid="{00000000-0005-0000-0000-0000F9080000}"/>
    <cellStyle name="쉼표 [0] 15 2 2 4 2 2" xfId="2245" xr:uid="{00000000-0005-0000-0000-0000FA080000}"/>
    <cellStyle name="쉼표 [0] 15 2 2 4 2 2 2" xfId="2246" xr:uid="{00000000-0005-0000-0000-0000FB080000}"/>
    <cellStyle name="쉼표 [0] 15 2 2 4 2 3" xfId="2247" xr:uid="{00000000-0005-0000-0000-0000FC080000}"/>
    <cellStyle name="쉼표 [0] 15 2 2 4 3" xfId="2248" xr:uid="{00000000-0005-0000-0000-0000FD080000}"/>
    <cellStyle name="쉼표 [0] 15 2 2 4 3 2" xfId="2249" xr:uid="{00000000-0005-0000-0000-0000FE080000}"/>
    <cellStyle name="쉼표 [0] 15 2 2 4 4" xfId="2250" xr:uid="{00000000-0005-0000-0000-0000FF080000}"/>
    <cellStyle name="쉼표 [0] 15 2 2 5" xfId="2251" xr:uid="{00000000-0005-0000-0000-000000090000}"/>
    <cellStyle name="쉼표 [0] 15 2 2 5 2" xfId="2252" xr:uid="{00000000-0005-0000-0000-000001090000}"/>
    <cellStyle name="쉼표 [0] 15 2 2 5 2 2" xfId="2253" xr:uid="{00000000-0005-0000-0000-000002090000}"/>
    <cellStyle name="쉼표 [0] 15 2 2 5 3" xfId="2254" xr:uid="{00000000-0005-0000-0000-000003090000}"/>
    <cellStyle name="쉼표 [0] 15 2 2 6" xfId="2255" xr:uid="{00000000-0005-0000-0000-000004090000}"/>
    <cellStyle name="쉼표 [0] 15 2 2 6 2" xfId="2256" xr:uid="{00000000-0005-0000-0000-000005090000}"/>
    <cellStyle name="쉼표 [0] 15 2 2 7" xfId="2257" xr:uid="{00000000-0005-0000-0000-000006090000}"/>
    <cellStyle name="쉼표 [0] 15 2 3" xfId="2258" xr:uid="{00000000-0005-0000-0000-000007090000}"/>
    <cellStyle name="쉼표 [0] 15 2 3 2" xfId="2259" xr:uid="{00000000-0005-0000-0000-000008090000}"/>
    <cellStyle name="쉼표 [0] 15 2 3 2 2" xfId="2260" xr:uid="{00000000-0005-0000-0000-000009090000}"/>
    <cellStyle name="쉼표 [0] 15 2 3 2 2 2" xfId="2261" xr:uid="{00000000-0005-0000-0000-00000A090000}"/>
    <cellStyle name="쉼표 [0] 15 2 3 2 2 2 2" xfId="2262" xr:uid="{00000000-0005-0000-0000-00000B090000}"/>
    <cellStyle name="쉼표 [0] 15 2 3 2 2 2 2 2" xfId="2263" xr:uid="{00000000-0005-0000-0000-00000C090000}"/>
    <cellStyle name="쉼표 [0] 15 2 3 2 2 2 3" xfId="2264" xr:uid="{00000000-0005-0000-0000-00000D090000}"/>
    <cellStyle name="쉼표 [0] 15 2 3 2 2 3" xfId="2265" xr:uid="{00000000-0005-0000-0000-00000E090000}"/>
    <cellStyle name="쉼표 [0] 15 2 3 2 2 3 2" xfId="2266" xr:uid="{00000000-0005-0000-0000-00000F090000}"/>
    <cellStyle name="쉼표 [0] 15 2 3 2 2 4" xfId="2267" xr:uid="{00000000-0005-0000-0000-000010090000}"/>
    <cellStyle name="쉼표 [0] 15 2 3 2 3" xfId="2268" xr:uid="{00000000-0005-0000-0000-000011090000}"/>
    <cellStyle name="쉼표 [0] 15 2 3 2 3 2" xfId="2269" xr:uid="{00000000-0005-0000-0000-000012090000}"/>
    <cellStyle name="쉼표 [0] 15 2 3 2 3 2 2" xfId="2270" xr:uid="{00000000-0005-0000-0000-000013090000}"/>
    <cellStyle name="쉼표 [0] 15 2 3 2 3 3" xfId="2271" xr:uid="{00000000-0005-0000-0000-000014090000}"/>
    <cellStyle name="쉼표 [0] 15 2 3 2 4" xfId="2272" xr:uid="{00000000-0005-0000-0000-000015090000}"/>
    <cellStyle name="쉼표 [0] 15 2 3 2 4 2" xfId="2273" xr:uid="{00000000-0005-0000-0000-000016090000}"/>
    <cellStyle name="쉼표 [0] 15 2 3 2 5" xfId="2274" xr:uid="{00000000-0005-0000-0000-000017090000}"/>
    <cellStyle name="쉼표 [0] 15 2 3 3" xfId="2275" xr:uid="{00000000-0005-0000-0000-000018090000}"/>
    <cellStyle name="쉼표 [0] 15 2 3 3 2" xfId="2276" xr:uid="{00000000-0005-0000-0000-000019090000}"/>
    <cellStyle name="쉼표 [0] 15 2 3 3 2 2" xfId="2277" xr:uid="{00000000-0005-0000-0000-00001A090000}"/>
    <cellStyle name="쉼표 [0] 15 2 3 3 2 2 2" xfId="2278" xr:uid="{00000000-0005-0000-0000-00001B090000}"/>
    <cellStyle name="쉼표 [0] 15 2 3 3 2 3" xfId="2279" xr:uid="{00000000-0005-0000-0000-00001C090000}"/>
    <cellStyle name="쉼표 [0] 15 2 3 3 3" xfId="2280" xr:uid="{00000000-0005-0000-0000-00001D090000}"/>
    <cellStyle name="쉼표 [0] 15 2 3 3 3 2" xfId="2281" xr:uid="{00000000-0005-0000-0000-00001E090000}"/>
    <cellStyle name="쉼표 [0] 15 2 3 3 4" xfId="2282" xr:uid="{00000000-0005-0000-0000-00001F090000}"/>
    <cellStyle name="쉼표 [0] 15 2 3 4" xfId="2283" xr:uid="{00000000-0005-0000-0000-000020090000}"/>
    <cellStyle name="쉼표 [0] 15 2 3 4 2" xfId="2284" xr:uid="{00000000-0005-0000-0000-000021090000}"/>
    <cellStyle name="쉼표 [0] 15 2 3 4 2 2" xfId="2285" xr:uid="{00000000-0005-0000-0000-000022090000}"/>
    <cellStyle name="쉼표 [0] 15 2 3 4 3" xfId="2286" xr:uid="{00000000-0005-0000-0000-000023090000}"/>
    <cellStyle name="쉼표 [0] 15 2 3 5" xfId="2287" xr:uid="{00000000-0005-0000-0000-000024090000}"/>
    <cellStyle name="쉼표 [0] 15 2 3 5 2" xfId="2288" xr:uid="{00000000-0005-0000-0000-000025090000}"/>
    <cellStyle name="쉼표 [0] 15 2 3 6" xfId="2289" xr:uid="{00000000-0005-0000-0000-000026090000}"/>
    <cellStyle name="쉼표 [0] 15 2 4" xfId="2290" xr:uid="{00000000-0005-0000-0000-000027090000}"/>
    <cellStyle name="쉼표 [0] 15 2 4 2" xfId="2291" xr:uid="{00000000-0005-0000-0000-000028090000}"/>
    <cellStyle name="쉼표 [0] 15 2 4 2 2" xfId="2292" xr:uid="{00000000-0005-0000-0000-000029090000}"/>
    <cellStyle name="쉼표 [0] 15 2 4 2 2 2" xfId="2293" xr:uid="{00000000-0005-0000-0000-00002A090000}"/>
    <cellStyle name="쉼표 [0] 15 2 4 2 2 2 2" xfId="2294" xr:uid="{00000000-0005-0000-0000-00002B090000}"/>
    <cellStyle name="쉼표 [0] 15 2 4 2 2 3" xfId="2295" xr:uid="{00000000-0005-0000-0000-00002C090000}"/>
    <cellStyle name="쉼표 [0] 15 2 4 2 3" xfId="2296" xr:uid="{00000000-0005-0000-0000-00002D090000}"/>
    <cellStyle name="쉼표 [0] 15 2 4 2 3 2" xfId="2297" xr:uid="{00000000-0005-0000-0000-00002E090000}"/>
    <cellStyle name="쉼표 [0] 15 2 4 2 4" xfId="2298" xr:uid="{00000000-0005-0000-0000-00002F090000}"/>
    <cellStyle name="쉼표 [0] 15 2 4 3" xfId="2299" xr:uid="{00000000-0005-0000-0000-000030090000}"/>
    <cellStyle name="쉼표 [0] 15 2 4 3 2" xfId="2300" xr:uid="{00000000-0005-0000-0000-000031090000}"/>
    <cellStyle name="쉼표 [0] 15 2 4 3 2 2" xfId="2301" xr:uid="{00000000-0005-0000-0000-000032090000}"/>
    <cellStyle name="쉼표 [0] 15 2 4 3 3" xfId="2302" xr:uid="{00000000-0005-0000-0000-000033090000}"/>
    <cellStyle name="쉼표 [0] 15 2 4 4" xfId="2303" xr:uid="{00000000-0005-0000-0000-000034090000}"/>
    <cellStyle name="쉼표 [0] 15 2 4 4 2" xfId="2304" xr:uid="{00000000-0005-0000-0000-000035090000}"/>
    <cellStyle name="쉼표 [0] 15 2 4 5" xfId="2305" xr:uid="{00000000-0005-0000-0000-000036090000}"/>
    <cellStyle name="쉼표 [0] 15 2 5" xfId="2306" xr:uid="{00000000-0005-0000-0000-000037090000}"/>
    <cellStyle name="쉼표 [0] 15 2 5 2" xfId="2307" xr:uid="{00000000-0005-0000-0000-000038090000}"/>
    <cellStyle name="쉼표 [0] 15 2 5 2 2" xfId="2308" xr:uid="{00000000-0005-0000-0000-000039090000}"/>
    <cellStyle name="쉼표 [0] 15 2 5 2 2 2" xfId="2309" xr:uid="{00000000-0005-0000-0000-00003A090000}"/>
    <cellStyle name="쉼표 [0] 15 2 5 2 3" xfId="2310" xr:uid="{00000000-0005-0000-0000-00003B090000}"/>
    <cellStyle name="쉼표 [0] 15 2 5 3" xfId="2311" xr:uid="{00000000-0005-0000-0000-00003C090000}"/>
    <cellStyle name="쉼표 [0] 15 2 5 3 2" xfId="2312" xr:uid="{00000000-0005-0000-0000-00003D090000}"/>
    <cellStyle name="쉼표 [0] 15 2 5 4" xfId="2313" xr:uid="{00000000-0005-0000-0000-00003E090000}"/>
    <cellStyle name="쉼표 [0] 15 2 6" xfId="2314" xr:uid="{00000000-0005-0000-0000-00003F090000}"/>
    <cellStyle name="쉼표 [0] 15 2 6 2" xfId="2315" xr:uid="{00000000-0005-0000-0000-000040090000}"/>
    <cellStyle name="쉼표 [0] 15 2 6 2 2" xfId="2316" xr:uid="{00000000-0005-0000-0000-000041090000}"/>
    <cellStyle name="쉼표 [0] 15 2 6 3" xfId="2317" xr:uid="{00000000-0005-0000-0000-000042090000}"/>
    <cellStyle name="쉼표 [0] 15 2 7" xfId="2318" xr:uid="{00000000-0005-0000-0000-000043090000}"/>
    <cellStyle name="쉼표 [0] 15 2 7 2" xfId="2319" xr:uid="{00000000-0005-0000-0000-000044090000}"/>
    <cellStyle name="쉼표 [0] 15 2 8" xfId="2320" xr:uid="{00000000-0005-0000-0000-000045090000}"/>
    <cellStyle name="쉼표 [0] 15 3" xfId="2321" xr:uid="{00000000-0005-0000-0000-000046090000}"/>
    <cellStyle name="쉼표 [0] 15 3 2" xfId="2322" xr:uid="{00000000-0005-0000-0000-000047090000}"/>
    <cellStyle name="쉼표 [0] 15 3 2 2" xfId="2323" xr:uid="{00000000-0005-0000-0000-000048090000}"/>
    <cellStyle name="쉼표 [0] 15 3 2 2 2" xfId="2324" xr:uid="{00000000-0005-0000-0000-000049090000}"/>
    <cellStyle name="쉼표 [0] 15 3 2 2 2 2" xfId="2325" xr:uid="{00000000-0005-0000-0000-00004A090000}"/>
    <cellStyle name="쉼표 [0] 15 3 2 2 2 2 2" xfId="2326" xr:uid="{00000000-0005-0000-0000-00004B090000}"/>
    <cellStyle name="쉼표 [0] 15 3 2 2 2 2 2 2" xfId="2327" xr:uid="{00000000-0005-0000-0000-00004C090000}"/>
    <cellStyle name="쉼표 [0] 15 3 2 2 2 2 3" xfId="2328" xr:uid="{00000000-0005-0000-0000-00004D090000}"/>
    <cellStyle name="쉼표 [0] 15 3 2 2 2 3" xfId="2329" xr:uid="{00000000-0005-0000-0000-00004E090000}"/>
    <cellStyle name="쉼표 [0] 15 3 2 2 2 3 2" xfId="2330" xr:uid="{00000000-0005-0000-0000-00004F090000}"/>
    <cellStyle name="쉼표 [0] 15 3 2 2 2 4" xfId="2331" xr:uid="{00000000-0005-0000-0000-000050090000}"/>
    <cellStyle name="쉼표 [0] 15 3 2 2 3" xfId="2332" xr:uid="{00000000-0005-0000-0000-000051090000}"/>
    <cellStyle name="쉼표 [0] 15 3 2 2 3 2" xfId="2333" xr:uid="{00000000-0005-0000-0000-000052090000}"/>
    <cellStyle name="쉼표 [0] 15 3 2 2 3 2 2" xfId="2334" xr:uid="{00000000-0005-0000-0000-000053090000}"/>
    <cellStyle name="쉼표 [0] 15 3 2 2 3 3" xfId="2335" xr:uid="{00000000-0005-0000-0000-000054090000}"/>
    <cellStyle name="쉼표 [0] 15 3 2 2 4" xfId="2336" xr:uid="{00000000-0005-0000-0000-000055090000}"/>
    <cellStyle name="쉼표 [0] 15 3 2 2 4 2" xfId="2337" xr:uid="{00000000-0005-0000-0000-000056090000}"/>
    <cellStyle name="쉼표 [0] 15 3 2 2 5" xfId="2338" xr:uid="{00000000-0005-0000-0000-000057090000}"/>
    <cellStyle name="쉼표 [0] 15 3 2 3" xfId="2339" xr:uid="{00000000-0005-0000-0000-000058090000}"/>
    <cellStyle name="쉼표 [0] 15 3 2 3 2" xfId="2340" xr:uid="{00000000-0005-0000-0000-000059090000}"/>
    <cellStyle name="쉼표 [0] 15 3 2 3 2 2" xfId="2341" xr:uid="{00000000-0005-0000-0000-00005A090000}"/>
    <cellStyle name="쉼표 [0] 15 3 2 3 2 2 2" xfId="2342" xr:uid="{00000000-0005-0000-0000-00005B090000}"/>
    <cellStyle name="쉼표 [0] 15 3 2 3 2 3" xfId="2343" xr:uid="{00000000-0005-0000-0000-00005C090000}"/>
    <cellStyle name="쉼표 [0] 15 3 2 3 3" xfId="2344" xr:uid="{00000000-0005-0000-0000-00005D090000}"/>
    <cellStyle name="쉼표 [0] 15 3 2 3 3 2" xfId="2345" xr:uid="{00000000-0005-0000-0000-00005E090000}"/>
    <cellStyle name="쉼표 [0] 15 3 2 3 4" xfId="2346" xr:uid="{00000000-0005-0000-0000-00005F090000}"/>
    <cellStyle name="쉼표 [0] 15 3 2 4" xfId="2347" xr:uid="{00000000-0005-0000-0000-000060090000}"/>
    <cellStyle name="쉼표 [0] 15 3 2 4 2" xfId="2348" xr:uid="{00000000-0005-0000-0000-000061090000}"/>
    <cellStyle name="쉼표 [0] 15 3 2 4 2 2" xfId="2349" xr:uid="{00000000-0005-0000-0000-000062090000}"/>
    <cellStyle name="쉼표 [0] 15 3 2 4 3" xfId="2350" xr:uid="{00000000-0005-0000-0000-000063090000}"/>
    <cellStyle name="쉼표 [0] 15 3 2 5" xfId="2351" xr:uid="{00000000-0005-0000-0000-000064090000}"/>
    <cellStyle name="쉼표 [0] 15 3 2 5 2" xfId="2352" xr:uid="{00000000-0005-0000-0000-000065090000}"/>
    <cellStyle name="쉼표 [0] 15 3 2 6" xfId="2353" xr:uid="{00000000-0005-0000-0000-000066090000}"/>
    <cellStyle name="쉼표 [0] 15 3 3" xfId="2354" xr:uid="{00000000-0005-0000-0000-000067090000}"/>
    <cellStyle name="쉼표 [0] 15 3 3 2" xfId="2355" xr:uid="{00000000-0005-0000-0000-000068090000}"/>
    <cellStyle name="쉼표 [0] 15 3 3 2 2" xfId="2356" xr:uid="{00000000-0005-0000-0000-000069090000}"/>
    <cellStyle name="쉼표 [0] 15 3 3 2 2 2" xfId="2357" xr:uid="{00000000-0005-0000-0000-00006A090000}"/>
    <cellStyle name="쉼표 [0] 15 3 3 2 2 2 2" xfId="2358" xr:uid="{00000000-0005-0000-0000-00006B090000}"/>
    <cellStyle name="쉼표 [0] 15 3 3 2 2 3" xfId="2359" xr:uid="{00000000-0005-0000-0000-00006C090000}"/>
    <cellStyle name="쉼표 [0] 15 3 3 2 3" xfId="2360" xr:uid="{00000000-0005-0000-0000-00006D090000}"/>
    <cellStyle name="쉼표 [0] 15 3 3 2 3 2" xfId="2361" xr:uid="{00000000-0005-0000-0000-00006E090000}"/>
    <cellStyle name="쉼표 [0] 15 3 3 2 4" xfId="2362" xr:uid="{00000000-0005-0000-0000-00006F090000}"/>
    <cellStyle name="쉼표 [0] 15 3 3 3" xfId="2363" xr:uid="{00000000-0005-0000-0000-000070090000}"/>
    <cellStyle name="쉼표 [0] 15 3 3 3 2" xfId="2364" xr:uid="{00000000-0005-0000-0000-000071090000}"/>
    <cellStyle name="쉼표 [0] 15 3 3 3 2 2" xfId="2365" xr:uid="{00000000-0005-0000-0000-000072090000}"/>
    <cellStyle name="쉼표 [0] 15 3 3 3 3" xfId="2366" xr:uid="{00000000-0005-0000-0000-000073090000}"/>
    <cellStyle name="쉼표 [0] 15 3 3 4" xfId="2367" xr:uid="{00000000-0005-0000-0000-000074090000}"/>
    <cellStyle name="쉼표 [0] 15 3 3 4 2" xfId="2368" xr:uid="{00000000-0005-0000-0000-000075090000}"/>
    <cellStyle name="쉼표 [0] 15 3 3 5" xfId="2369" xr:uid="{00000000-0005-0000-0000-000076090000}"/>
    <cellStyle name="쉼표 [0] 15 3 4" xfId="2370" xr:uid="{00000000-0005-0000-0000-000077090000}"/>
    <cellStyle name="쉼표 [0] 15 3 4 2" xfId="2371" xr:uid="{00000000-0005-0000-0000-000078090000}"/>
    <cellStyle name="쉼표 [0] 15 3 4 2 2" xfId="2372" xr:uid="{00000000-0005-0000-0000-000079090000}"/>
    <cellStyle name="쉼표 [0] 15 3 4 2 2 2" xfId="2373" xr:uid="{00000000-0005-0000-0000-00007A090000}"/>
    <cellStyle name="쉼표 [0] 15 3 4 2 3" xfId="2374" xr:uid="{00000000-0005-0000-0000-00007B090000}"/>
    <cellStyle name="쉼표 [0] 15 3 4 3" xfId="2375" xr:uid="{00000000-0005-0000-0000-00007C090000}"/>
    <cellStyle name="쉼표 [0] 15 3 4 3 2" xfId="2376" xr:uid="{00000000-0005-0000-0000-00007D090000}"/>
    <cellStyle name="쉼표 [0] 15 3 4 4" xfId="2377" xr:uid="{00000000-0005-0000-0000-00007E090000}"/>
    <cellStyle name="쉼표 [0] 15 3 5" xfId="2378" xr:uid="{00000000-0005-0000-0000-00007F090000}"/>
    <cellStyle name="쉼표 [0] 15 3 5 2" xfId="2379" xr:uid="{00000000-0005-0000-0000-000080090000}"/>
    <cellStyle name="쉼표 [0] 15 3 5 2 2" xfId="2380" xr:uid="{00000000-0005-0000-0000-000081090000}"/>
    <cellStyle name="쉼표 [0] 15 3 5 3" xfId="2381" xr:uid="{00000000-0005-0000-0000-000082090000}"/>
    <cellStyle name="쉼표 [0] 15 3 6" xfId="2382" xr:uid="{00000000-0005-0000-0000-000083090000}"/>
    <cellStyle name="쉼표 [0] 15 3 6 2" xfId="2383" xr:uid="{00000000-0005-0000-0000-000084090000}"/>
    <cellStyle name="쉼표 [0] 15 3 7" xfId="2384" xr:uid="{00000000-0005-0000-0000-000085090000}"/>
    <cellStyle name="쉼표 [0] 15 4" xfId="2385" xr:uid="{00000000-0005-0000-0000-000086090000}"/>
    <cellStyle name="쉼표 [0] 15 4 2" xfId="2386" xr:uid="{00000000-0005-0000-0000-000087090000}"/>
    <cellStyle name="쉼표 [0] 15 4 2 2" xfId="2387" xr:uid="{00000000-0005-0000-0000-000088090000}"/>
    <cellStyle name="쉼표 [0] 15 4 2 2 2" xfId="2388" xr:uid="{00000000-0005-0000-0000-000089090000}"/>
    <cellStyle name="쉼표 [0] 15 4 2 2 2 2" xfId="2389" xr:uid="{00000000-0005-0000-0000-00008A090000}"/>
    <cellStyle name="쉼표 [0] 15 4 2 2 2 2 2" xfId="2390" xr:uid="{00000000-0005-0000-0000-00008B090000}"/>
    <cellStyle name="쉼표 [0] 15 4 2 2 2 3" xfId="2391" xr:uid="{00000000-0005-0000-0000-00008C090000}"/>
    <cellStyle name="쉼표 [0] 15 4 2 2 3" xfId="2392" xr:uid="{00000000-0005-0000-0000-00008D090000}"/>
    <cellStyle name="쉼표 [0] 15 4 2 2 3 2" xfId="2393" xr:uid="{00000000-0005-0000-0000-00008E090000}"/>
    <cellStyle name="쉼표 [0] 15 4 2 2 4" xfId="2394" xr:uid="{00000000-0005-0000-0000-00008F090000}"/>
    <cellStyle name="쉼표 [0] 15 4 2 3" xfId="2395" xr:uid="{00000000-0005-0000-0000-000090090000}"/>
    <cellStyle name="쉼표 [0] 15 4 2 3 2" xfId="2396" xr:uid="{00000000-0005-0000-0000-000091090000}"/>
    <cellStyle name="쉼표 [0] 15 4 2 3 2 2" xfId="2397" xr:uid="{00000000-0005-0000-0000-000092090000}"/>
    <cellStyle name="쉼표 [0] 15 4 2 3 3" xfId="2398" xr:uid="{00000000-0005-0000-0000-000093090000}"/>
    <cellStyle name="쉼표 [0] 15 4 2 4" xfId="2399" xr:uid="{00000000-0005-0000-0000-000094090000}"/>
    <cellStyle name="쉼표 [0] 15 4 2 4 2" xfId="2400" xr:uid="{00000000-0005-0000-0000-000095090000}"/>
    <cellStyle name="쉼표 [0] 15 4 2 5" xfId="2401" xr:uid="{00000000-0005-0000-0000-000096090000}"/>
    <cellStyle name="쉼표 [0] 15 4 3" xfId="2402" xr:uid="{00000000-0005-0000-0000-000097090000}"/>
    <cellStyle name="쉼표 [0] 15 4 3 2" xfId="2403" xr:uid="{00000000-0005-0000-0000-000098090000}"/>
    <cellStyle name="쉼표 [0] 15 4 3 2 2" xfId="2404" xr:uid="{00000000-0005-0000-0000-000099090000}"/>
    <cellStyle name="쉼표 [0] 15 4 3 2 2 2" xfId="2405" xr:uid="{00000000-0005-0000-0000-00009A090000}"/>
    <cellStyle name="쉼표 [0] 15 4 3 2 3" xfId="2406" xr:uid="{00000000-0005-0000-0000-00009B090000}"/>
    <cellStyle name="쉼표 [0] 15 4 3 3" xfId="2407" xr:uid="{00000000-0005-0000-0000-00009C090000}"/>
    <cellStyle name="쉼표 [0] 15 4 3 3 2" xfId="2408" xr:uid="{00000000-0005-0000-0000-00009D090000}"/>
    <cellStyle name="쉼표 [0] 15 4 3 4" xfId="2409" xr:uid="{00000000-0005-0000-0000-00009E090000}"/>
    <cellStyle name="쉼표 [0] 15 4 4" xfId="2410" xr:uid="{00000000-0005-0000-0000-00009F090000}"/>
    <cellStyle name="쉼표 [0] 15 4 4 2" xfId="2411" xr:uid="{00000000-0005-0000-0000-0000A0090000}"/>
    <cellStyle name="쉼표 [0] 15 4 4 2 2" xfId="2412" xr:uid="{00000000-0005-0000-0000-0000A1090000}"/>
    <cellStyle name="쉼표 [0] 15 4 4 3" xfId="2413" xr:uid="{00000000-0005-0000-0000-0000A2090000}"/>
    <cellStyle name="쉼표 [0] 15 4 5" xfId="2414" xr:uid="{00000000-0005-0000-0000-0000A3090000}"/>
    <cellStyle name="쉼표 [0] 15 4 5 2" xfId="2415" xr:uid="{00000000-0005-0000-0000-0000A4090000}"/>
    <cellStyle name="쉼표 [0] 15 4 6" xfId="2416" xr:uid="{00000000-0005-0000-0000-0000A5090000}"/>
    <cellStyle name="쉼표 [0] 15 5" xfId="2417" xr:uid="{00000000-0005-0000-0000-0000A6090000}"/>
    <cellStyle name="쉼표 [0] 15 5 2" xfId="2418" xr:uid="{00000000-0005-0000-0000-0000A7090000}"/>
    <cellStyle name="쉼표 [0] 15 5 2 2" xfId="2419" xr:uid="{00000000-0005-0000-0000-0000A8090000}"/>
    <cellStyle name="쉼표 [0] 15 5 2 2 2" xfId="2420" xr:uid="{00000000-0005-0000-0000-0000A9090000}"/>
    <cellStyle name="쉼표 [0] 15 5 2 2 2 2" xfId="2421" xr:uid="{00000000-0005-0000-0000-0000AA090000}"/>
    <cellStyle name="쉼표 [0] 15 5 2 2 3" xfId="2422" xr:uid="{00000000-0005-0000-0000-0000AB090000}"/>
    <cellStyle name="쉼표 [0] 15 5 2 3" xfId="2423" xr:uid="{00000000-0005-0000-0000-0000AC090000}"/>
    <cellStyle name="쉼표 [0] 15 5 2 3 2" xfId="2424" xr:uid="{00000000-0005-0000-0000-0000AD090000}"/>
    <cellStyle name="쉼표 [0] 15 5 2 4" xfId="2425" xr:uid="{00000000-0005-0000-0000-0000AE090000}"/>
    <cellStyle name="쉼표 [0] 15 5 3" xfId="2426" xr:uid="{00000000-0005-0000-0000-0000AF090000}"/>
    <cellStyle name="쉼표 [0] 15 5 3 2" xfId="2427" xr:uid="{00000000-0005-0000-0000-0000B0090000}"/>
    <cellStyle name="쉼표 [0] 15 5 3 2 2" xfId="2428" xr:uid="{00000000-0005-0000-0000-0000B1090000}"/>
    <cellStyle name="쉼표 [0] 15 5 3 3" xfId="2429" xr:uid="{00000000-0005-0000-0000-0000B2090000}"/>
    <cellStyle name="쉼표 [0] 15 5 4" xfId="2430" xr:uid="{00000000-0005-0000-0000-0000B3090000}"/>
    <cellStyle name="쉼표 [0] 15 5 4 2" xfId="2431" xr:uid="{00000000-0005-0000-0000-0000B4090000}"/>
    <cellStyle name="쉼표 [0] 15 5 5" xfId="2432" xr:uid="{00000000-0005-0000-0000-0000B5090000}"/>
    <cellStyle name="쉼표 [0] 15 6" xfId="2433" xr:uid="{00000000-0005-0000-0000-0000B6090000}"/>
    <cellStyle name="쉼표 [0] 15 6 2" xfId="2434" xr:uid="{00000000-0005-0000-0000-0000B7090000}"/>
    <cellStyle name="쉼표 [0] 15 6 2 2" xfId="2435" xr:uid="{00000000-0005-0000-0000-0000B8090000}"/>
    <cellStyle name="쉼표 [0] 15 6 2 2 2" xfId="2436" xr:uid="{00000000-0005-0000-0000-0000B9090000}"/>
    <cellStyle name="쉼표 [0] 15 6 2 3" xfId="2437" xr:uid="{00000000-0005-0000-0000-0000BA090000}"/>
    <cellStyle name="쉼표 [0] 15 6 3" xfId="2438" xr:uid="{00000000-0005-0000-0000-0000BB090000}"/>
    <cellStyle name="쉼표 [0] 15 6 3 2" xfId="2439" xr:uid="{00000000-0005-0000-0000-0000BC090000}"/>
    <cellStyle name="쉼표 [0] 15 6 4" xfId="2440" xr:uid="{00000000-0005-0000-0000-0000BD090000}"/>
    <cellStyle name="쉼표 [0] 15 7" xfId="2441" xr:uid="{00000000-0005-0000-0000-0000BE090000}"/>
    <cellStyle name="쉼표 [0] 15 7 2" xfId="2442" xr:uid="{00000000-0005-0000-0000-0000BF090000}"/>
    <cellStyle name="쉼표 [0] 15 7 2 2" xfId="2443" xr:uid="{00000000-0005-0000-0000-0000C0090000}"/>
    <cellStyle name="쉼표 [0] 15 7 3" xfId="2444" xr:uid="{00000000-0005-0000-0000-0000C1090000}"/>
    <cellStyle name="쉼표 [0] 15 8" xfId="2445" xr:uid="{00000000-0005-0000-0000-0000C2090000}"/>
    <cellStyle name="쉼표 [0] 15 8 2" xfId="2446" xr:uid="{00000000-0005-0000-0000-0000C3090000}"/>
    <cellStyle name="쉼표 [0] 15 9" xfId="2447" xr:uid="{00000000-0005-0000-0000-0000C4090000}"/>
    <cellStyle name="쉼표 [0] 16" xfId="2448" xr:uid="{00000000-0005-0000-0000-0000C5090000}"/>
    <cellStyle name="쉼표 [0] 16 2" xfId="2449" xr:uid="{00000000-0005-0000-0000-0000C6090000}"/>
    <cellStyle name="쉼표 [0] 16 2 2" xfId="2450" xr:uid="{00000000-0005-0000-0000-0000C7090000}"/>
    <cellStyle name="쉼표 [0] 16 2 2 2" xfId="2451" xr:uid="{00000000-0005-0000-0000-0000C8090000}"/>
    <cellStyle name="쉼표 [0] 16 2 2 2 2" xfId="2452" xr:uid="{00000000-0005-0000-0000-0000C9090000}"/>
    <cellStyle name="쉼표 [0] 16 2 2 2 2 2" xfId="2453" xr:uid="{00000000-0005-0000-0000-0000CA090000}"/>
    <cellStyle name="쉼표 [0] 16 2 2 2 2 2 2" xfId="2454" xr:uid="{00000000-0005-0000-0000-0000CB090000}"/>
    <cellStyle name="쉼표 [0] 16 2 2 2 2 2 2 2" xfId="2455" xr:uid="{00000000-0005-0000-0000-0000CC090000}"/>
    <cellStyle name="쉼표 [0] 16 2 2 2 2 2 2 2 2" xfId="2456" xr:uid="{00000000-0005-0000-0000-0000CD090000}"/>
    <cellStyle name="쉼표 [0] 16 2 2 2 2 2 2 3" xfId="2457" xr:uid="{00000000-0005-0000-0000-0000CE090000}"/>
    <cellStyle name="쉼표 [0] 16 2 2 2 2 2 3" xfId="2458" xr:uid="{00000000-0005-0000-0000-0000CF090000}"/>
    <cellStyle name="쉼표 [0] 16 2 2 2 2 2 3 2" xfId="2459" xr:uid="{00000000-0005-0000-0000-0000D0090000}"/>
    <cellStyle name="쉼표 [0] 16 2 2 2 2 2 4" xfId="2460" xr:uid="{00000000-0005-0000-0000-0000D1090000}"/>
    <cellStyle name="쉼표 [0] 16 2 2 2 2 3" xfId="2461" xr:uid="{00000000-0005-0000-0000-0000D2090000}"/>
    <cellStyle name="쉼표 [0] 16 2 2 2 2 3 2" xfId="2462" xr:uid="{00000000-0005-0000-0000-0000D3090000}"/>
    <cellStyle name="쉼표 [0] 16 2 2 2 2 3 2 2" xfId="2463" xr:uid="{00000000-0005-0000-0000-0000D4090000}"/>
    <cellStyle name="쉼표 [0] 16 2 2 2 2 3 3" xfId="2464" xr:uid="{00000000-0005-0000-0000-0000D5090000}"/>
    <cellStyle name="쉼표 [0] 16 2 2 2 2 4" xfId="2465" xr:uid="{00000000-0005-0000-0000-0000D6090000}"/>
    <cellStyle name="쉼표 [0] 16 2 2 2 2 4 2" xfId="2466" xr:uid="{00000000-0005-0000-0000-0000D7090000}"/>
    <cellStyle name="쉼표 [0] 16 2 2 2 2 5" xfId="2467" xr:uid="{00000000-0005-0000-0000-0000D8090000}"/>
    <cellStyle name="쉼표 [0] 16 2 2 2 3" xfId="2468" xr:uid="{00000000-0005-0000-0000-0000D9090000}"/>
    <cellStyle name="쉼표 [0] 16 2 2 2 3 2" xfId="2469" xr:uid="{00000000-0005-0000-0000-0000DA090000}"/>
    <cellStyle name="쉼표 [0] 16 2 2 2 3 2 2" xfId="2470" xr:uid="{00000000-0005-0000-0000-0000DB090000}"/>
    <cellStyle name="쉼표 [0] 16 2 2 2 3 2 2 2" xfId="2471" xr:uid="{00000000-0005-0000-0000-0000DC090000}"/>
    <cellStyle name="쉼표 [0] 16 2 2 2 3 2 3" xfId="2472" xr:uid="{00000000-0005-0000-0000-0000DD090000}"/>
    <cellStyle name="쉼표 [0] 16 2 2 2 3 3" xfId="2473" xr:uid="{00000000-0005-0000-0000-0000DE090000}"/>
    <cellStyle name="쉼표 [0] 16 2 2 2 3 3 2" xfId="2474" xr:uid="{00000000-0005-0000-0000-0000DF090000}"/>
    <cellStyle name="쉼표 [0] 16 2 2 2 3 4" xfId="2475" xr:uid="{00000000-0005-0000-0000-0000E0090000}"/>
    <cellStyle name="쉼표 [0] 16 2 2 2 4" xfId="2476" xr:uid="{00000000-0005-0000-0000-0000E1090000}"/>
    <cellStyle name="쉼표 [0] 16 2 2 2 4 2" xfId="2477" xr:uid="{00000000-0005-0000-0000-0000E2090000}"/>
    <cellStyle name="쉼표 [0] 16 2 2 2 4 2 2" xfId="2478" xr:uid="{00000000-0005-0000-0000-0000E3090000}"/>
    <cellStyle name="쉼표 [0] 16 2 2 2 4 3" xfId="2479" xr:uid="{00000000-0005-0000-0000-0000E4090000}"/>
    <cellStyle name="쉼표 [0] 16 2 2 2 5" xfId="2480" xr:uid="{00000000-0005-0000-0000-0000E5090000}"/>
    <cellStyle name="쉼표 [0] 16 2 2 2 5 2" xfId="2481" xr:uid="{00000000-0005-0000-0000-0000E6090000}"/>
    <cellStyle name="쉼표 [0] 16 2 2 2 6" xfId="2482" xr:uid="{00000000-0005-0000-0000-0000E7090000}"/>
    <cellStyle name="쉼표 [0] 16 2 2 3" xfId="2483" xr:uid="{00000000-0005-0000-0000-0000E8090000}"/>
    <cellStyle name="쉼표 [0] 16 2 2 3 2" xfId="2484" xr:uid="{00000000-0005-0000-0000-0000E9090000}"/>
    <cellStyle name="쉼표 [0] 16 2 2 3 2 2" xfId="2485" xr:uid="{00000000-0005-0000-0000-0000EA090000}"/>
    <cellStyle name="쉼표 [0] 16 2 2 3 2 2 2" xfId="2486" xr:uid="{00000000-0005-0000-0000-0000EB090000}"/>
    <cellStyle name="쉼표 [0] 16 2 2 3 2 2 2 2" xfId="2487" xr:uid="{00000000-0005-0000-0000-0000EC090000}"/>
    <cellStyle name="쉼표 [0] 16 2 2 3 2 2 3" xfId="2488" xr:uid="{00000000-0005-0000-0000-0000ED090000}"/>
    <cellStyle name="쉼표 [0] 16 2 2 3 2 3" xfId="2489" xr:uid="{00000000-0005-0000-0000-0000EE090000}"/>
    <cellStyle name="쉼표 [0] 16 2 2 3 2 3 2" xfId="2490" xr:uid="{00000000-0005-0000-0000-0000EF090000}"/>
    <cellStyle name="쉼표 [0] 16 2 2 3 2 4" xfId="2491" xr:uid="{00000000-0005-0000-0000-0000F0090000}"/>
    <cellStyle name="쉼표 [0] 16 2 2 3 3" xfId="2492" xr:uid="{00000000-0005-0000-0000-0000F1090000}"/>
    <cellStyle name="쉼표 [0] 16 2 2 3 3 2" xfId="2493" xr:uid="{00000000-0005-0000-0000-0000F2090000}"/>
    <cellStyle name="쉼표 [0] 16 2 2 3 3 2 2" xfId="2494" xr:uid="{00000000-0005-0000-0000-0000F3090000}"/>
    <cellStyle name="쉼표 [0] 16 2 2 3 3 3" xfId="2495" xr:uid="{00000000-0005-0000-0000-0000F4090000}"/>
    <cellStyle name="쉼표 [0] 16 2 2 3 4" xfId="2496" xr:uid="{00000000-0005-0000-0000-0000F5090000}"/>
    <cellStyle name="쉼표 [0] 16 2 2 3 4 2" xfId="2497" xr:uid="{00000000-0005-0000-0000-0000F6090000}"/>
    <cellStyle name="쉼표 [0] 16 2 2 3 5" xfId="2498" xr:uid="{00000000-0005-0000-0000-0000F7090000}"/>
    <cellStyle name="쉼표 [0] 16 2 2 4" xfId="2499" xr:uid="{00000000-0005-0000-0000-0000F8090000}"/>
    <cellStyle name="쉼표 [0] 16 2 2 4 2" xfId="2500" xr:uid="{00000000-0005-0000-0000-0000F9090000}"/>
    <cellStyle name="쉼표 [0] 16 2 2 4 2 2" xfId="2501" xr:uid="{00000000-0005-0000-0000-0000FA090000}"/>
    <cellStyle name="쉼표 [0] 16 2 2 4 2 2 2" xfId="2502" xr:uid="{00000000-0005-0000-0000-0000FB090000}"/>
    <cellStyle name="쉼표 [0] 16 2 2 4 2 3" xfId="2503" xr:uid="{00000000-0005-0000-0000-0000FC090000}"/>
    <cellStyle name="쉼표 [0] 16 2 2 4 3" xfId="2504" xr:uid="{00000000-0005-0000-0000-0000FD090000}"/>
    <cellStyle name="쉼표 [0] 16 2 2 4 3 2" xfId="2505" xr:uid="{00000000-0005-0000-0000-0000FE090000}"/>
    <cellStyle name="쉼표 [0] 16 2 2 4 4" xfId="2506" xr:uid="{00000000-0005-0000-0000-0000FF090000}"/>
    <cellStyle name="쉼표 [0] 16 2 2 5" xfId="2507" xr:uid="{00000000-0005-0000-0000-0000000A0000}"/>
    <cellStyle name="쉼표 [0] 16 2 2 5 2" xfId="2508" xr:uid="{00000000-0005-0000-0000-0000010A0000}"/>
    <cellStyle name="쉼표 [0] 16 2 2 5 2 2" xfId="2509" xr:uid="{00000000-0005-0000-0000-0000020A0000}"/>
    <cellStyle name="쉼표 [0] 16 2 2 5 3" xfId="2510" xr:uid="{00000000-0005-0000-0000-0000030A0000}"/>
    <cellStyle name="쉼표 [0] 16 2 2 6" xfId="2511" xr:uid="{00000000-0005-0000-0000-0000040A0000}"/>
    <cellStyle name="쉼표 [0] 16 2 2 6 2" xfId="2512" xr:uid="{00000000-0005-0000-0000-0000050A0000}"/>
    <cellStyle name="쉼표 [0] 16 2 2 7" xfId="2513" xr:uid="{00000000-0005-0000-0000-0000060A0000}"/>
    <cellStyle name="쉼표 [0] 16 2 3" xfId="2514" xr:uid="{00000000-0005-0000-0000-0000070A0000}"/>
    <cellStyle name="쉼표 [0] 16 2 3 2" xfId="2515" xr:uid="{00000000-0005-0000-0000-0000080A0000}"/>
    <cellStyle name="쉼표 [0] 16 2 3 2 2" xfId="2516" xr:uid="{00000000-0005-0000-0000-0000090A0000}"/>
    <cellStyle name="쉼표 [0] 16 2 3 2 2 2" xfId="2517" xr:uid="{00000000-0005-0000-0000-00000A0A0000}"/>
    <cellStyle name="쉼표 [0] 16 2 3 2 2 2 2" xfId="2518" xr:uid="{00000000-0005-0000-0000-00000B0A0000}"/>
    <cellStyle name="쉼표 [0] 16 2 3 2 2 2 2 2" xfId="2519" xr:uid="{00000000-0005-0000-0000-00000C0A0000}"/>
    <cellStyle name="쉼표 [0] 16 2 3 2 2 2 3" xfId="2520" xr:uid="{00000000-0005-0000-0000-00000D0A0000}"/>
    <cellStyle name="쉼표 [0] 16 2 3 2 2 3" xfId="2521" xr:uid="{00000000-0005-0000-0000-00000E0A0000}"/>
    <cellStyle name="쉼표 [0] 16 2 3 2 2 3 2" xfId="2522" xr:uid="{00000000-0005-0000-0000-00000F0A0000}"/>
    <cellStyle name="쉼표 [0] 16 2 3 2 2 4" xfId="2523" xr:uid="{00000000-0005-0000-0000-0000100A0000}"/>
    <cellStyle name="쉼표 [0] 16 2 3 2 3" xfId="2524" xr:uid="{00000000-0005-0000-0000-0000110A0000}"/>
    <cellStyle name="쉼표 [0] 16 2 3 2 3 2" xfId="2525" xr:uid="{00000000-0005-0000-0000-0000120A0000}"/>
    <cellStyle name="쉼표 [0] 16 2 3 2 3 2 2" xfId="2526" xr:uid="{00000000-0005-0000-0000-0000130A0000}"/>
    <cellStyle name="쉼표 [0] 16 2 3 2 3 3" xfId="2527" xr:uid="{00000000-0005-0000-0000-0000140A0000}"/>
    <cellStyle name="쉼표 [0] 16 2 3 2 4" xfId="2528" xr:uid="{00000000-0005-0000-0000-0000150A0000}"/>
    <cellStyle name="쉼표 [0] 16 2 3 2 4 2" xfId="2529" xr:uid="{00000000-0005-0000-0000-0000160A0000}"/>
    <cellStyle name="쉼표 [0] 16 2 3 2 5" xfId="2530" xr:uid="{00000000-0005-0000-0000-0000170A0000}"/>
    <cellStyle name="쉼표 [0] 16 2 3 3" xfId="2531" xr:uid="{00000000-0005-0000-0000-0000180A0000}"/>
    <cellStyle name="쉼표 [0] 16 2 3 3 2" xfId="2532" xr:uid="{00000000-0005-0000-0000-0000190A0000}"/>
    <cellStyle name="쉼표 [0] 16 2 3 3 2 2" xfId="2533" xr:uid="{00000000-0005-0000-0000-00001A0A0000}"/>
    <cellStyle name="쉼표 [0] 16 2 3 3 2 2 2" xfId="2534" xr:uid="{00000000-0005-0000-0000-00001B0A0000}"/>
    <cellStyle name="쉼표 [0] 16 2 3 3 2 3" xfId="2535" xr:uid="{00000000-0005-0000-0000-00001C0A0000}"/>
    <cellStyle name="쉼표 [0] 16 2 3 3 3" xfId="2536" xr:uid="{00000000-0005-0000-0000-00001D0A0000}"/>
    <cellStyle name="쉼표 [0] 16 2 3 3 3 2" xfId="2537" xr:uid="{00000000-0005-0000-0000-00001E0A0000}"/>
    <cellStyle name="쉼표 [0] 16 2 3 3 4" xfId="2538" xr:uid="{00000000-0005-0000-0000-00001F0A0000}"/>
    <cellStyle name="쉼표 [0] 16 2 3 4" xfId="2539" xr:uid="{00000000-0005-0000-0000-0000200A0000}"/>
    <cellStyle name="쉼표 [0] 16 2 3 4 2" xfId="2540" xr:uid="{00000000-0005-0000-0000-0000210A0000}"/>
    <cellStyle name="쉼표 [0] 16 2 3 4 2 2" xfId="2541" xr:uid="{00000000-0005-0000-0000-0000220A0000}"/>
    <cellStyle name="쉼표 [0] 16 2 3 4 3" xfId="2542" xr:uid="{00000000-0005-0000-0000-0000230A0000}"/>
    <cellStyle name="쉼표 [0] 16 2 3 5" xfId="2543" xr:uid="{00000000-0005-0000-0000-0000240A0000}"/>
    <cellStyle name="쉼표 [0] 16 2 3 5 2" xfId="2544" xr:uid="{00000000-0005-0000-0000-0000250A0000}"/>
    <cellStyle name="쉼표 [0] 16 2 3 6" xfId="2545" xr:uid="{00000000-0005-0000-0000-0000260A0000}"/>
    <cellStyle name="쉼표 [0] 16 2 4" xfId="2546" xr:uid="{00000000-0005-0000-0000-0000270A0000}"/>
    <cellStyle name="쉼표 [0] 16 2 4 2" xfId="2547" xr:uid="{00000000-0005-0000-0000-0000280A0000}"/>
    <cellStyle name="쉼표 [0] 16 2 4 2 2" xfId="2548" xr:uid="{00000000-0005-0000-0000-0000290A0000}"/>
    <cellStyle name="쉼표 [0] 16 2 4 2 2 2" xfId="2549" xr:uid="{00000000-0005-0000-0000-00002A0A0000}"/>
    <cellStyle name="쉼표 [0] 16 2 4 2 2 2 2" xfId="2550" xr:uid="{00000000-0005-0000-0000-00002B0A0000}"/>
    <cellStyle name="쉼표 [0] 16 2 4 2 2 3" xfId="2551" xr:uid="{00000000-0005-0000-0000-00002C0A0000}"/>
    <cellStyle name="쉼표 [0] 16 2 4 2 3" xfId="2552" xr:uid="{00000000-0005-0000-0000-00002D0A0000}"/>
    <cellStyle name="쉼표 [0] 16 2 4 2 3 2" xfId="2553" xr:uid="{00000000-0005-0000-0000-00002E0A0000}"/>
    <cellStyle name="쉼표 [0] 16 2 4 2 4" xfId="2554" xr:uid="{00000000-0005-0000-0000-00002F0A0000}"/>
    <cellStyle name="쉼표 [0] 16 2 4 3" xfId="2555" xr:uid="{00000000-0005-0000-0000-0000300A0000}"/>
    <cellStyle name="쉼표 [0] 16 2 4 3 2" xfId="2556" xr:uid="{00000000-0005-0000-0000-0000310A0000}"/>
    <cellStyle name="쉼표 [0] 16 2 4 3 2 2" xfId="2557" xr:uid="{00000000-0005-0000-0000-0000320A0000}"/>
    <cellStyle name="쉼표 [0] 16 2 4 3 3" xfId="2558" xr:uid="{00000000-0005-0000-0000-0000330A0000}"/>
    <cellStyle name="쉼표 [0] 16 2 4 4" xfId="2559" xr:uid="{00000000-0005-0000-0000-0000340A0000}"/>
    <cellStyle name="쉼표 [0] 16 2 4 4 2" xfId="2560" xr:uid="{00000000-0005-0000-0000-0000350A0000}"/>
    <cellStyle name="쉼표 [0] 16 2 4 5" xfId="2561" xr:uid="{00000000-0005-0000-0000-0000360A0000}"/>
    <cellStyle name="쉼표 [0] 16 2 5" xfId="2562" xr:uid="{00000000-0005-0000-0000-0000370A0000}"/>
    <cellStyle name="쉼표 [0] 16 2 5 2" xfId="2563" xr:uid="{00000000-0005-0000-0000-0000380A0000}"/>
    <cellStyle name="쉼표 [0] 16 2 5 2 2" xfId="2564" xr:uid="{00000000-0005-0000-0000-0000390A0000}"/>
    <cellStyle name="쉼표 [0] 16 2 5 2 2 2" xfId="2565" xr:uid="{00000000-0005-0000-0000-00003A0A0000}"/>
    <cellStyle name="쉼표 [0] 16 2 5 2 3" xfId="2566" xr:uid="{00000000-0005-0000-0000-00003B0A0000}"/>
    <cellStyle name="쉼표 [0] 16 2 5 3" xfId="2567" xr:uid="{00000000-0005-0000-0000-00003C0A0000}"/>
    <cellStyle name="쉼표 [0] 16 2 5 3 2" xfId="2568" xr:uid="{00000000-0005-0000-0000-00003D0A0000}"/>
    <cellStyle name="쉼표 [0] 16 2 5 4" xfId="2569" xr:uid="{00000000-0005-0000-0000-00003E0A0000}"/>
    <cellStyle name="쉼표 [0] 16 2 6" xfId="2570" xr:uid="{00000000-0005-0000-0000-00003F0A0000}"/>
    <cellStyle name="쉼표 [0] 16 2 6 2" xfId="2571" xr:uid="{00000000-0005-0000-0000-0000400A0000}"/>
    <cellStyle name="쉼표 [0] 16 2 6 2 2" xfId="2572" xr:uid="{00000000-0005-0000-0000-0000410A0000}"/>
    <cellStyle name="쉼표 [0] 16 2 6 3" xfId="2573" xr:uid="{00000000-0005-0000-0000-0000420A0000}"/>
    <cellStyle name="쉼표 [0] 16 2 7" xfId="2574" xr:uid="{00000000-0005-0000-0000-0000430A0000}"/>
    <cellStyle name="쉼표 [0] 16 2 7 2" xfId="2575" xr:uid="{00000000-0005-0000-0000-0000440A0000}"/>
    <cellStyle name="쉼표 [0] 16 2 8" xfId="2576" xr:uid="{00000000-0005-0000-0000-0000450A0000}"/>
    <cellStyle name="쉼표 [0] 16 3" xfId="2577" xr:uid="{00000000-0005-0000-0000-0000460A0000}"/>
    <cellStyle name="쉼표 [0] 16 3 2" xfId="2578" xr:uid="{00000000-0005-0000-0000-0000470A0000}"/>
    <cellStyle name="쉼표 [0] 16 3 2 2" xfId="2579" xr:uid="{00000000-0005-0000-0000-0000480A0000}"/>
    <cellStyle name="쉼표 [0] 16 3 2 2 2" xfId="2580" xr:uid="{00000000-0005-0000-0000-0000490A0000}"/>
    <cellStyle name="쉼표 [0] 16 3 2 2 2 2" xfId="2581" xr:uid="{00000000-0005-0000-0000-00004A0A0000}"/>
    <cellStyle name="쉼표 [0] 16 3 2 2 2 2 2" xfId="2582" xr:uid="{00000000-0005-0000-0000-00004B0A0000}"/>
    <cellStyle name="쉼표 [0] 16 3 2 2 2 2 2 2" xfId="2583" xr:uid="{00000000-0005-0000-0000-00004C0A0000}"/>
    <cellStyle name="쉼표 [0] 16 3 2 2 2 2 3" xfId="2584" xr:uid="{00000000-0005-0000-0000-00004D0A0000}"/>
    <cellStyle name="쉼표 [0] 16 3 2 2 2 3" xfId="2585" xr:uid="{00000000-0005-0000-0000-00004E0A0000}"/>
    <cellStyle name="쉼표 [0] 16 3 2 2 2 3 2" xfId="2586" xr:uid="{00000000-0005-0000-0000-00004F0A0000}"/>
    <cellStyle name="쉼표 [0] 16 3 2 2 2 4" xfId="2587" xr:uid="{00000000-0005-0000-0000-0000500A0000}"/>
    <cellStyle name="쉼표 [0] 16 3 2 2 3" xfId="2588" xr:uid="{00000000-0005-0000-0000-0000510A0000}"/>
    <cellStyle name="쉼표 [0] 16 3 2 2 3 2" xfId="2589" xr:uid="{00000000-0005-0000-0000-0000520A0000}"/>
    <cellStyle name="쉼표 [0] 16 3 2 2 3 2 2" xfId="2590" xr:uid="{00000000-0005-0000-0000-0000530A0000}"/>
    <cellStyle name="쉼표 [0] 16 3 2 2 3 3" xfId="2591" xr:uid="{00000000-0005-0000-0000-0000540A0000}"/>
    <cellStyle name="쉼표 [0] 16 3 2 2 4" xfId="2592" xr:uid="{00000000-0005-0000-0000-0000550A0000}"/>
    <cellStyle name="쉼표 [0] 16 3 2 2 4 2" xfId="2593" xr:uid="{00000000-0005-0000-0000-0000560A0000}"/>
    <cellStyle name="쉼표 [0] 16 3 2 2 5" xfId="2594" xr:uid="{00000000-0005-0000-0000-0000570A0000}"/>
    <cellStyle name="쉼표 [0] 16 3 2 3" xfId="2595" xr:uid="{00000000-0005-0000-0000-0000580A0000}"/>
    <cellStyle name="쉼표 [0] 16 3 2 3 2" xfId="2596" xr:uid="{00000000-0005-0000-0000-0000590A0000}"/>
    <cellStyle name="쉼표 [0] 16 3 2 3 2 2" xfId="2597" xr:uid="{00000000-0005-0000-0000-00005A0A0000}"/>
    <cellStyle name="쉼표 [0] 16 3 2 3 2 2 2" xfId="2598" xr:uid="{00000000-0005-0000-0000-00005B0A0000}"/>
    <cellStyle name="쉼표 [0] 16 3 2 3 2 3" xfId="2599" xr:uid="{00000000-0005-0000-0000-00005C0A0000}"/>
    <cellStyle name="쉼표 [0] 16 3 2 3 3" xfId="2600" xr:uid="{00000000-0005-0000-0000-00005D0A0000}"/>
    <cellStyle name="쉼표 [0] 16 3 2 3 3 2" xfId="2601" xr:uid="{00000000-0005-0000-0000-00005E0A0000}"/>
    <cellStyle name="쉼표 [0] 16 3 2 3 4" xfId="2602" xr:uid="{00000000-0005-0000-0000-00005F0A0000}"/>
    <cellStyle name="쉼표 [0] 16 3 2 4" xfId="2603" xr:uid="{00000000-0005-0000-0000-0000600A0000}"/>
    <cellStyle name="쉼표 [0] 16 3 2 4 2" xfId="2604" xr:uid="{00000000-0005-0000-0000-0000610A0000}"/>
    <cellStyle name="쉼표 [0] 16 3 2 4 2 2" xfId="2605" xr:uid="{00000000-0005-0000-0000-0000620A0000}"/>
    <cellStyle name="쉼표 [0] 16 3 2 4 3" xfId="2606" xr:uid="{00000000-0005-0000-0000-0000630A0000}"/>
    <cellStyle name="쉼표 [0] 16 3 2 5" xfId="2607" xr:uid="{00000000-0005-0000-0000-0000640A0000}"/>
    <cellStyle name="쉼표 [0] 16 3 2 5 2" xfId="2608" xr:uid="{00000000-0005-0000-0000-0000650A0000}"/>
    <cellStyle name="쉼표 [0] 16 3 2 6" xfId="2609" xr:uid="{00000000-0005-0000-0000-0000660A0000}"/>
    <cellStyle name="쉼표 [0] 16 3 3" xfId="2610" xr:uid="{00000000-0005-0000-0000-0000670A0000}"/>
    <cellStyle name="쉼표 [0] 16 3 3 2" xfId="2611" xr:uid="{00000000-0005-0000-0000-0000680A0000}"/>
    <cellStyle name="쉼표 [0] 16 3 3 2 2" xfId="2612" xr:uid="{00000000-0005-0000-0000-0000690A0000}"/>
    <cellStyle name="쉼표 [0] 16 3 3 2 2 2" xfId="2613" xr:uid="{00000000-0005-0000-0000-00006A0A0000}"/>
    <cellStyle name="쉼표 [0] 16 3 3 2 2 2 2" xfId="2614" xr:uid="{00000000-0005-0000-0000-00006B0A0000}"/>
    <cellStyle name="쉼표 [0] 16 3 3 2 2 3" xfId="2615" xr:uid="{00000000-0005-0000-0000-00006C0A0000}"/>
    <cellStyle name="쉼표 [0] 16 3 3 2 3" xfId="2616" xr:uid="{00000000-0005-0000-0000-00006D0A0000}"/>
    <cellStyle name="쉼표 [0] 16 3 3 2 3 2" xfId="2617" xr:uid="{00000000-0005-0000-0000-00006E0A0000}"/>
    <cellStyle name="쉼표 [0] 16 3 3 2 4" xfId="2618" xr:uid="{00000000-0005-0000-0000-00006F0A0000}"/>
    <cellStyle name="쉼표 [0] 16 3 3 3" xfId="2619" xr:uid="{00000000-0005-0000-0000-0000700A0000}"/>
    <cellStyle name="쉼표 [0] 16 3 3 3 2" xfId="2620" xr:uid="{00000000-0005-0000-0000-0000710A0000}"/>
    <cellStyle name="쉼표 [0] 16 3 3 3 2 2" xfId="2621" xr:uid="{00000000-0005-0000-0000-0000720A0000}"/>
    <cellStyle name="쉼표 [0] 16 3 3 3 3" xfId="2622" xr:uid="{00000000-0005-0000-0000-0000730A0000}"/>
    <cellStyle name="쉼표 [0] 16 3 3 4" xfId="2623" xr:uid="{00000000-0005-0000-0000-0000740A0000}"/>
    <cellStyle name="쉼표 [0] 16 3 3 4 2" xfId="2624" xr:uid="{00000000-0005-0000-0000-0000750A0000}"/>
    <cellStyle name="쉼표 [0] 16 3 3 5" xfId="2625" xr:uid="{00000000-0005-0000-0000-0000760A0000}"/>
    <cellStyle name="쉼표 [0] 16 3 4" xfId="2626" xr:uid="{00000000-0005-0000-0000-0000770A0000}"/>
    <cellStyle name="쉼표 [0] 16 3 4 2" xfId="2627" xr:uid="{00000000-0005-0000-0000-0000780A0000}"/>
    <cellStyle name="쉼표 [0] 16 3 4 2 2" xfId="2628" xr:uid="{00000000-0005-0000-0000-0000790A0000}"/>
    <cellStyle name="쉼표 [0] 16 3 4 2 2 2" xfId="2629" xr:uid="{00000000-0005-0000-0000-00007A0A0000}"/>
    <cellStyle name="쉼표 [0] 16 3 4 2 3" xfId="2630" xr:uid="{00000000-0005-0000-0000-00007B0A0000}"/>
    <cellStyle name="쉼표 [0] 16 3 4 3" xfId="2631" xr:uid="{00000000-0005-0000-0000-00007C0A0000}"/>
    <cellStyle name="쉼표 [0] 16 3 4 3 2" xfId="2632" xr:uid="{00000000-0005-0000-0000-00007D0A0000}"/>
    <cellStyle name="쉼표 [0] 16 3 4 4" xfId="2633" xr:uid="{00000000-0005-0000-0000-00007E0A0000}"/>
    <cellStyle name="쉼표 [0] 16 3 5" xfId="2634" xr:uid="{00000000-0005-0000-0000-00007F0A0000}"/>
    <cellStyle name="쉼표 [0] 16 3 5 2" xfId="2635" xr:uid="{00000000-0005-0000-0000-0000800A0000}"/>
    <cellStyle name="쉼표 [0] 16 3 5 2 2" xfId="2636" xr:uid="{00000000-0005-0000-0000-0000810A0000}"/>
    <cellStyle name="쉼표 [0] 16 3 5 3" xfId="2637" xr:uid="{00000000-0005-0000-0000-0000820A0000}"/>
    <cellStyle name="쉼표 [0] 16 3 6" xfId="2638" xr:uid="{00000000-0005-0000-0000-0000830A0000}"/>
    <cellStyle name="쉼표 [0] 16 3 6 2" xfId="2639" xr:uid="{00000000-0005-0000-0000-0000840A0000}"/>
    <cellStyle name="쉼표 [0] 16 3 7" xfId="2640" xr:uid="{00000000-0005-0000-0000-0000850A0000}"/>
    <cellStyle name="쉼표 [0] 16 4" xfId="2641" xr:uid="{00000000-0005-0000-0000-0000860A0000}"/>
    <cellStyle name="쉼표 [0] 16 4 2" xfId="2642" xr:uid="{00000000-0005-0000-0000-0000870A0000}"/>
    <cellStyle name="쉼표 [0] 16 4 2 2" xfId="2643" xr:uid="{00000000-0005-0000-0000-0000880A0000}"/>
    <cellStyle name="쉼표 [0] 16 4 2 2 2" xfId="2644" xr:uid="{00000000-0005-0000-0000-0000890A0000}"/>
    <cellStyle name="쉼표 [0] 16 4 2 2 2 2" xfId="2645" xr:uid="{00000000-0005-0000-0000-00008A0A0000}"/>
    <cellStyle name="쉼표 [0] 16 4 2 2 2 2 2" xfId="2646" xr:uid="{00000000-0005-0000-0000-00008B0A0000}"/>
    <cellStyle name="쉼표 [0] 16 4 2 2 2 3" xfId="2647" xr:uid="{00000000-0005-0000-0000-00008C0A0000}"/>
    <cellStyle name="쉼표 [0] 16 4 2 2 3" xfId="2648" xr:uid="{00000000-0005-0000-0000-00008D0A0000}"/>
    <cellStyle name="쉼표 [0] 16 4 2 2 3 2" xfId="2649" xr:uid="{00000000-0005-0000-0000-00008E0A0000}"/>
    <cellStyle name="쉼표 [0] 16 4 2 2 4" xfId="2650" xr:uid="{00000000-0005-0000-0000-00008F0A0000}"/>
    <cellStyle name="쉼표 [0] 16 4 2 3" xfId="2651" xr:uid="{00000000-0005-0000-0000-0000900A0000}"/>
    <cellStyle name="쉼표 [0] 16 4 2 3 2" xfId="2652" xr:uid="{00000000-0005-0000-0000-0000910A0000}"/>
    <cellStyle name="쉼표 [0] 16 4 2 3 2 2" xfId="2653" xr:uid="{00000000-0005-0000-0000-0000920A0000}"/>
    <cellStyle name="쉼표 [0] 16 4 2 3 3" xfId="2654" xr:uid="{00000000-0005-0000-0000-0000930A0000}"/>
    <cellStyle name="쉼표 [0] 16 4 2 4" xfId="2655" xr:uid="{00000000-0005-0000-0000-0000940A0000}"/>
    <cellStyle name="쉼표 [0] 16 4 2 4 2" xfId="2656" xr:uid="{00000000-0005-0000-0000-0000950A0000}"/>
    <cellStyle name="쉼표 [0] 16 4 2 5" xfId="2657" xr:uid="{00000000-0005-0000-0000-0000960A0000}"/>
    <cellStyle name="쉼표 [0] 16 4 3" xfId="2658" xr:uid="{00000000-0005-0000-0000-0000970A0000}"/>
    <cellStyle name="쉼표 [0] 16 4 3 2" xfId="2659" xr:uid="{00000000-0005-0000-0000-0000980A0000}"/>
    <cellStyle name="쉼표 [0] 16 4 3 2 2" xfId="2660" xr:uid="{00000000-0005-0000-0000-0000990A0000}"/>
    <cellStyle name="쉼표 [0] 16 4 3 2 2 2" xfId="2661" xr:uid="{00000000-0005-0000-0000-00009A0A0000}"/>
    <cellStyle name="쉼표 [0] 16 4 3 2 3" xfId="2662" xr:uid="{00000000-0005-0000-0000-00009B0A0000}"/>
    <cellStyle name="쉼표 [0] 16 4 3 3" xfId="2663" xr:uid="{00000000-0005-0000-0000-00009C0A0000}"/>
    <cellStyle name="쉼표 [0] 16 4 3 3 2" xfId="2664" xr:uid="{00000000-0005-0000-0000-00009D0A0000}"/>
    <cellStyle name="쉼표 [0] 16 4 3 4" xfId="2665" xr:uid="{00000000-0005-0000-0000-00009E0A0000}"/>
    <cellStyle name="쉼표 [0] 16 4 4" xfId="2666" xr:uid="{00000000-0005-0000-0000-00009F0A0000}"/>
    <cellStyle name="쉼표 [0] 16 4 4 2" xfId="2667" xr:uid="{00000000-0005-0000-0000-0000A00A0000}"/>
    <cellStyle name="쉼표 [0] 16 4 4 2 2" xfId="2668" xr:uid="{00000000-0005-0000-0000-0000A10A0000}"/>
    <cellStyle name="쉼표 [0] 16 4 4 3" xfId="2669" xr:uid="{00000000-0005-0000-0000-0000A20A0000}"/>
    <cellStyle name="쉼표 [0] 16 4 5" xfId="2670" xr:uid="{00000000-0005-0000-0000-0000A30A0000}"/>
    <cellStyle name="쉼표 [0] 16 4 5 2" xfId="2671" xr:uid="{00000000-0005-0000-0000-0000A40A0000}"/>
    <cellStyle name="쉼표 [0] 16 4 6" xfId="2672" xr:uid="{00000000-0005-0000-0000-0000A50A0000}"/>
    <cellStyle name="쉼표 [0] 16 5" xfId="2673" xr:uid="{00000000-0005-0000-0000-0000A60A0000}"/>
    <cellStyle name="쉼표 [0] 16 5 2" xfId="2674" xr:uid="{00000000-0005-0000-0000-0000A70A0000}"/>
    <cellStyle name="쉼표 [0] 16 5 2 2" xfId="2675" xr:uid="{00000000-0005-0000-0000-0000A80A0000}"/>
    <cellStyle name="쉼표 [0] 16 5 2 2 2" xfId="2676" xr:uid="{00000000-0005-0000-0000-0000A90A0000}"/>
    <cellStyle name="쉼표 [0] 16 5 2 2 2 2" xfId="2677" xr:uid="{00000000-0005-0000-0000-0000AA0A0000}"/>
    <cellStyle name="쉼표 [0] 16 5 2 2 3" xfId="2678" xr:uid="{00000000-0005-0000-0000-0000AB0A0000}"/>
    <cellStyle name="쉼표 [0] 16 5 2 3" xfId="2679" xr:uid="{00000000-0005-0000-0000-0000AC0A0000}"/>
    <cellStyle name="쉼표 [0] 16 5 2 3 2" xfId="2680" xr:uid="{00000000-0005-0000-0000-0000AD0A0000}"/>
    <cellStyle name="쉼표 [0] 16 5 2 4" xfId="2681" xr:uid="{00000000-0005-0000-0000-0000AE0A0000}"/>
    <cellStyle name="쉼표 [0] 16 5 3" xfId="2682" xr:uid="{00000000-0005-0000-0000-0000AF0A0000}"/>
    <cellStyle name="쉼표 [0] 16 5 3 2" xfId="2683" xr:uid="{00000000-0005-0000-0000-0000B00A0000}"/>
    <cellStyle name="쉼표 [0] 16 5 3 2 2" xfId="2684" xr:uid="{00000000-0005-0000-0000-0000B10A0000}"/>
    <cellStyle name="쉼표 [0] 16 5 3 3" xfId="2685" xr:uid="{00000000-0005-0000-0000-0000B20A0000}"/>
    <cellStyle name="쉼표 [0] 16 5 4" xfId="2686" xr:uid="{00000000-0005-0000-0000-0000B30A0000}"/>
    <cellStyle name="쉼표 [0] 16 5 4 2" xfId="2687" xr:uid="{00000000-0005-0000-0000-0000B40A0000}"/>
    <cellStyle name="쉼표 [0] 16 5 5" xfId="2688" xr:uid="{00000000-0005-0000-0000-0000B50A0000}"/>
    <cellStyle name="쉼표 [0] 16 6" xfId="2689" xr:uid="{00000000-0005-0000-0000-0000B60A0000}"/>
    <cellStyle name="쉼표 [0] 16 6 2" xfId="2690" xr:uid="{00000000-0005-0000-0000-0000B70A0000}"/>
    <cellStyle name="쉼표 [0] 16 6 2 2" xfId="2691" xr:uid="{00000000-0005-0000-0000-0000B80A0000}"/>
    <cellStyle name="쉼표 [0] 16 6 2 2 2" xfId="2692" xr:uid="{00000000-0005-0000-0000-0000B90A0000}"/>
    <cellStyle name="쉼표 [0] 16 6 2 3" xfId="2693" xr:uid="{00000000-0005-0000-0000-0000BA0A0000}"/>
    <cellStyle name="쉼표 [0] 16 6 3" xfId="2694" xr:uid="{00000000-0005-0000-0000-0000BB0A0000}"/>
    <cellStyle name="쉼표 [0] 16 6 3 2" xfId="2695" xr:uid="{00000000-0005-0000-0000-0000BC0A0000}"/>
    <cellStyle name="쉼표 [0] 16 6 4" xfId="2696" xr:uid="{00000000-0005-0000-0000-0000BD0A0000}"/>
    <cellStyle name="쉼표 [0] 16 7" xfId="2697" xr:uid="{00000000-0005-0000-0000-0000BE0A0000}"/>
    <cellStyle name="쉼표 [0] 16 7 2" xfId="2698" xr:uid="{00000000-0005-0000-0000-0000BF0A0000}"/>
    <cellStyle name="쉼표 [0] 16 7 2 2" xfId="2699" xr:uid="{00000000-0005-0000-0000-0000C00A0000}"/>
    <cellStyle name="쉼표 [0] 16 7 3" xfId="2700" xr:uid="{00000000-0005-0000-0000-0000C10A0000}"/>
    <cellStyle name="쉼표 [0] 16 8" xfId="2701" xr:uid="{00000000-0005-0000-0000-0000C20A0000}"/>
    <cellStyle name="쉼표 [0] 16 8 2" xfId="2702" xr:uid="{00000000-0005-0000-0000-0000C30A0000}"/>
    <cellStyle name="쉼표 [0] 16 9" xfId="2703" xr:uid="{00000000-0005-0000-0000-0000C40A0000}"/>
    <cellStyle name="쉼표 [0] 17" xfId="2704" xr:uid="{00000000-0005-0000-0000-0000C50A0000}"/>
    <cellStyle name="쉼표 [0] 17 2" xfId="2705" xr:uid="{00000000-0005-0000-0000-0000C60A0000}"/>
    <cellStyle name="쉼표 [0] 17 2 2" xfId="2706" xr:uid="{00000000-0005-0000-0000-0000C70A0000}"/>
    <cellStyle name="쉼표 [0] 17 2 2 2" xfId="2707" xr:uid="{00000000-0005-0000-0000-0000C80A0000}"/>
    <cellStyle name="쉼표 [0] 17 2 2 2 2" xfId="2708" xr:uid="{00000000-0005-0000-0000-0000C90A0000}"/>
    <cellStyle name="쉼표 [0] 17 2 2 2 2 2" xfId="2709" xr:uid="{00000000-0005-0000-0000-0000CA0A0000}"/>
    <cellStyle name="쉼표 [0] 17 2 2 2 2 2 2" xfId="2710" xr:uid="{00000000-0005-0000-0000-0000CB0A0000}"/>
    <cellStyle name="쉼표 [0] 17 2 2 2 2 2 2 2" xfId="2711" xr:uid="{00000000-0005-0000-0000-0000CC0A0000}"/>
    <cellStyle name="쉼표 [0] 17 2 2 2 2 2 2 2 2" xfId="2712" xr:uid="{00000000-0005-0000-0000-0000CD0A0000}"/>
    <cellStyle name="쉼표 [0] 17 2 2 2 2 2 2 3" xfId="2713" xr:uid="{00000000-0005-0000-0000-0000CE0A0000}"/>
    <cellStyle name="쉼표 [0] 17 2 2 2 2 2 3" xfId="2714" xr:uid="{00000000-0005-0000-0000-0000CF0A0000}"/>
    <cellStyle name="쉼표 [0] 17 2 2 2 2 2 3 2" xfId="2715" xr:uid="{00000000-0005-0000-0000-0000D00A0000}"/>
    <cellStyle name="쉼표 [0] 17 2 2 2 2 2 4" xfId="2716" xr:uid="{00000000-0005-0000-0000-0000D10A0000}"/>
    <cellStyle name="쉼표 [0] 17 2 2 2 2 3" xfId="2717" xr:uid="{00000000-0005-0000-0000-0000D20A0000}"/>
    <cellStyle name="쉼표 [0] 17 2 2 2 2 3 2" xfId="2718" xr:uid="{00000000-0005-0000-0000-0000D30A0000}"/>
    <cellStyle name="쉼표 [0] 17 2 2 2 2 3 2 2" xfId="2719" xr:uid="{00000000-0005-0000-0000-0000D40A0000}"/>
    <cellStyle name="쉼표 [0] 17 2 2 2 2 3 3" xfId="2720" xr:uid="{00000000-0005-0000-0000-0000D50A0000}"/>
    <cellStyle name="쉼표 [0] 17 2 2 2 2 4" xfId="2721" xr:uid="{00000000-0005-0000-0000-0000D60A0000}"/>
    <cellStyle name="쉼표 [0] 17 2 2 2 2 4 2" xfId="2722" xr:uid="{00000000-0005-0000-0000-0000D70A0000}"/>
    <cellStyle name="쉼표 [0] 17 2 2 2 2 5" xfId="2723" xr:uid="{00000000-0005-0000-0000-0000D80A0000}"/>
    <cellStyle name="쉼표 [0] 17 2 2 2 3" xfId="2724" xr:uid="{00000000-0005-0000-0000-0000D90A0000}"/>
    <cellStyle name="쉼표 [0] 17 2 2 2 3 2" xfId="2725" xr:uid="{00000000-0005-0000-0000-0000DA0A0000}"/>
    <cellStyle name="쉼표 [0] 17 2 2 2 3 2 2" xfId="2726" xr:uid="{00000000-0005-0000-0000-0000DB0A0000}"/>
    <cellStyle name="쉼표 [0] 17 2 2 2 3 2 2 2" xfId="2727" xr:uid="{00000000-0005-0000-0000-0000DC0A0000}"/>
    <cellStyle name="쉼표 [0] 17 2 2 2 3 2 3" xfId="2728" xr:uid="{00000000-0005-0000-0000-0000DD0A0000}"/>
    <cellStyle name="쉼표 [0] 17 2 2 2 3 3" xfId="2729" xr:uid="{00000000-0005-0000-0000-0000DE0A0000}"/>
    <cellStyle name="쉼표 [0] 17 2 2 2 3 3 2" xfId="2730" xr:uid="{00000000-0005-0000-0000-0000DF0A0000}"/>
    <cellStyle name="쉼표 [0] 17 2 2 2 3 4" xfId="2731" xr:uid="{00000000-0005-0000-0000-0000E00A0000}"/>
    <cellStyle name="쉼표 [0] 17 2 2 2 4" xfId="2732" xr:uid="{00000000-0005-0000-0000-0000E10A0000}"/>
    <cellStyle name="쉼표 [0] 17 2 2 2 4 2" xfId="2733" xr:uid="{00000000-0005-0000-0000-0000E20A0000}"/>
    <cellStyle name="쉼표 [0] 17 2 2 2 4 2 2" xfId="2734" xr:uid="{00000000-0005-0000-0000-0000E30A0000}"/>
    <cellStyle name="쉼표 [0] 17 2 2 2 4 3" xfId="2735" xr:uid="{00000000-0005-0000-0000-0000E40A0000}"/>
    <cellStyle name="쉼표 [0] 17 2 2 2 5" xfId="2736" xr:uid="{00000000-0005-0000-0000-0000E50A0000}"/>
    <cellStyle name="쉼표 [0] 17 2 2 2 5 2" xfId="2737" xr:uid="{00000000-0005-0000-0000-0000E60A0000}"/>
    <cellStyle name="쉼표 [0] 17 2 2 2 6" xfId="2738" xr:uid="{00000000-0005-0000-0000-0000E70A0000}"/>
    <cellStyle name="쉼표 [0] 17 2 2 3" xfId="2739" xr:uid="{00000000-0005-0000-0000-0000E80A0000}"/>
    <cellStyle name="쉼표 [0] 17 2 2 3 2" xfId="2740" xr:uid="{00000000-0005-0000-0000-0000E90A0000}"/>
    <cellStyle name="쉼표 [0] 17 2 2 3 2 2" xfId="2741" xr:uid="{00000000-0005-0000-0000-0000EA0A0000}"/>
    <cellStyle name="쉼표 [0] 17 2 2 3 2 2 2" xfId="2742" xr:uid="{00000000-0005-0000-0000-0000EB0A0000}"/>
    <cellStyle name="쉼표 [0] 17 2 2 3 2 2 2 2" xfId="2743" xr:uid="{00000000-0005-0000-0000-0000EC0A0000}"/>
    <cellStyle name="쉼표 [0] 17 2 2 3 2 2 3" xfId="2744" xr:uid="{00000000-0005-0000-0000-0000ED0A0000}"/>
    <cellStyle name="쉼표 [0] 17 2 2 3 2 3" xfId="2745" xr:uid="{00000000-0005-0000-0000-0000EE0A0000}"/>
    <cellStyle name="쉼표 [0] 17 2 2 3 2 3 2" xfId="2746" xr:uid="{00000000-0005-0000-0000-0000EF0A0000}"/>
    <cellStyle name="쉼표 [0] 17 2 2 3 2 4" xfId="2747" xr:uid="{00000000-0005-0000-0000-0000F00A0000}"/>
    <cellStyle name="쉼표 [0] 17 2 2 3 3" xfId="2748" xr:uid="{00000000-0005-0000-0000-0000F10A0000}"/>
    <cellStyle name="쉼표 [0] 17 2 2 3 3 2" xfId="2749" xr:uid="{00000000-0005-0000-0000-0000F20A0000}"/>
    <cellStyle name="쉼표 [0] 17 2 2 3 3 2 2" xfId="2750" xr:uid="{00000000-0005-0000-0000-0000F30A0000}"/>
    <cellStyle name="쉼표 [0] 17 2 2 3 3 3" xfId="2751" xr:uid="{00000000-0005-0000-0000-0000F40A0000}"/>
    <cellStyle name="쉼표 [0] 17 2 2 3 4" xfId="2752" xr:uid="{00000000-0005-0000-0000-0000F50A0000}"/>
    <cellStyle name="쉼표 [0] 17 2 2 3 4 2" xfId="2753" xr:uid="{00000000-0005-0000-0000-0000F60A0000}"/>
    <cellStyle name="쉼표 [0] 17 2 2 3 5" xfId="2754" xr:uid="{00000000-0005-0000-0000-0000F70A0000}"/>
    <cellStyle name="쉼표 [0] 17 2 2 4" xfId="2755" xr:uid="{00000000-0005-0000-0000-0000F80A0000}"/>
    <cellStyle name="쉼표 [0] 17 2 2 4 2" xfId="2756" xr:uid="{00000000-0005-0000-0000-0000F90A0000}"/>
    <cellStyle name="쉼표 [0] 17 2 2 4 2 2" xfId="2757" xr:uid="{00000000-0005-0000-0000-0000FA0A0000}"/>
    <cellStyle name="쉼표 [0] 17 2 2 4 2 2 2" xfId="2758" xr:uid="{00000000-0005-0000-0000-0000FB0A0000}"/>
    <cellStyle name="쉼표 [0] 17 2 2 4 2 3" xfId="2759" xr:uid="{00000000-0005-0000-0000-0000FC0A0000}"/>
    <cellStyle name="쉼표 [0] 17 2 2 4 3" xfId="2760" xr:uid="{00000000-0005-0000-0000-0000FD0A0000}"/>
    <cellStyle name="쉼표 [0] 17 2 2 4 3 2" xfId="2761" xr:uid="{00000000-0005-0000-0000-0000FE0A0000}"/>
    <cellStyle name="쉼표 [0] 17 2 2 4 4" xfId="2762" xr:uid="{00000000-0005-0000-0000-0000FF0A0000}"/>
    <cellStyle name="쉼표 [0] 17 2 2 5" xfId="2763" xr:uid="{00000000-0005-0000-0000-0000000B0000}"/>
    <cellStyle name="쉼표 [0] 17 2 2 5 2" xfId="2764" xr:uid="{00000000-0005-0000-0000-0000010B0000}"/>
    <cellStyle name="쉼표 [0] 17 2 2 5 2 2" xfId="2765" xr:uid="{00000000-0005-0000-0000-0000020B0000}"/>
    <cellStyle name="쉼표 [0] 17 2 2 5 3" xfId="2766" xr:uid="{00000000-0005-0000-0000-0000030B0000}"/>
    <cellStyle name="쉼표 [0] 17 2 2 6" xfId="2767" xr:uid="{00000000-0005-0000-0000-0000040B0000}"/>
    <cellStyle name="쉼표 [0] 17 2 2 6 2" xfId="2768" xr:uid="{00000000-0005-0000-0000-0000050B0000}"/>
    <cellStyle name="쉼표 [0] 17 2 2 7" xfId="2769" xr:uid="{00000000-0005-0000-0000-0000060B0000}"/>
    <cellStyle name="쉼표 [0] 17 2 3" xfId="2770" xr:uid="{00000000-0005-0000-0000-0000070B0000}"/>
    <cellStyle name="쉼표 [0] 17 2 3 2" xfId="2771" xr:uid="{00000000-0005-0000-0000-0000080B0000}"/>
    <cellStyle name="쉼표 [0] 17 2 3 2 2" xfId="2772" xr:uid="{00000000-0005-0000-0000-0000090B0000}"/>
    <cellStyle name="쉼표 [0] 17 2 3 2 2 2" xfId="2773" xr:uid="{00000000-0005-0000-0000-00000A0B0000}"/>
    <cellStyle name="쉼표 [0] 17 2 3 2 2 2 2" xfId="2774" xr:uid="{00000000-0005-0000-0000-00000B0B0000}"/>
    <cellStyle name="쉼표 [0] 17 2 3 2 2 2 2 2" xfId="2775" xr:uid="{00000000-0005-0000-0000-00000C0B0000}"/>
    <cellStyle name="쉼표 [0] 17 2 3 2 2 2 3" xfId="2776" xr:uid="{00000000-0005-0000-0000-00000D0B0000}"/>
    <cellStyle name="쉼표 [0] 17 2 3 2 2 3" xfId="2777" xr:uid="{00000000-0005-0000-0000-00000E0B0000}"/>
    <cellStyle name="쉼표 [0] 17 2 3 2 2 3 2" xfId="2778" xr:uid="{00000000-0005-0000-0000-00000F0B0000}"/>
    <cellStyle name="쉼표 [0] 17 2 3 2 2 4" xfId="2779" xr:uid="{00000000-0005-0000-0000-0000100B0000}"/>
    <cellStyle name="쉼표 [0] 17 2 3 2 3" xfId="2780" xr:uid="{00000000-0005-0000-0000-0000110B0000}"/>
    <cellStyle name="쉼표 [0] 17 2 3 2 3 2" xfId="2781" xr:uid="{00000000-0005-0000-0000-0000120B0000}"/>
    <cellStyle name="쉼표 [0] 17 2 3 2 3 2 2" xfId="2782" xr:uid="{00000000-0005-0000-0000-0000130B0000}"/>
    <cellStyle name="쉼표 [0] 17 2 3 2 3 3" xfId="2783" xr:uid="{00000000-0005-0000-0000-0000140B0000}"/>
    <cellStyle name="쉼표 [0] 17 2 3 2 4" xfId="2784" xr:uid="{00000000-0005-0000-0000-0000150B0000}"/>
    <cellStyle name="쉼표 [0] 17 2 3 2 4 2" xfId="2785" xr:uid="{00000000-0005-0000-0000-0000160B0000}"/>
    <cellStyle name="쉼표 [0] 17 2 3 2 5" xfId="2786" xr:uid="{00000000-0005-0000-0000-0000170B0000}"/>
    <cellStyle name="쉼표 [0] 17 2 3 3" xfId="2787" xr:uid="{00000000-0005-0000-0000-0000180B0000}"/>
    <cellStyle name="쉼표 [0] 17 2 3 3 2" xfId="2788" xr:uid="{00000000-0005-0000-0000-0000190B0000}"/>
    <cellStyle name="쉼표 [0] 17 2 3 3 2 2" xfId="2789" xr:uid="{00000000-0005-0000-0000-00001A0B0000}"/>
    <cellStyle name="쉼표 [0] 17 2 3 3 2 2 2" xfId="2790" xr:uid="{00000000-0005-0000-0000-00001B0B0000}"/>
    <cellStyle name="쉼표 [0] 17 2 3 3 2 3" xfId="2791" xr:uid="{00000000-0005-0000-0000-00001C0B0000}"/>
    <cellStyle name="쉼표 [0] 17 2 3 3 3" xfId="2792" xr:uid="{00000000-0005-0000-0000-00001D0B0000}"/>
    <cellStyle name="쉼표 [0] 17 2 3 3 3 2" xfId="2793" xr:uid="{00000000-0005-0000-0000-00001E0B0000}"/>
    <cellStyle name="쉼표 [0] 17 2 3 3 4" xfId="2794" xr:uid="{00000000-0005-0000-0000-00001F0B0000}"/>
    <cellStyle name="쉼표 [0] 17 2 3 4" xfId="2795" xr:uid="{00000000-0005-0000-0000-0000200B0000}"/>
    <cellStyle name="쉼표 [0] 17 2 3 4 2" xfId="2796" xr:uid="{00000000-0005-0000-0000-0000210B0000}"/>
    <cellStyle name="쉼표 [0] 17 2 3 4 2 2" xfId="2797" xr:uid="{00000000-0005-0000-0000-0000220B0000}"/>
    <cellStyle name="쉼표 [0] 17 2 3 4 3" xfId="2798" xr:uid="{00000000-0005-0000-0000-0000230B0000}"/>
    <cellStyle name="쉼표 [0] 17 2 3 5" xfId="2799" xr:uid="{00000000-0005-0000-0000-0000240B0000}"/>
    <cellStyle name="쉼표 [0] 17 2 3 5 2" xfId="2800" xr:uid="{00000000-0005-0000-0000-0000250B0000}"/>
    <cellStyle name="쉼표 [0] 17 2 3 6" xfId="2801" xr:uid="{00000000-0005-0000-0000-0000260B0000}"/>
    <cellStyle name="쉼표 [0] 17 2 4" xfId="2802" xr:uid="{00000000-0005-0000-0000-0000270B0000}"/>
    <cellStyle name="쉼표 [0] 17 2 4 2" xfId="2803" xr:uid="{00000000-0005-0000-0000-0000280B0000}"/>
    <cellStyle name="쉼표 [0] 17 2 4 2 2" xfId="2804" xr:uid="{00000000-0005-0000-0000-0000290B0000}"/>
    <cellStyle name="쉼표 [0] 17 2 4 2 2 2" xfId="2805" xr:uid="{00000000-0005-0000-0000-00002A0B0000}"/>
    <cellStyle name="쉼표 [0] 17 2 4 2 2 2 2" xfId="2806" xr:uid="{00000000-0005-0000-0000-00002B0B0000}"/>
    <cellStyle name="쉼표 [0] 17 2 4 2 2 3" xfId="2807" xr:uid="{00000000-0005-0000-0000-00002C0B0000}"/>
    <cellStyle name="쉼표 [0] 17 2 4 2 3" xfId="2808" xr:uid="{00000000-0005-0000-0000-00002D0B0000}"/>
    <cellStyle name="쉼표 [0] 17 2 4 2 3 2" xfId="2809" xr:uid="{00000000-0005-0000-0000-00002E0B0000}"/>
    <cellStyle name="쉼표 [0] 17 2 4 2 4" xfId="2810" xr:uid="{00000000-0005-0000-0000-00002F0B0000}"/>
    <cellStyle name="쉼표 [0] 17 2 4 3" xfId="2811" xr:uid="{00000000-0005-0000-0000-0000300B0000}"/>
    <cellStyle name="쉼표 [0] 17 2 4 3 2" xfId="2812" xr:uid="{00000000-0005-0000-0000-0000310B0000}"/>
    <cellStyle name="쉼표 [0] 17 2 4 3 2 2" xfId="2813" xr:uid="{00000000-0005-0000-0000-0000320B0000}"/>
    <cellStyle name="쉼표 [0] 17 2 4 3 3" xfId="2814" xr:uid="{00000000-0005-0000-0000-0000330B0000}"/>
    <cellStyle name="쉼표 [0] 17 2 4 4" xfId="2815" xr:uid="{00000000-0005-0000-0000-0000340B0000}"/>
    <cellStyle name="쉼표 [0] 17 2 4 4 2" xfId="2816" xr:uid="{00000000-0005-0000-0000-0000350B0000}"/>
    <cellStyle name="쉼표 [0] 17 2 4 5" xfId="2817" xr:uid="{00000000-0005-0000-0000-0000360B0000}"/>
    <cellStyle name="쉼표 [0] 17 2 5" xfId="2818" xr:uid="{00000000-0005-0000-0000-0000370B0000}"/>
    <cellStyle name="쉼표 [0] 17 2 5 2" xfId="2819" xr:uid="{00000000-0005-0000-0000-0000380B0000}"/>
    <cellStyle name="쉼표 [0] 17 2 5 2 2" xfId="2820" xr:uid="{00000000-0005-0000-0000-0000390B0000}"/>
    <cellStyle name="쉼표 [0] 17 2 5 2 2 2" xfId="2821" xr:uid="{00000000-0005-0000-0000-00003A0B0000}"/>
    <cellStyle name="쉼표 [0] 17 2 5 2 3" xfId="2822" xr:uid="{00000000-0005-0000-0000-00003B0B0000}"/>
    <cellStyle name="쉼표 [0] 17 2 5 3" xfId="2823" xr:uid="{00000000-0005-0000-0000-00003C0B0000}"/>
    <cellStyle name="쉼표 [0] 17 2 5 3 2" xfId="2824" xr:uid="{00000000-0005-0000-0000-00003D0B0000}"/>
    <cellStyle name="쉼표 [0] 17 2 5 4" xfId="2825" xr:uid="{00000000-0005-0000-0000-00003E0B0000}"/>
    <cellStyle name="쉼표 [0] 17 2 6" xfId="2826" xr:uid="{00000000-0005-0000-0000-00003F0B0000}"/>
    <cellStyle name="쉼표 [0] 17 2 6 2" xfId="2827" xr:uid="{00000000-0005-0000-0000-0000400B0000}"/>
    <cellStyle name="쉼표 [0] 17 2 6 2 2" xfId="2828" xr:uid="{00000000-0005-0000-0000-0000410B0000}"/>
    <cellStyle name="쉼표 [0] 17 2 6 3" xfId="2829" xr:uid="{00000000-0005-0000-0000-0000420B0000}"/>
    <cellStyle name="쉼표 [0] 17 2 7" xfId="2830" xr:uid="{00000000-0005-0000-0000-0000430B0000}"/>
    <cellStyle name="쉼표 [0] 17 2 7 2" xfId="2831" xr:uid="{00000000-0005-0000-0000-0000440B0000}"/>
    <cellStyle name="쉼표 [0] 17 2 8" xfId="2832" xr:uid="{00000000-0005-0000-0000-0000450B0000}"/>
    <cellStyle name="쉼표 [0] 17 3" xfId="2833" xr:uid="{00000000-0005-0000-0000-0000460B0000}"/>
    <cellStyle name="쉼표 [0] 17 3 2" xfId="2834" xr:uid="{00000000-0005-0000-0000-0000470B0000}"/>
    <cellStyle name="쉼표 [0] 17 3 2 2" xfId="2835" xr:uid="{00000000-0005-0000-0000-0000480B0000}"/>
    <cellStyle name="쉼표 [0] 17 3 2 2 2" xfId="2836" xr:uid="{00000000-0005-0000-0000-0000490B0000}"/>
    <cellStyle name="쉼표 [0] 17 3 2 2 2 2" xfId="2837" xr:uid="{00000000-0005-0000-0000-00004A0B0000}"/>
    <cellStyle name="쉼표 [0] 17 3 2 2 2 2 2" xfId="2838" xr:uid="{00000000-0005-0000-0000-00004B0B0000}"/>
    <cellStyle name="쉼표 [0] 17 3 2 2 2 2 2 2" xfId="2839" xr:uid="{00000000-0005-0000-0000-00004C0B0000}"/>
    <cellStyle name="쉼표 [0] 17 3 2 2 2 2 3" xfId="2840" xr:uid="{00000000-0005-0000-0000-00004D0B0000}"/>
    <cellStyle name="쉼표 [0] 17 3 2 2 2 3" xfId="2841" xr:uid="{00000000-0005-0000-0000-00004E0B0000}"/>
    <cellStyle name="쉼표 [0] 17 3 2 2 2 3 2" xfId="2842" xr:uid="{00000000-0005-0000-0000-00004F0B0000}"/>
    <cellStyle name="쉼표 [0] 17 3 2 2 2 4" xfId="2843" xr:uid="{00000000-0005-0000-0000-0000500B0000}"/>
    <cellStyle name="쉼표 [0] 17 3 2 2 3" xfId="2844" xr:uid="{00000000-0005-0000-0000-0000510B0000}"/>
    <cellStyle name="쉼표 [0] 17 3 2 2 3 2" xfId="2845" xr:uid="{00000000-0005-0000-0000-0000520B0000}"/>
    <cellStyle name="쉼표 [0] 17 3 2 2 3 2 2" xfId="2846" xr:uid="{00000000-0005-0000-0000-0000530B0000}"/>
    <cellStyle name="쉼표 [0] 17 3 2 2 3 3" xfId="2847" xr:uid="{00000000-0005-0000-0000-0000540B0000}"/>
    <cellStyle name="쉼표 [0] 17 3 2 2 4" xfId="2848" xr:uid="{00000000-0005-0000-0000-0000550B0000}"/>
    <cellStyle name="쉼표 [0] 17 3 2 2 4 2" xfId="2849" xr:uid="{00000000-0005-0000-0000-0000560B0000}"/>
    <cellStyle name="쉼표 [0] 17 3 2 2 5" xfId="2850" xr:uid="{00000000-0005-0000-0000-0000570B0000}"/>
    <cellStyle name="쉼표 [0] 17 3 2 3" xfId="2851" xr:uid="{00000000-0005-0000-0000-0000580B0000}"/>
    <cellStyle name="쉼표 [0] 17 3 2 3 2" xfId="2852" xr:uid="{00000000-0005-0000-0000-0000590B0000}"/>
    <cellStyle name="쉼표 [0] 17 3 2 3 2 2" xfId="2853" xr:uid="{00000000-0005-0000-0000-00005A0B0000}"/>
    <cellStyle name="쉼표 [0] 17 3 2 3 2 2 2" xfId="2854" xr:uid="{00000000-0005-0000-0000-00005B0B0000}"/>
    <cellStyle name="쉼표 [0] 17 3 2 3 2 3" xfId="2855" xr:uid="{00000000-0005-0000-0000-00005C0B0000}"/>
    <cellStyle name="쉼표 [0] 17 3 2 3 3" xfId="2856" xr:uid="{00000000-0005-0000-0000-00005D0B0000}"/>
    <cellStyle name="쉼표 [0] 17 3 2 3 3 2" xfId="2857" xr:uid="{00000000-0005-0000-0000-00005E0B0000}"/>
    <cellStyle name="쉼표 [0] 17 3 2 3 4" xfId="2858" xr:uid="{00000000-0005-0000-0000-00005F0B0000}"/>
    <cellStyle name="쉼표 [0] 17 3 2 4" xfId="2859" xr:uid="{00000000-0005-0000-0000-0000600B0000}"/>
    <cellStyle name="쉼표 [0] 17 3 2 4 2" xfId="2860" xr:uid="{00000000-0005-0000-0000-0000610B0000}"/>
    <cellStyle name="쉼표 [0] 17 3 2 4 2 2" xfId="2861" xr:uid="{00000000-0005-0000-0000-0000620B0000}"/>
    <cellStyle name="쉼표 [0] 17 3 2 4 3" xfId="2862" xr:uid="{00000000-0005-0000-0000-0000630B0000}"/>
    <cellStyle name="쉼표 [0] 17 3 2 5" xfId="2863" xr:uid="{00000000-0005-0000-0000-0000640B0000}"/>
    <cellStyle name="쉼표 [0] 17 3 2 5 2" xfId="2864" xr:uid="{00000000-0005-0000-0000-0000650B0000}"/>
    <cellStyle name="쉼표 [0] 17 3 2 6" xfId="2865" xr:uid="{00000000-0005-0000-0000-0000660B0000}"/>
    <cellStyle name="쉼표 [0] 17 3 3" xfId="2866" xr:uid="{00000000-0005-0000-0000-0000670B0000}"/>
    <cellStyle name="쉼표 [0] 17 3 3 2" xfId="2867" xr:uid="{00000000-0005-0000-0000-0000680B0000}"/>
    <cellStyle name="쉼표 [0] 17 3 3 2 2" xfId="2868" xr:uid="{00000000-0005-0000-0000-0000690B0000}"/>
    <cellStyle name="쉼표 [0] 17 3 3 2 2 2" xfId="2869" xr:uid="{00000000-0005-0000-0000-00006A0B0000}"/>
    <cellStyle name="쉼표 [0] 17 3 3 2 2 2 2" xfId="2870" xr:uid="{00000000-0005-0000-0000-00006B0B0000}"/>
    <cellStyle name="쉼표 [0] 17 3 3 2 2 3" xfId="2871" xr:uid="{00000000-0005-0000-0000-00006C0B0000}"/>
    <cellStyle name="쉼표 [0] 17 3 3 2 3" xfId="2872" xr:uid="{00000000-0005-0000-0000-00006D0B0000}"/>
    <cellStyle name="쉼표 [0] 17 3 3 2 3 2" xfId="2873" xr:uid="{00000000-0005-0000-0000-00006E0B0000}"/>
    <cellStyle name="쉼표 [0] 17 3 3 2 4" xfId="2874" xr:uid="{00000000-0005-0000-0000-00006F0B0000}"/>
    <cellStyle name="쉼표 [0] 17 3 3 3" xfId="2875" xr:uid="{00000000-0005-0000-0000-0000700B0000}"/>
    <cellStyle name="쉼표 [0] 17 3 3 3 2" xfId="2876" xr:uid="{00000000-0005-0000-0000-0000710B0000}"/>
    <cellStyle name="쉼표 [0] 17 3 3 3 2 2" xfId="2877" xr:uid="{00000000-0005-0000-0000-0000720B0000}"/>
    <cellStyle name="쉼표 [0] 17 3 3 3 3" xfId="2878" xr:uid="{00000000-0005-0000-0000-0000730B0000}"/>
    <cellStyle name="쉼표 [0] 17 3 3 4" xfId="2879" xr:uid="{00000000-0005-0000-0000-0000740B0000}"/>
    <cellStyle name="쉼표 [0] 17 3 3 4 2" xfId="2880" xr:uid="{00000000-0005-0000-0000-0000750B0000}"/>
    <cellStyle name="쉼표 [0] 17 3 3 5" xfId="2881" xr:uid="{00000000-0005-0000-0000-0000760B0000}"/>
    <cellStyle name="쉼표 [0] 17 3 4" xfId="2882" xr:uid="{00000000-0005-0000-0000-0000770B0000}"/>
    <cellStyle name="쉼표 [0] 17 3 4 2" xfId="2883" xr:uid="{00000000-0005-0000-0000-0000780B0000}"/>
    <cellStyle name="쉼표 [0] 17 3 4 2 2" xfId="2884" xr:uid="{00000000-0005-0000-0000-0000790B0000}"/>
    <cellStyle name="쉼표 [0] 17 3 4 2 2 2" xfId="2885" xr:uid="{00000000-0005-0000-0000-00007A0B0000}"/>
    <cellStyle name="쉼표 [0] 17 3 4 2 3" xfId="2886" xr:uid="{00000000-0005-0000-0000-00007B0B0000}"/>
    <cellStyle name="쉼표 [0] 17 3 4 3" xfId="2887" xr:uid="{00000000-0005-0000-0000-00007C0B0000}"/>
    <cellStyle name="쉼표 [0] 17 3 4 3 2" xfId="2888" xr:uid="{00000000-0005-0000-0000-00007D0B0000}"/>
    <cellStyle name="쉼표 [0] 17 3 4 4" xfId="2889" xr:uid="{00000000-0005-0000-0000-00007E0B0000}"/>
    <cellStyle name="쉼표 [0] 17 3 5" xfId="2890" xr:uid="{00000000-0005-0000-0000-00007F0B0000}"/>
    <cellStyle name="쉼표 [0] 17 3 5 2" xfId="2891" xr:uid="{00000000-0005-0000-0000-0000800B0000}"/>
    <cellStyle name="쉼표 [0] 17 3 5 2 2" xfId="2892" xr:uid="{00000000-0005-0000-0000-0000810B0000}"/>
    <cellStyle name="쉼표 [0] 17 3 5 3" xfId="2893" xr:uid="{00000000-0005-0000-0000-0000820B0000}"/>
    <cellStyle name="쉼표 [0] 17 3 6" xfId="2894" xr:uid="{00000000-0005-0000-0000-0000830B0000}"/>
    <cellStyle name="쉼표 [0] 17 3 6 2" xfId="2895" xr:uid="{00000000-0005-0000-0000-0000840B0000}"/>
    <cellStyle name="쉼표 [0] 17 3 7" xfId="2896" xr:uid="{00000000-0005-0000-0000-0000850B0000}"/>
    <cellStyle name="쉼표 [0] 17 4" xfId="2897" xr:uid="{00000000-0005-0000-0000-0000860B0000}"/>
    <cellStyle name="쉼표 [0] 17 4 2" xfId="2898" xr:uid="{00000000-0005-0000-0000-0000870B0000}"/>
    <cellStyle name="쉼표 [0] 17 4 2 2" xfId="2899" xr:uid="{00000000-0005-0000-0000-0000880B0000}"/>
    <cellStyle name="쉼표 [0] 17 4 2 2 2" xfId="2900" xr:uid="{00000000-0005-0000-0000-0000890B0000}"/>
    <cellStyle name="쉼표 [0] 17 4 2 2 2 2" xfId="2901" xr:uid="{00000000-0005-0000-0000-00008A0B0000}"/>
    <cellStyle name="쉼표 [0] 17 4 2 2 2 2 2" xfId="2902" xr:uid="{00000000-0005-0000-0000-00008B0B0000}"/>
    <cellStyle name="쉼표 [0] 17 4 2 2 2 3" xfId="2903" xr:uid="{00000000-0005-0000-0000-00008C0B0000}"/>
    <cellStyle name="쉼표 [0] 17 4 2 2 3" xfId="2904" xr:uid="{00000000-0005-0000-0000-00008D0B0000}"/>
    <cellStyle name="쉼표 [0] 17 4 2 2 3 2" xfId="2905" xr:uid="{00000000-0005-0000-0000-00008E0B0000}"/>
    <cellStyle name="쉼표 [0] 17 4 2 2 4" xfId="2906" xr:uid="{00000000-0005-0000-0000-00008F0B0000}"/>
    <cellStyle name="쉼표 [0] 17 4 2 3" xfId="2907" xr:uid="{00000000-0005-0000-0000-0000900B0000}"/>
    <cellStyle name="쉼표 [0] 17 4 2 3 2" xfId="2908" xr:uid="{00000000-0005-0000-0000-0000910B0000}"/>
    <cellStyle name="쉼표 [0] 17 4 2 3 2 2" xfId="2909" xr:uid="{00000000-0005-0000-0000-0000920B0000}"/>
    <cellStyle name="쉼표 [0] 17 4 2 3 3" xfId="2910" xr:uid="{00000000-0005-0000-0000-0000930B0000}"/>
    <cellStyle name="쉼표 [0] 17 4 2 4" xfId="2911" xr:uid="{00000000-0005-0000-0000-0000940B0000}"/>
    <cellStyle name="쉼표 [0] 17 4 2 4 2" xfId="2912" xr:uid="{00000000-0005-0000-0000-0000950B0000}"/>
    <cellStyle name="쉼표 [0] 17 4 2 5" xfId="2913" xr:uid="{00000000-0005-0000-0000-0000960B0000}"/>
    <cellStyle name="쉼표 [0] 17 4 3" xfId="2914" xr:uid="{00000000-0005-0000-0000-0000970B0000}"/>
    <cellStyle name="쉼표 [0] 17 4 3 2" xfId="2915" xr:uid="{00000000-0005-0000-0000-0000980B0000}"/>
    <cellStyle name="쉼표 [0] 17 4 3 2 2" xfId="2916" xr:uid="{00000000-0005-0000-0000-0000990B0000}"/>
    <cellStyle name="쉼표 [0] 17 4 3 2 2 2" xfId="2917" xr:uid="{00000000-0005-0000-0000-00009A0B0000}"/>
    <cellStyle name="쉼표 [0] 17 4 3 2 3" xfId="2918" xr:uid="{00000000-0005-0000-0000-00009B0B0000}"/>
    <cellStyle name="쉼표 [0] 17 4 3 3" xfId="2919" xr:uid="{00000000-0005-0000-0000-00009C0B0000}"/>
    <cellStyle name="쉼표 [0] 17 4 3 3 2" xfId="2920" xr:uid="{00000000-0005-0000-0000-00009D0B0000}"/>
    <cellStyle name="쉼표 [0] 17 4 3 4" xfId="2921" xr:uid="{00000000-0005-0000-0000-00009E0B0000}"/>
    <cellStyle name="쉼표 [0] 17 4 4" xfId="2922" xr:uid="{00000000-0005-0000-0000-00009F0B0000}"/>
    <cellStyle name="쉼표 [0] 17 4 4 2" xfId="2923" xr:uid="{00000000-0005-0000-0000-0000A00B0000}"/>
    <cellStyle name="쉼표 [0] 17 4 4 2 2" xfId="2924" xr:uid="{00000000-0005-0000-0000-0000A10B0000}"/>
    <cellStyle name="쉼표 [0] 17 4 4 3" xfId="2925" xr:uid="{00000000-0005-0000-0000-0000A20B0000}"/>
    <cellStyle name="쉼표 [0] 17 4 5" xfId="2926" xr:uid="{00000000-0005-0000-0000-0000A30B0000}"/>
    <cellStyle name="쉼표 [0] 17 4 5 2" xfId="2927" xr:uid="{00000000-0005-0000-0000-0000A40B0000}"/>
    <cellStyle name="쉼표 [0] 17 4 6" xfId="2928" xr:uid="{00000000-0005-0000-0000-0000A50B0000}"/>
    <cellStyle name="쉼표 [0] 17 5" xfId="2929" xr:uid="{00000000-0005-0000-0000-0000A60B0000}"/>
    <cellStyle name="쉼표 [0] 17 5 2" xfId="2930" xr:uid="{00000000-0005-0000-0000-0000A70B0000}"/>
    <cellStyle name="쉼표 [0] 17 5 2 2" xfId="2931" xr:uid="{00000000-0005-0000-0000-0000A80B0000}"/>
    <cellStyle name="쉼표 [0] 17 5 2 2 2" xfId="2932" xr:uid="{00000000-0005-0000-0000-0000A90B0000}"/>
    <cellStyle name="쉼표 [0] 17 5 2 2 2 2" xfId="2933" xr:uid="{00000000-0005-0000-0000-0000AA0B0000}"/>
    <cellStyle name="쉼표 [0] 17 5 2 2 3" xfId="2934" xr:uid="{00000000-0005-0000-0000-0000AB0B0000}"/>
    <cellStyle name="쉼표 [0] 17 5 2 3" xfId="2935" xr:uid="{00000000-0005-0000-0000-0000AC0B0000}"/>
    <cellStyle name="쉼표 [0] 17 5 2 3 2" xfId="2936" xr:uid="{00000000-0005-0000-0000-0000AD0B0000}"/>
    <cellStyle name="쉼표 [0] 17 5 2 4" xfId="2937" xr:uid="{00000000-0005-0000-0000-0000AE0B0000}"/>
    <cellStyle name="쉼표 [0] 17 5 3" xfId="2938" xr:uid="{00000000-0005-0000-0000-0000AF0B0000}"/>
    <cellStyle name="쉼표 [0] 17 5 3 2" xfId="2939" xr:uid="{00000000-0005-0000-0000-0000B00B0000}"/>
    <cellStyle name="쉼표 [0] 17 5 3 2 2" xfId="2940" xr:uid="{00000000-0005-0000-0000-0000B10B0000}"/>
    <cellStyle name="쉼표 [0] 17 5 3 3" xfId="2941" xr:uid="{00000000-0005-0000-0000-0000B20B0000}"/>
    <cellStyle name="쉼표 [0] 17 5 4" xfId="2942" xr:uid="{00000000-0005-0000-0000-0000B30B0000}"/>
    <cellStyle name="쉼표 [0] 17 5 4 2" xfId="2943" xr:uid="{00000000-0005-0000-0000-0000B40B0000}"/>
    <cellStyle name="쉼표 [0] 17 5 5" xfId="2944" xr:uid="{00000000-0005-0000-0000-0000B50B0000}"/>
    <cellStyle name="쉼표 [0] 17 6" xfId="2945" xr:uid="{00000000-0005-0000-0000-0000B60B0000}"/>
    <cellStyle name="쉼표 [0] 17 6 2" xfId="2946" xr:uid="{00000000-0005-0000-0000-0000B70B0000}"/>
    <cellStyle name="쉼표 [0] 17 6 2 2" xfId="2947" xr:uid="{00000000-0005-0000-0000-0000B80B0000}"/>
    <cellStyle name="쉼표 [0] 17 6 2 2 2" xfId="2948" xr:uid="{00000000-0005-0000-0000-0000B90B0000}"/>
    <cellStyle name="쉼표 [0] 17 6 2 3" xfId="2949" xr:uid="{00000000-0005-0000-0000-0000BA0B0000}"/>
    <cellStyle name="쉼표 [0] 17 6 3" xfId="2950" xr:uid="{00000000-0005-0000-0000-0000BB0B0000}"/>
    <cellStyle name="쉼표 [0] 17 6 3 2" xfId="2951" xr:uid="{00000000-0005-0000-0000-0000BC0B0000}"/>
    <cellStyle name="쉼표 [0] 17 6 4" xfId="2952" xr:uid="{00000000-0005-0000-0000-0000BD0B0000}"/>
    <cellStyle name="쉼표 [0] 17 7" xfId="2953" xr:uid="{00000000-0005-0000-0000-0000BE0B0000}"/>
    <cellStyle name="쉼표 [0] 17 7 2" xfId="2954" xr:uid="{00000000-0005-0000-0000-0000BF0B0000}"/>
    <cellStyle name="쉼표 [0] 17 7 2 2" xfId="2955" xr:uid="{00000000-0005-0000-0000-0000C00B0000}"/>
    <cellStyle name="쉼표 [0] 17 7 3" xfId="2956" xr:uid="{00000000-0005-0000-0000-0000C10B0000}"/>
    <cellStyle name="쉼표 [0] 17 8" xfId="2957" xr:uid="{00000000-0005-0000-0000-0000C20B0000}"/>
    <cellStyle name="쉼표 [0] 17 8 2" xfId="2958" xr:uid="{00000000-0005-0000-0000-0000C30B0000}"/>
    <cellStyle name="쉼표 [0] 17 9" xfId="2959" xr:uid="{00000000-0005-0000-0000-0000C40B0000}"/>
    <cellStyle name="쉼표 [0] 18" xfId="2960" xr:uid="{00000000-0005-0000-0000-0000C50B0000}"/>
    <cellStyle name="쉼표 [0] 19" xfId="2961" xr:uid="{00000000-0005-0000-0000-0000C60B0000}"/>
    <cellStyle name="쉼표 [0] 2" xfId="2962" xr:uid="{00000000-0005-0000-0000-0000C70B0000}"/>
    <cellStyle name="쉼표 [0] 2 2" xfId="2963" xr:uid="{00000000-0005-0000-0000-0000C80B0000}"/>
    <cellStyle name="쉼표 [0] 2 3" xfId="2964" xr:uid="{00000000-0005-0000-0000-0000C90B0000}"/>
    <cellStyle name="쉼표 [0] 2 4" xfId="2965" xr:uid="{00000000-0005-0000-0000-0000CA0B0000}"/>
    <cellStyle name="쉼표 [0] 2 5" xfId="2966" xr:uid="{00000000-0005-0000-0000-0000CB0B0000}"/>
    <cellStyle name="쉼표 [0] 2 6" xfId="2967" xr:uid="{00000000-0005-0000-0000-0000CC0B0000}"/>
    <cellStyle name="쉼표 [0] 2 6 2" xfId="2968" xr:uid="{00000000-0005-0000-0000-0000CD0B0000}"/>
    <cellStyle name="쉼표 [0] 2 7" xfId="2969" xr:uid="{00000000-0005-0000-0000-0000CE0B0000}"/>
    <cellStyle name="쉼표 [0] 2 7 2" xfId="2970" xr:uid="{00000000-0005-0000-0000-0000CF0B0000}"/>
    <cellStyle name="쉼표 [0] 2 7 2 2" xfId="2971" xr:uid="{00000000-0005-0000-0000-0000D00B0000}"/>
    <cellStyle name="쉼표 [0] 2 7 3" xfId="2972" xr:uid="{00000000-0005-0000-0000-0000D10B0000}"/>
    <cellStyle name="쉼표 [0] 2 8" xfId="2973" xr:uid="{00000000-0005-0000-0000-0000D20B0000}"/>
    <cellStyle name="쉼표 [0] 20" xfId="2974" xr:uid="{00000000-0005-0000-0000-0000D30B0000}"/>
    <cellStyle name="쉼표 [0] 21" xfId="2975" xr:uid="{00000000-0005-0000-0000-0000D40B0000}"/>
    <cellStyle name="쉼표 [0] 22" xfId="2976" xr:uid="{00000000-0005-0000-0000-0000D50B0000}"/>
    <cellStyle name="쉼표 [0] 23" xfId="2977" xr:uid="{00000000-0005-0000-0000-0000D60B0000}"/>
    <cellStyle name="쉼표 [0] 23 2" xfId="2978" xr:uid="{00000000-0005-0000-0000-0000D70B0000}"/>
    <cellStyle name="쉼표 [0] 23 2 2" xfId="2979" xr:uid="{00000000-0005-0000-0000-0000D80B0000}"/>
    <cellStyle name="쉼표 [0] 23 2 2 2" xfId="2980" xr:uid="{00000000-0005-0000-0000-0000D90B0000}"/>
    <cellStyle name="쉼표 [0] 23 2 2 2 2" xfId="2981" xr:uid="{00000000-0005-0000-0000-0000DA0B0000}"/>
    <cellStyle name="쉼표 [0] 23 2 2 2 2 2" xfId="2982" xr:uid="{00000000-0005-0000-0000-0000DB0B0000}"/>
    <cellStyle name="쉼표 [0] 23 2 2 2 2 2 2" xfId="2983" xr:uid="{00000000-0005-0000-0000-0000DC0B0000}"/>
    <cellStyle name="쉼표 [0] 23 2 2 2 2 3" xfId="2984" xr:uid="{00000000-0005-0000-0000-0000DD0B0000}"/>
    <cellStyle name="쉼표 [0] 23 2 2 2 3" xfId="2985" xr:uid="{00000000-0005-0000-0000-0000DE0B0000}"/>
    <cellStyle name="쉼표 [0] 23 2 2 2 3 2" xfId="2986" xr:uid="{00000000-0005-0000-0000-0000DF0B0000}"/>
    <cellStyle name="쉼표 [0] 23 2 2 2 4" xfId="2987" xr:uid="{00000000-0005-0000-0000-0000E00B0000}"/>
    <cellStyle name="쉼표 [0] 23 2 2 3" xfId="2988" xr:uid="{00000000-0005-0000-0000-0000E10B0000}"/>
    <cellStyle name="쉼표 [0] 23 2 2 3 2" xfId="2989" xr:uid="{00000000-0005-0000-0000-0000E20B0000}"/>
    <cellStyle name="쉼표 [0] 23 2 2 3 2 2" xfId="2990" xr:uid="{00000000-0005-0000-0000-0000E30B0000}"/>
    <cellStyle name="쉼표 [0] 23 2 2 3 3" xfId="2991" xr:uid="{00000000-0005-0000-0000-0000E40B0000}"/>
    <cellStyle name="쉼표 [0] 23 2 2 4" xfId="2992" xr:uid="{00000000-0005-0000-0000-0000E50B0000}"/>
    <cellStyle name="쉼표 [0] 23 2 2 4 2" xfId="2993" xr:uid="{00000000-0005-0000-0000-0000E60B0000}"/>
    <cellStyle name="쉼표 [0] 23 2 2 5" xfId="2994" xr:uid="{00000000-0005-0000-0000-0000E70B0000}"/>
    <cellStyle name="쉼표 [0] 23 2 3" xfId="2995" xr:uid="{00000000-0005-0000-0000-0000E80B0000}"/>
    <cellStyle name="쉼표 [0] 23 2 3 2" xfId="2996" xr:uid="{00000000-0005-0000-0000-0000E90B0000}"/>
    <cellStyle name="쉼표 [0] 23 2 3 2 2" xfId="2997" xr:uid="{00000000-0005-0000-0000-0000EA0B0000}"/>
    <cellStyle name="쉼표 [0] 23 2 3 2 2 2" xfId="2998" xr:uid="{00000000-0005-0000-0000-0000EB0B0000}"/>
    <cellStyle name="쉼표 [0] 23 2 3 2 3" xfId="2999" xr:uid="{00000000-0005-0000-0000-0000EC0B0000}"/>
    <cellStyle name="쉼표 [0] 23 2 3 3" xfId="3000" xr:uid="{00000000-0005-0000-0000-0000ED0B0000}"/>
    <cellStyle name="쉼표 [0] 23 2 3 3 2" xfId="3001" xr:uid="{00000000-0005-0000-0000-0000EE0B0000}"/>
    <cellStyle name="쉼표 [0] 23 2 3 4" xfId="3002" xr:uid="{00000000-0005-0000-0000-0000EF0B0000}"/>
    <cellStyle name="쉼표 [0] 23 2 4" xfId="3003" xr:uid="{00000000-0005-0000-0000-0000F00B0000}"/>
    <cellStyle name="쉼표 [0] 23 2 4 2" xfId="3004" xr:uid="{00000000-0005-0000-0000-0000F10B0000}"/>
    <cellStyle name="쉼표 [0] 23 2 4 2 2" xfId="3005" xr:uid="{00000000-0005-0000-0000-0000F20B0000}"/>
    <cellStyle name="쉼표 [0] 23 2 4 3" xfId="3006" xr:uid="{00000000-0005-0000-0000-0000F30B0000}"/>
    <cellStyle name="쉼표 [0] 23 2 5" xfId="3007" xr:uid="{00000000-0005-0000-0000-0000F40B0000}"/>
    <cellStyle name="쉼표 [0] 23 2 5 2" xfId="3008" xr:uid="{00000000-0005-0000-0000-0000F50B0000}"/>
    <cellStyle name="쉼표 [0] 23 2 6" xfId="3009" xr:uid="{00000000-0005-0000-0000-0000F60B0000}"/>
    <cellStyle name="쉼표 [0] 23 3" xfId="3010" xr:uid="{00000000-0005-0000-0000-0000F70B0000}"/>
    <cellStyle name="쉼표 [0] 23 3 2" xfId="3011" xr:uid="{00000000-0005-0000-0000-0000F80B0000}"/>
    <cellStyle name="쉼표 [0] 23 3 2 2" xfId="3012" xr:uid="{00000000-0005-0000-0000-0000F90B0000}"/>
    <cellStyle name="쉼표 [0] 23 3 2 2 2" xfId="3013" xr:uid="{00000000-0005-0000-0000-0000FA0B0000}"/>
    <cellStyle name="쉼표 [0] 23 3 2 2 2 2" xfId="3014" xr:uid="{00000000-0005-0000-0000-0000FB0B0000}"/>
    <cellStyle name="쉼표 [0] 23 3 2 2 3" xfId="3015" xr:uid="{00000000-0005-0000-0000-0000FC0B0000}"/>
    <cellStyle name="쉼표 [0] 23 3 2 3" xfId="3016" xr:uid="{00000000-0005-0000-0000-0000FD0B0000}"/>
    <cellStyle name="쉼표 [0] 23 3 2 3 2" xfId="3017" xr:uid="{00000000-0005-0000-0000-0000FE0B0000}"/>
    <cellStyle name="쉼표 [0] 23 3 2 4" xfId="3018" xr:uid="{00000000-0005-0000-0000-0000FF0B0000}"/>
    <cellStyle name="쉼표 [0] 23 3 3" xfId="3019" xr:uid="{00000000-0005-0000-0000-0000000C0000}"/>
    <cellStyle name="쉼표 [0] 23 3 3 2" xfId="3020" xr:uid="{00000000-0005-0000-0000-0000010C0000}"/>
    <cellStyle name="쉼표 [0] 23 3 3 2 2" xfId="3021" xr:uid="{00000000-0005-0000-0000-0000020C0000}"/>
    <cellStyle name="쉼표 [0] 23 3 3 3" xfId="3022" xr:uid="{00000000-0005-0000-0000-0000030C0000}"/>
    <cellStyle name="쉼표 [0] 23 3 4" xfId="3023" xr:uid="{00000000-0005-0000-0000-0000040C0000}"/>
    <cellStyle name="쉼표 [0] 23 3 4 2" xfId="3024" xr:uid="{00000000-0005-0000-0000-0000050C0000}"/>
    <cellStyle name="쉼표 [0] 23 3 5" xfId="3025" xr:uid="{00000000-0005-0000-0000-0000060C0000}"/>
    <cellStyle name="쉼표 [0] 23 4" xfId="3026" xr:uid="{00000000-0005-0000-0000-0000070C0000}"/>
    <cellStyle name="쉼표 [0] 23 4 2" xfId="3027" xr:uid="{00000000-0005-0000-0000-0000080C0000}"/>
    <cellStyle name="쉼표 [0] 23 4 2 2" xfId="3028" xr:uid="{00000000-0005-0000-0000-0000090C0000}"/>
    <cellStyle name="쉼표 [0] 23 4 2 2 2" xfId="3029" xr:uid="{00000000-0005-0000-0000-00000A0C0000}"/>
    <cellStyle name="쉼표 [0] 23 4 2 3" xfId="3030" xr:uid="{00000000-0005-0000-0000-00000B0C0000}"/>
    <cellStyle name="쉼표 [0] 23 4 3" xfId="3031" xr:uid="{00000000-0005-0000-0000-00000C0C0000}"/>
    <cellStyle name="쉼표 [0] 23 4 3 2" xfId="3032" xr:uid="{00000000-0005-0000-0000-00000D0C0000}"/>
    <cellStyle name="쉼표 [0] 23 4 4" xfId="3033" xr:uid="{00000000-0005-0000-0000-00000E0C0000}"/>
    <cellStyle name="쉼표 [0] 23 5" xfId="3034" xr:uid="{00000000-0005-0000-0000-00000F0C0000}"/>
    <cellStyle name="쉼표 [0] 23 5 2" xfId="3035" xr:uid="{00000000-0005-0000-0000-0000100C0000}"/>
    <cellStyle name="쉼표 [0] 23 5 2 2" xfId="3036" xr:uid="{00000000-0005-0000-0000-0000110C0000}"/>
    <cellStyle name="쉼표 [0] 23 5 3" xfId="3037" xr:uid="{00000000-0005-0000-0000-0000120C0000}"/>
    <cellStyle name="쉼표 [0] 23 6" xfId="3038" xr:uid="{00000000-0005-0000-0000-0000130C0000}"/>
    <cellStyle name="쉼표 [0] 23 6 2" xfId="3039" xr:uid="{00000000-0005-0000-0000-0000140C0000}"/>
    <cellStyle name="쉼표 [0] 23 7" xfId="3040" xr:uid="{00000000-0005-0000-0000-0000150C0000}"/>
    <cellStyle name="쉼표 [0] 24" xfId="3041" xr:uid="{00000000-0005-0000-0000-0000160C0000}"/>
    <cellStyle name="쉼표 [0] 24 2" xfId="3042" xr:uid="{00000000-0005-0000-0000-0000170C0000}"/>
    <cellStyle name="쉼표 [0] 24 2 2" xfId="3043" xr:uid="{00000000-0005-0000-0000-0000180C0000}"/>
    <cellStyle name="쉼표 [0] 24 2 2 2" xfId="3044" xr:uid="{00000000-0005-0000-0000-0000190C0000}"/>
    <cellStyle name="쉼표 [0] 24 2 2 2 2" xfId="3045" xr:uid="{00000000-0005-0000-0000-00001A0C0000}"/>
    <cellStyle name="쉼표 [0] 24 2 2 2 2 2" xfId="3046" xr:uid="{00000000-0005-0000-0000-00001B0C0000}"/>
    <cellStyle name="쉼표 [0] 24 2 2 2 3" xfId="3047" xr:uid="{00000000-0005-0000-0000-00001C0C0000}"/>
    <cellStyle name="쉼표 [0] 24 2 2 3" xfId="3048" xr:uid="{00000000-0005-0000-0000-00001D0C0000}"/>
    <cellStyle name="쉼표 [0] 24 2 2 3 2" xfId="3049" xr:uid="{00000000-0005-0000-0000-00001E0C0000}"/>
    <cellStyle name="쉼표 [0] 24 2 2 4" xfId="3050" xr:uid="{00000000-0005-0000-0000-00001F0C0000}"/>
    <cellStyle name="쉼표 [0] 24 2 3" xfId="3051" xr:uid="{00000000-0005-0000-0000-0000200C0000}"/>
    <cellStyle name="쉼표 [0] 24 2 3 2" xfId="3052" xr:uid="{00000000-0005-0000-0000-0000210C0000}"/>
    <cellStyle name="쉼표 [0] 24 2 3 2 2" xfId="3053" xr:uid="{00000000-0005-0000-0000-0000220C0000}"/>
    <cellStyle name="쉼표 [0] 24 2 3 3" xfId="3054" xr:uid="{00000000-0005-0000-0000-0000230C0000}"/>
    <cellStyle name="쉼표 [0] 24 2 4" xfId="3055" xr:uid="{00000000-0005-0000-0000-0000240C0000}"/>
    <cellStyle name="쉼표 [0] 24 2 4 2" xfId="3056" xr:uid="{00000000-0005-0000-0000-0000250C0000}"/>
    <cellStyle name="쉼표 [0] 24 2 5" xfId="3057" xr:uid="{00000000-0005-0000-0000-0000260C0000}"/>
    <cellStyle name="쉼표 [0] 24 3" xfId="3058" xr:uid="{00000000-0005-0000-0000-0000270C0000}"/>
    <cellStyle name="쉼표 [0] 24 3 2" xfId="3059" xr:uid="{00000000-0005-0000-0000-0000280C0000}"/>
    <cellStyle name="쉼표 [0] 24 3 2 2" xfId="3060" xr:uid="{00000000-0005-0000-0000-0000290C0000}"/>
    <cellStyle name="쉼표 [0] 24 3 2 2 2" xfId="3061" xr:uid="{00000000-0005-0000-0000-00002A0C0000}"/>
    <cellStyle name="쉼표 [0] 24 3 2 3" xfId="3062" xr:uid="{00000000-0005-0000-0000-00002B0C0000}"/>
    <cellStyle name="쉼표 [0] 24 3 3" xfId="3063" xr:uid="{00000000-0005-0000-0000-00002C0C0000}"/>
    <cellStyle name="쉼표 [0] 24 3 3 2" xfId="3064" xr:uid="{00000000-0005-0000-0000-00002D0C0000}"/>
    <cellStyle name="쉼표 [0] 24 3 4" xfId="3065" xr:uid="{00000000-0005-0000-0000-00002E0C0000}"/>
    <cellStyle name="쉼표 [0] 24 4" xfId="3066" xr:uid="{00000000-0005-0000-0000-00002F0C0000}"/>
    <cellStyle name="쉼표 [0] 24 4 2" xfId="3067" xr:uid="{00000000-0005-0000-0000-0000300C0000}"/>
    <cellStyle name="쉼표 [0] 24 4 2 2" xfId="3068" xr:uid="{00000000-0005-0000-0000-0000310C0000}"/>
    <cellStyle name="쉼표 [0] 24 4 3" xfId="3069" xr:uid="{00000000-0005-0000-0000-0000320C0000}"/>
    <cellStyle name="쉼표 [0] 24 5" xfId="3070" xr:uid="{00000000-0005-0000-0000-0000330C0000}"/>
    <cellStyle name="쉼표 [0] 24 5 2" xfId="3071" xr:uid="{00000000-0005-0000-0000-0000340C0000}"/>
    <cellStyle name="쉼표 [0] 24 6" xfId="3072" xr:uid="{00000000-0005-0000-0000-0000350C0000}"/>
    <cellStyle name="쉼표 [0] 25" xfId="3073" xr:uid="{00000000-0005-0000-0000-0000360C0000}"/>
    <cellStyle name="쉼표 [0] 26" xfId="3074" xr:uid="{00000000-0005-0000-0000-0000370C0000}"/>
    <cellStyle name="쉼표 [0] 26 2" xfId="3075" xr:uid="{00000000-0005-0000-0000-0000380C0000}"/>
    <cellStyle name="쉼표 [0] 26 2 2" xfId="3076" xr:uid="{00000000-0005-0000-0000-0000390C0000}"/>
    <cellStyle name="쉼표 [0] 26 2 2 2" xfId="3077" xr:uid="{00000000-0005-0000-0000-00003A0C0000}"/>
    <cellStyle name="쉼표 [0] 26 2 2 2 2" xfId="3078" xr:uid="{00000000-0005-0000-0000-00003B0C0000}"/>
    <cellStyle name="쉼표 [0] 26 2 2 2 2 2" xfId="3079" xr:uid="{00000000-0005-0000-0000-00003C0C0000}"/>
    <cellStyle name="쉼표 [0] 26 2 2 2 3" xfId="3080" xr:uid="{00000000-0005-0000-0000-00003D0C0000}"/>
    <cellStyle name="쉼표 [0] 26 2 2 3" xfId="3081" xr:uid="{00000000-0005-0000-0000-00003E0C0000}"/>
    <cellStyle name="쉼표 [0] 26 2 2 3 2" xfId="3082" xr:uid="{00000000-0005-0000-0000-00003F0C0000}"/>
    <cellStyle name="쉼표 [0] 26 2 2 4" xfId="3083" xr:uid="{00000000-0005-0000-0000-0000400C0000}"/>
    <cellStyle name="쉼표 [0] 26 2 3" xfId="3084" xr:uid="{00000000-0005-0000-0000-0000410C0000}"/>
    <cellStyle name="쉼표 [0] 26 2 3 2" xfId="3085" xr:uid="{00000000-0005-0000-0000-0000420C0000}"/>
    <cellStyle name="쉼표 [0] 26 2 3 2 2" xfId="3086" xr:uid="{00000000-0005-0000-0000-0000430C0000}"/>
    <cellStyle name="쉼표 [0] 26 2 3 3" xfId="3087" xr:uid="{00000000-0005-0000-0000-0000440C0000}"/>
    <cellStyle name="쉼표 [0] 26 2 4" xfId="3088" xr:uid="{00000000-0005-0000-0000-0000450C0000}"/>
    <cellStyle name="쉼표 [0] 26 2 4 2" xfId="3089" xr:uid="{00000000-0005-0000-0000-0000460C0000}"/>
    <cellStyle name="쉼표 [0] 26 2 5" xfId="3090" xr:uid="{00000000-0005-0000-0000-0000470C0000}"/>
    <cellStyle name="쉼표 [0] 26 3" xfId="3091" xr:uid="{00000000-0005-0000-0000-0000480C0000}"/>
    <cellStyle name="쉼표 [0] 26 3 2" xfId="3092" xr:uid="{00000000-0005-0000-0000-0000490C0000}"/>
    <cellStyle name="쉼표 [0] 26 3 2 2" xfId="3093" xr:uid="{00000000-0005-0000-0000-00004A0C0000}"/>
    <cellStyle name="쉼표 [0] 26 3 2 2 2" xfId="3094" xr:uid="{00000000-0005-0000-0000-00004B0C0000}"/>
    <cellStyle name="쉼표 [0] 26 3 2 3" xfId="3095" xr:uid="{00000000-0005-0000-0000-00004C0C0000}"/>
    <cellStyle name="쉼표 [0] 26 3 3" xfId="3096" xr:uid="{00000000-0005-0000-0000-00004D0C0000}"/>
    <cellStyle name="쉼표 [0] 26 3 3 2" xfId="3097" xr:uid="{00000000-0005-0000-0000-00004E0C0000}"/>
    <cellStyle name="쉼표 [0] 26 3 4" xfId="3098" xr:uid="{00000000-0005-0000-0000-00004F0C0000}"/>
    <cellStyle name="쉼표 [0] 26 4" xfId="3099" xr:uid="{00000000-0005-0000-0000-0000500C0000}"/>
    <cellStyle name="쉼표 [0] 26 4 2" xfId="3100" xr:uid="{00000000-0005-0000-0000-0000510C0000}"/>
    <cellStyle name="쉼표 [0] 26 4 2 2" xfId="3101" xr:uid="{00000000-0005-0000-0000-0000520C0000}"/>
    <cellStyle name="쉼표 [0] 26 4 3" xfId="3102" xr:uid="{00000000-0005-0000-0000-0000530C0000}"/>
    <cellStyle name="쉼표 [0] 26 5" xfId="3103" xr:uid="{00000000-0005-0000-0000-0000540C0000}"/>
    <cellStyle name="쉼표 [0] 26 5 2" xfId="3104" xr:uid="{00000000-0005-0000-0000-0000550C0000}"/>
    <cellStyle name="쉼표 [0] 26 6" xfId="3105" xr:uid="{00000000-0005-0000-0000-0000560C0000}"/>
    <cellStyle name="쉼표 [0] 27" xfId="3106" xr:uid="{00000000-0005-0000-0000-0000570C0000}"/>
    <cellStyle name="쉼표 [0] 28" xfId="3107" xr:uid="{00000000-0005-0000-0000-0000580C0000}"/>
    <cellStyle name="쉼표 [0] 29" xfId="3108" xr:uid="{00000000-0005-0000-0000-0000590C0000}"/>
    <cellStyle name="쉼표 [0] 3" xfId="3109" xr:uid="{00000000-0005-0000-0000-00005A0C0000}"/>
    <cellStyle name="쉼표 [0] 3 2" xfId="3110" xr:uid="{00000000-0005-0000-0000-00005B0C0000}"/>
    <cellStyle name="쉼표 [0] 3 2 2" xfId="3111" xr:uid="{00000000-0005-0000-0000-00005C0C0000}"/>
    <cellStyle name="쉼표 [0] 3 2 3" xfId="3112" xr:uid="{00000000-0005-0000-0000-00005D0C0000}"/>
    <cellStyle name="쉼표 [0] 3 3" xfId="3113" xr:uid="{00000000-0005-0000-0000-00005E0C0000}"/>
    <cellStyle name="쉼표 [0] 30" xfId="3114" xr:uid="{00000000-0005-0000-0000-00005F0C0000}"/>
    <cellStyle name="쉼표 [0] 30 2" xfId="3115" xr:uid="{00000000-0005-0000-0000-0000600C0000}"/>
    <cellStyle name="쉼표 [0] 30 2 2" xfId="3116" xr:uid="{00000000-0005-0000-0000-0000610C0000}"/>
    <cellStyle name="쉼표 [0] 30 2 2 2" xfId="3117" xr:uid="{00000000-0005-0000-0000-0000620C0000}"/>
    <cellStyle name="쉼표 [0] 30 2 3" xfId="3118" xr:uid="{00000000-0005-0000-0000-0000630C0000}"/>
    <cellStyle name="쉼표 [0] 30 3" xfId="3119" xr:uid="{00000000-0005-0000-0000-0000640C0000}"/>
    <cellStyle name="쉼표 [0] 30 3 2" xfId="3120" xr:uid="{00000000-0005-0000-0000-0000650C0000}"/>
    <cellStyle name="쉼표 [0] 30 4" xfId="3121" xr:uid="{00000000-0005-0000-0000-0000660C0000}"/>
    <cellStyle name="쉼표 [0] 31" xfId="3122" xr:uid="{00000000-0005-0000-0000-0000670C0000}"/>
    <cellStyle name="쉼표 [0] 31 2" xfId="3123" xr:uid="{00000000-0005-0000-0000-0000680C0000}"/>
    <cellStyle name="쉼표 [0] 31 2 2" xfId="3124" xr:uid="{00000000-0005-0000-0000-0000690C0000}"/>
    <cellStyle name="쉼표 [0] 31 2 2 2" xfId="3125" xr:uid="{00000000-0005-0000-0000-00006A0C0000}"/>
    <cellStyle name="쉼표 [0] 31 2 3" xfId="3126" xr:uid="{00000000-0005-0000-0000-00006B0C0000}"/>
    <cellStyle name="쉼표 [0] 31 3" xfId="3127" xr:uid="{00000000-0005-0000-0000-00006C0C0000}"/>
    <cellStyle name="쉼표 [0] 31 3 2" xfId="3128" xr:uid="{00000000-0005-0000-0000-00006D0C0000}"/>
    <cellStyle name="쉼표 [0] 31 4" xfId="3129" xr:uid="{00000000-0005-0000-0000-00006E0C0000}"/>
    <cellStyle name="쉼표 [0] 32" xfId="3130" xr:uid="{00000000-0005-0000-0000-00006F0C0000}"/>
    <cellStyle name="쉼표 [0] 33" xfId="3131" xr:uid="{00000000-0005-0000-0000-0000700C0000}"/>
    <cellStyle name="쉼표 [0] 33 2" xfId="3132" xr:uid="{00000000-0005-0000-0000-0000710C0000}"/>
    <cellStyle name="쉼표 [0] 33 2 2" xfId="3133" xr:uid="{00000000-0005-0000-0000-0000720C0000}"/>
    <cellStyle name="쉼표 [0] 33 3" xfId="3134" xr:uid="{00000000-0005-0000-0000-0000730C0000}"/>
    <cellStyle name="쉼표 [0] 34" xfId="3135" xr:uid="{00000000-0005-0000-0000-0000740C0000}"/>
    <cellStyle name="쉼표 [0] 35" xfId="3136" xr:uid="{00000000-0005-0000-0000-0000750C0000}"/>
    <cellStyle name="쉼표 [0] 35 2" xfId="3137" xr:uid="{00000000-0005-0000-0000-0000760C0000}"/>
    <cellStyle name="쉼표 [0] 36" xfId="3138" xr:uid="{00000000-0005-0000-0000-0000770C0000}"/>
    <cellStyle name="쉼표 [0] 36 2" xfId="3139" xr:uid="{00000000-0005-0000-0000-0000780C0000}"/>
    <cellStyle name="쉼표 [0] 37" xfId="3140" xr:uid="{00000000-0005-0000-0000-0000790C0000}"/>
    <cellStyle name="쉼표 [0] 38" xfId="3141" xr:uid="{00000000-0005-0000-0000-00007A0C0000}"/>
    <cellStyle name="쉼표 [0] 39" xfId="3142" xr:uid="{00000000-0005-0000-0000-00007B0C0000}"/>
    <cellStyle name="쉼표 [0] 4" xfId="3143" xr:uid="{00000000-0005-0000-0000-00007C0C0000}"/>
    <cellStyle name="쉼표 [0] 4 10" xfId="3144" xr:uid="{00000000-0005-0000-0000-00007D0C0000}"/>
    <cellStyle name="쉼표 [0] 4 10 2" xfId="3145" xr:uid="{00000000-0005-0000-0000-00007E0C0000}"/>
    <cellStyle name="쉼표 [0] 4 11" xfId="3146" xr:uid="{00000000-0005-0000-0000-00007F0C0000}"/>
    <cellStyle name="쉼표 [0] 4 11 2" xfId="3147" xr:uid="{00000000-0005-0000-0000-0000800C0000}"/>
    <cellStyle name="쉼표 [0] 4 12" xfId="3148" xr:uid="{00000000-0005-0000-0000-0000810C0000}"/>
    <cellStyle name="쉼표 [0] 4 12 2" xfId="3149" xr:uid="{00000000-0005-0000-0000-0000820C0000}"/>
    <cellStyle name="쉼표 [0] 4 13" xfId="3150" xr:uid="{00000000-0005-0000-0000-0000830C0000}"/>
    <cellStyle name="쉼표 [0] 4 2" xfId="3151" xr:uid="{00000000-0005-0000-0000-0000840C0000}"/>
    <cellStyle name="쉼표 [0] 4 2 2" xfId="3152" xr:uid="{00000000-0005-0000-0000-0000850C0000}"/>
    <cellStyle name="쉼표 [0] 4 3" xfId="3153" xr:uid="{00000000-0005-0000-0000-0000860C0000}"/>
    <cellStyle name="쉼표 [0] 4 3 2" xfId="3154" xr:uid="{00000000-0005-0000-0000-0000870C0000}"/>
    <cellStyle name="쉼표 [0] 4 4" xfId="3155" xr:uid="{00000000-0005-0000-0000-0000880C0000}"/>
    <cellStyle name="쉼표 [0] 4 4 2" xfId="3156" xr:uid="{00000000-0005-0000-0000-0000890C0000}"/>
    <cellStyle name="쉼표 [0] 4 5" xfId="3157" xr:uid="{00000000-0005-0000-0000-00008A0C0000}"/>
    <cellStyle name="쉼표 [0] 4 5 2" xfId="3158" xr:uid="{00000000-0005-0000-0000-00008B0C0000}"/>
    <cellStyle name="쉼표 [0] 4 6" xfId="3159" xr:uid="{00000000-0005-0000-0000-00008C0C0000}"/>
    <cellStyle name="쉼표 [0] 4 6 2" xfId="3160" xr:uid="{00000000-0005-0000-0000-00008D0C0000}"/>
    <cellStyle name="쉼표 [0] 4 7" xfId="3161" xr:uid="{00000000-0005-0000-0000-00008E0C0000}"/>
    <cellStyle name="쉼표 [0] 4 7 2" xfId="3162" xr:uid="{00000000-0005-0000-0000-00008F0C0000}"/>
    <cellStyle name="쉼표 [0] 4 8" xfId="3163" xr:uid="{00000000-0005-0000-0000-0000900C0000}"/>
    <cellStyle name="쉼표 [0] 4 8 2" xfId="3164" xr:uid="{00000000-0005-0000-0000-0000910C0000}"/>
    <cellStyle name="쉼표 [0] 4 9" xfId="3165" xr:uid="{00000000-0005-0000-0000-0000920C0000}"/>
    <cellStyle name="쉼표 [0] 4 9 2" xfId="3166" xr:uid="{00000000-0005-0000-0000-0000930C0000}"/>
    <cellStyle name="쉼표 [0] 40" xfId="3167" xr:uid="{00000000-0005-0000-0000-0000940C0000}"/>
    <cellStyle name="쉼표 [0] 41" xfId="3168" xr:uid="{00000000-0005-0000-0000-0000950C0000}"/>
    <cellStyle name="쉼표 [0] 42" xfId="3169" xr:uid="{00000000-0005-0000-0000-0000960C0000}"/>
    <cellStyle name="쉼표 [0] 5" xfId="3170" xr:uid="{00000000-0005-0000-0000-0000970C0000}"/>
    <cellStyle name="쉼표 [0] 5 2" xfId="3171" xr:uid="{00000000-0005-0000-0000-0000980C0000}"/>
    <cellStyle name="쉼표 [0] 5 2 2" xfId="3172" xr:uid="{00000000-0005-0000-0000-0000990C0000}"/>
    <cellStyle name="쉼표 [0] 5 2 2 2" xfId="3173" xr:uid="{00000000-0005-0000-0000-00009A0C0000}"/>
    <cellStyle name="쉼표 [0] 5 2 2 2 2" xfId="3174" xr:uid="{00000000-0005-0000-0000-00009B0C0000}"/>
    <cellStyle name="쉼표 [0] 5 2 2 3" xfId="3175" xr:uid="{00000000-0005-0000-0000-00009C0C0000}"/>
    <cellStyle name="쉼표 [0] 5 2 3" xfId="3176" xr:uid="{00000000-0005-0000-0000-00009D0C0000}"/>
    <cellStyle name="쉼표 [0] 6" xfId="3177" xr:uid="{00000000-0005-0000-0000-00009E0C0000}"/>
    <cellStyle name="쉼표 [0] 7" xfId="3178" xr:uid="{00000000-0005-0000-0000-00009F0C0000}"/>
    <cellStyle name="쉼표 [0] 7 2" xfId="3179" xr:uid="{00000000-0005-0000-0000-0000A00C0000}"/>
    <cellStyle name="쉼표 [0] 8" xfId="3180" xr:uid="{00000000-0005-0000-0000-0000A10C0000}"/>
    <cellStyle name="쉼표 [0] 8 2" xfId="3181" xr:uid="{00000000-0005-0000-0000-0000A20C0000}"/>
    <cellStyle name="쉼표 [0] 9" xfId="3182" xr:uid="{00000000-0005-0000-0000-0000A30C0000}"/>
    <cellStyle name="쉼표 [0] 9 2" xfId="3183" xr:uid="{00000000-0005-0000-0000-0000A40C0000}"/>
    <cellStyle name="쉼표 2" xfId="3184" xr:uid="{00000000-0005-0000-0000-0000A50C0000}"/>
    <cellStyle name="스타일 1" xfId="3185" xr:uid="{00000000-0005-0000-0000-0000A60C0000}"/>
    <cellStyle name="스타일 10" xfId="3186" xr:uid="{00000000-0005-0000-0000-0000A70C0000}"/>
    <cellStyle name="스타일 11" xfId="3187" xr:uid="{00000000-0005-0000-0000-0000A80C0000}"/>
    <cellStyle name="스타일 12" xfId="3188" xr:uid="{00000000-0005-0000-0000-0000A90C0000}"/>
    <cellStyle name="스타일 13" xfId="3189" xr:uid="{00000000-0005-0000-0000-0000AA0C0000}"/>
    <cellStyle name="스타일 14" xfId="3190" xr:uid="{00000000-0005-0000-0000-0000AB0C0000}"/>
    <cellStyle name="스타일 15" xfId="3191" xr:uid="{00000000-0005-0000-0000-0000AC0C0000}"/>
    <cellStyle name="스타일 16" xfId="3192" xr:uid="{00000000-0005-0000-0000-0000AD0C0000}"/>
    <cellStyle name="스타일 17" xfId="3193" xr:uid="{00000000-0005-0000-0000-0000AE0C0000}"/>
    <cellStyle name="스타일 2" xfId="3194" xr:uid="{00000000-0005-0000-0000-0000AF0C0000}"/>
    <cellStyle name="스타일 3" xfId="3195" xr:uid="{00000000-0005-0000-0000-0000B00C0000}"/>
    <cellStyle name="스타일 4" xfId="3196" xr:uid="{00000000-0005-0000-0000-0000B10C0000}"/>
    <cellStyle name="스타일 5" xfId="3197" xr:uid="{00000000-0005-0000-0000-0000B20C0000}"/>
    <cellStyle name="스타일 6" xfId="3198" xr:uid="{00000000-0005-0000-0000-0000B30C0000}"/>
    <cellStyle name="스타일 7" xfId="3199" xr:uid="{00000000-0005-0000-0000-0000B40C0000}"/>
    <cellStyle name="스타일 8" xfId="3200" xr:uid="{00000000-0005-0000-0000-0000B50C0000}"/>
    <cellStyle name="스타일 9" xfId="3201" xr:uid="{00000000-0005-0000-0000-0000B60C0000}"/>
    <cellStyle name="영업" xfId="3202" xr:uid="{00000000-0005-0000-0000-0000B70C0000}"/>
    <cellStyle name="원" xfId="3208" xr:uid="{00000000-0005-0000-0000-0000B80C0000}"/>
    <cellStyle name="지정되지 않음" xfId="3220" xr:uid="{00000000-0005-0000-0000-0000B90C0000}"/>
    <cellStyle name="콤마 [0]_  종  합  " xfId="3232" xr:uid="{00000000-0005-0000-0000-0000BA0C0000}"/>
    <cellStyle name="콤마,_x0005__x0014_" xfId="3233" xr:uid="{00000000-0005-0000-0000-0000BB0C0000}"/>
    <cellStyle name="콤마_  종  합  " xfId="3234" xr:uid="{00000000-0005-0000-0000-0000BC0C0000}"/>
    <cellStyle name="통화 [0] 2" xfId="3235" xr:uid="{00000000-0005-0000-0000-0000BD0C0000}"/>
    <cellStyle name="통화 [0] 2 2" xfId="3236" xr:uid="{00000000-0005-0000-0000-0000BE0C0000}"/>
    <cellStyle name="통화 [0] 3" xfId="3237" xr:uid="{00000000-0005-0000-0000-0000BF0C0000}"/>
    <cellStyle name="팹繫_履북깊" xfId="3238" xr:uid="{00000000-0005-0000-0000-0000C00C0000}"/>
    <cellStyle name="표준 10" xfId="3246" xr:uid="{00000000-0005-0000-0000-0000C10C0000}"/>
    <cellStyle name="표준 10 2" xfId="3247" xr:uid="{00000000-0005-0000-0000-0000C20C0000}"/>
    <cellStyle name="표준 10 2 2" xfId="3248" xr:uid="{00000000-0005-0000-0000-0000C30C0000}"/>
    <cellStyle name="표준 10 2 2 2" xfId="3249" xr:uid="{00000000-0005-0000-0000-0000C40C0000}"/>
    <cellStyle name="표준 100" xfId="3250" xr:uid="{00000000-0005-0000-0000-0000C50C0000}"/>
    <cellStyle name="표준 100 2" xfId="3251" xr:uid="{00000000-0005-0000-0000-0000C60C0000}"/>
    <cellStyle name="표준 101" xfId="3252" xr:uid="{00000000-0005-0000-0000-0000C70C0000}"/>
    <cellStyle name="표준 101 2" xfId="3253" xr:uid="{00000000-0005-0000-0000-0000C80C0000}"/>
    <cellStyle name="표준 102" xfId="3254" xr:uid="{00000000-0005-0000-0000-0000C90C0000}"/>
    <cellStyle name="표준 102 2" xfId="3255" xr:uid="{00000000-0005-0000-0000-0000CA0C0000}"/>
    <cellStyle name="표준 103" xfId="3256" xr:uid="{00000000-0005-0000-0000-0000CB0C0000}"/>
    <cellStyle name="표준 103 2" xfId="3257" xr:uid="{00000000-0005-0000-0000-0000CC0C0000}"/>
    <cellStyle name="표준 104" xfId="3258" xr:uid="{00000000-0005-0000-0000-0000CD0C0000}"/>
    <cellStyle name="표준 104 2" xfId="3259" xr:uid="{00000000-0005-0000-0000-0000CE0C0000}"/>
    <cellStyle name="표준 105" xfId="3260" xr:uid="{00000000-0005-0000-0000-0000CF0C0000}"/>
    <cellStyle name="표준 105 2" xfId="3261" xr:uid="{00000000-0005-0000-0000-0000D00C0000}"/>
    <cellStyle name="표준 106" xfId="3262" xr:uid="{00000000-0005-0000-0000-0000D10C0000}"/>
    <cellStyle name="표준 107" xfId="3263" xr:uid="{00000000-0005-0000-0000-0000D20C0000}"/>
    <cellStyle name="표준 108" xfId="3264" xr:uid="{00000000-0005-0000-0000-0000D30C0000}"/>
    <cellStyle name="표준 109" xfId="3265" xr:uid="{00000000-0005-0000-0000-0000D40C0000}"/>
    <cellStyle name="표준 11" xfId="3266" xr:uid="{00000000-0005-0000-0000-0000D50C0000}"/>
    <cellStyle name="표준 11 2" xfId="10664" xr:uid="{00000000-0005-0000-0000-0000D60C0000}"/>
    <cellStyle name="표준 11 3" xfId="10647" xr:uid="{00000000-0005-0000-0000-0000D70C0000}"/>
    <cellStyle name="표준 110" xfId="3267" xr:uid="{00000000-0005-0000-0000-0000D80C0000}"/>
    <cellStyle name="표준 111" xfId="3268" xr:uid="{00000000-0005-0000-0000-0000D90C0000}"/>
    <cellStyle name="표준 112" xfId="3269" xr:uid="{00000000-0005-0000-0000-0000DA0C0000}"/>
    <cellStyle name="표준 113" xfId="3270" xr:uid="{00000000-0005-0000-0000-0000DB0C0000}"/>
    <cellStyle name="표준 114" xfId="3271" xr:uid="{00000000-0005-0000-0000-0000DC0C0000}"/>
    <cellStyle name="표준 115" xfId="3272" xr:uid="{00000000-0005-0000-0000-0000DD0C0000}"/>
    <cellStyle name="표준 116" xfId="3273" xr:uid="{00000000-0005-0000-0000-0000DE0C0000}"/>
    <cellStyle name="표준 117" xfId="3274" xr:uid="{00000000-0005-0000-0000-0000DF0C0000}"/>
    <cellStyle name="표준 119" xfId="3275" xr:uid="{00000000-0005-0000-0000-0000E00C0000}"/>
    <cellStyle name="표준 12" xfId="3276" xr:uid="{00000000-0005-0000-0000-0000E10C0000}"/>
    <cellStyle name="표준 12 2" xfId="10666" xr:uid="{00000000-0005-0000-0000-0000E20C0000}"/>
    <cellStyle name="표준 13" xfId="3277" xr:uid="{00000000-0005-0000-0000-0000E30C0000}"/>
    <cellStyle name="표준 13 2" xfId="3278" xr:uid="{00000000-0005-0000-0000-0000E40C0000}"/>
    <cellStyle name="표준 14" xfId="3279" xr:uid="{00000000-0005-0000-0000-0000E50C0000}"/>
    <cellStyle name="표준 14 2 2" xfId="3280" xr:uid="{00000000-0005-0000-0000-0000E60C0000}"/>
    <cellStyle name="표준 15" xfId="3281" xr:uid="{00000000-0005-0000-0000-0000E70C0000}"/>
    <cellStyle name="표준 16" xfId="3282" xr:uid="{00000000-0005-0000-0000-0000E80C0000}"/>
    <cellStyle name="표준 17" xfId="3283" xr:uid="{00000000-0005-0000-0000-0000E90C0000}"/>
    <cellStyle name="표준 17 5" xfId="3284" xr:uid="{00000000-0005-0000-0000-0000EA0C0000}"/>
    <cellStyle name="표준 17 7" xfId="3285" xr:uid="{00000000-0005-0000-0000-0000EB0C0000}"/>
    <cellStyle name="표준 18" xfId="3286" xr:uid="{00000000-0005-0000-0000-0000EC0C0000}"/>
    <cellStyle name="표준 18 6" xfId="3287" xr:uid="{00000000-0005-0000-0000-0000ED0C0000}"/>
    <cellStyle name="표준 19" xfId="3288" xr:uid="{00000000-0005-0000-0000-0000EE0C0000}"/>
    <cellStyle name="표준 2" xfId="3289" xr:uid="{00000000-0005-0000-0000-0000EF0C0000}"/>
    <cellStyle name="표준 2 2" xfId="3290" xr:uid="{00000000-0005-0000-0000-0000F00C0000}"/>
    <cellStyle name="표준 2 2 2" xfId="3291" xr:uid="{00000000-0005-0000-0000-0000F10C0000}"/>
    <cellStyle name="표준 2 2 3" xfId="3292" xr:uid="{00000000-0005-0000-0000-0000F20C0000}"/>
    <cellStyle name="표준 2 3" xfId="3293" xr:uid="{00000000-0005-0000-0000-0000F30C0000}"/>
    <cellStyle name="표준 2 3 2" xfId="3294" xr:uid="{00000000-0005-0000-0000-0000F40C0000}"/>
    <cellStyle name="표준 2 4" xfId="3295" xr:uid="{00000000-0005-0000-0000-0000F50C0000}"/>
    <cellStyle name="표준 2 5" xfId="3296" xr:uid="{00000000-0005-0000-0000-0000F60C0000}"/>
    <cellStyle name="표준 2 6" xfId="3297" xr:uid="{00000000-0005-0000-0000-0000F70C0000}"/>
    <cellStyle name="표준 2 7" xfId="3298" xr:uid="{00000000-0005-0000-0000-0000F80C0000}"/>
    <cellStyle name="표준 20" xfId="3299" xr:uid="{00000000-0005-0000-0000-0000F90C0000}"/>
    <cellStyle name="표준 21" xfId="3300" xr:uid="{00000000-0005-0000-0000-0000FA0C0000}"/>
    <cellStyle name="표준 22" xfId="3301" xr:uid="{00000000-0005-0000-0000-0000FB0C0000}"/>
    <cellStyle name="표준 22 2" xfId="3302" xr:uid="{00000000-0005-0000-0000-0000FC0C0000}"/>
    <cellStyle name="표준 23" xfId="3303" xr:uid="{00000000-0005-0000-0000-0000FD0C0000}"/>
    <cellStyle name="표준 24" xfId="3304" xr:uid="{00000000-0005-0000-0000-0000FE0C0000}"/>
    <cellStyle name="표준 25" xfId="3305" xr:uid="{00000000-0005-0000-0000-0000FF0C0000}"/>
    <cellStyle name="표준 26" xfId="3306" xr:uid="{00000000-0005-0000-0000-0000000D0000}"/>
    <cellStyle name="표준 27" xfId="3307" xr:uid="{00000000-0005-0000-0000-0000010D0000}"/>
    <cellStyle name="표준 28" xfId="3308" xr:uid="{00000000-0005-0000-0000-0000020D0000}"/>
    <cellStyle name="표준 29" xfId="3309" xr:uid="{00000000-0005-0000-0000-0000030D0000}"/>
    <cellStyle name="표준 3" xfId="3310" xr:uid="{00000000-0005-0000-0000-0000040D0000}"/>
    <cellStyle name="표준 3 2" xfId="3312" xr:uid="{00000000-0005-0000-0000-0000050D0000}"/>
    <cellStyle name="표준 3 2 2" xfId="3313" xr:uid="{00000000-0005-0000-0000-0000060D0000}"/>
    <cellStyle name="표준 3 3" xfId="3314" xr:uid="{00000000-0005-0000-0000-0000070D0000}"/>
    <cellStyle name="표준 3 4" xfId="3315" xr:uid="{00000000-0005-0000-0000-0000080D0000}"/>
    <cellStyle name="표준 3 5" xfId="3316" xr:uid="{00000000-0005-0000-0000-0000090D0000}"/>
    <cellStyle name="표준 3 6" xfId="3317" xr:uid="{00000000-0005-0000-0000-00000A0D0000}"/>
    <cellStyle name="표준 3 7" xfId="3318" xr:uid="{00000000-0005-0000-0000-00000B0D0000}"/>
    <cellStyle name="표준 3 8" xfId="3319" xr:uid="{00000000-0005-0000-0000-00000C0D0000}"/>
    <cellStyle name="표준 3_11.에스맥 청구지급 관리(대외비)" xfId="3320" xr:uid="{00000000-0005-0000-0000-00000D0D0000}"/>
    <cellStyle name="표준 30" xfId="3321" xr:uid="{00000000-0005-0000-0000-00000E0D0000}"/>
    <cellStyle name="표준 31" xfId="3322" xr:uid="{00000000-0005-0000-0000-00000F0D0000}"/>
    <cellStyle name="표준 32" xfId="3323" xr:uid="{00000000-0005-0000-0000-0000100D0000}"/>
    <cellStyle name="표준 32 2" xfId="3324" xr:uid="{00000000-0005-0000-0000-0000110D0000}"/>
    <cellStyle name="표준 33" xfId="3325" xr:uid="{00000000-0005-0000-0000-0000120D0000}"/>
    <cellStyle name="표준 33 2" xfId="3326" xr:uid="{00000000-0005-0000-0000-0000130D0000}"/>
    <cellStyle name="표준 34" xfId="3327" xr:uid="{00000000-0005-0000-0000-0000140D0000}"/>
    <cellStyle name="표준 34 2" xfId="3328" xr:uid="{00000000-0005-0000-0000-0000150D0000}"/>
    <cellStyle name="표준 35" xfId="3329" xr:uid="{00000000-0005-0000-0000-0000160D0000}"/>
    <cellStyle name="표준 35 2" xfId="3330" xr:uid="{00000000-0005-0000-0000-0000170D0000}"/>
    <cellStyle name="표준 36" xfId="3331" xr:uid="{00000000-0005-0000-0000-0000180D0000}"/>
    <cellStyle name="표준 37" xfId="3332" xr:uid="{00000000-0005-0000-0000-0000190D0000}"/>
    <cellStyle name="표준 37 2" xfId="3333" xr:uid="{00000000-0005-0000-0000-00001A0D0000}"/>
    <cellStyle name="표준 37 2 2" xfId="3334" xr:uid="{00000000-0005-0000-0000-00001B0D0000}"/>
    <cellStyle name="표준 37 2 2 2" xfId="3335" xr:uid="{00000000-0005-0000-0000-00001C0D0000}"/>
    <cellStyle name="표준 37 2 2 2 2" xfId="3336" xr:uid="{00000000-0005-0000-0000-00001D0D0000}"/>
    <cellStyle name="표준 37 2 2 2 2 2" xfId="3337" xr:uid="{00000000-0005-0000-0000-00001E0D0000}"/>
    <cellStyle name="표준 37 2 2 2 2 2 2" xfId="3338" xr:uid="{00000000-0005-0000-0000-00001F0D0000}"/>
    <cellStyle name="표준 37 2 2 2 2 2 2 2" xfId="3339" xr:uid="{00000000-0005-0000-0000-0000200D0000}"/>
    <cellStyle name="표준 37 2 2 2 2 2 2 2 2" xfId="3340" xr:uid="{00000000-0005-0000-0000-0000210D0000}"/>
    <cellStyle name="표준 37 2 2 2 2 2 2 3" xfId="3341" xr:uid="{00000000-0005-0000-0000-0000220D0000}"/>
    <cellStyle name="표준 37 2 2 2 2 2 3" xfId="3342" xr:uid="{00000000-0005-0000-0000-0000230D0000}"/>
    <cellStyle name="표준 37 2 2 2 2 2 3 2" xfId="3343" xr:uid="{00000000-0005-0000-0000-0000240D0000}"/>
    <cellStyle name="표준 37 2 2 2 2 2 4" xfId="3344" xr:uid="{00000000-0005-0000-0000-0000250D0000}"/>
    <cellStyle name="표준 37 2 2 2 2 3" xfId="3345" xr:uid="{00000000-0005-0000-0000-0000260D0000}"/>
    <cellStyle name="표준 37 2 2 2 2 3 2" xfId="3346" xr:uid="{00000000-0005-0000-0000-0000270D0000}"/>
    <cellStyle name="표준 37 2 2 2 2 3 2 2" xfId="3347" xr:uid="{00000000-0005-0000-0000-0000280D0000}"/>
    <cellStyle name="표준 37 2 2 2 2 3 3" xfId="3348" xr:uid="{00000000-0005-0000-0000-0000290D0000}"/>
    <cellStyle name="표준 37 2 2 2 2 4" xfId="3349" xr:uid="{00000000-0005-0000-0000-00002A0D0000}"/>
    <cellStyle name="표준 37 2 2 2 2 4 2" xfId="3350" xr:uid="{00000000-0005-0000-0000-00002B0D0000}"/>
    <cellStyle name="표준 37 2 2 2 2 5" xfId="3351" xr:uid="{00000000-0005-0000-0000-00002C0D0000}"/>
    <cellStyle name="표준 37 2 2 2 3" xfId="3352" xr:uid="{00000000-0005-0000-0000-00002D0D0000}"/>
    <cellStyle name="표준 37 2 2 2 3 2" xfId="3353" xr:uid="{00000000-0005-0000-0000-00002E0D0000}"/>
    <cellStyle name="표준 37 2 2 2 3 2 2" xfId="3354" xr:uid="{00000000-0005-0000-0000-00002F0D0000}"/>
    <cellStyle name="표준 37 2 2 2 3 2 2 2" xfId="3355" xr:uid="{00000000-0005-0000-0000-0000300D0000}"/>
    <cellStyle name="표준 37 2 2 2 3 2 3" xfId="3356" xr:uid="{00000000-0005-0000-0000-0000310D0000}"/>
    <cellStyle name="표준 37 2 2 2 3 3" xfId="3357" xr:uid="{00000000-0005-0000-0000-0000320D0000}"/>
    <cellStyle name="표준 37 2 2 2 3 3 2" xfId="3358" xr:uid="{00000000-0005-0000-0000-0000330D0000}"/>
    <cellStyle name="표준 37 2 2 2 3 4" xfId="3359" xr:uid="{00000000-0005-0000-0000-0000340D0000}"/>
    <cellStyle name="표준 37 2 2 2 4" xfId="3360" xr:uid="{00000000-0005-0000-0000-0000350D0000}"/>
    <cellStyle name="표준 37 2 2 2 4 2" xfId="3361" xr:uid="{00000000-0005-0000-0000-0000360D0000}"/>
    <cellStyle name="표준 37 2 2 2 4 2 2" xfId="3362" xr:uid="{00000000-0005-0000-0000-0000370D0000}"/>
    <cellStyle name="표준 37 2 2 2 4 3" xfId="3363" xr:uid="{00000000-0005-0000-0000-0000380D0000}"/>
    <cellStyle name="표준 37 2 2 2 5" xfId="3364" xr:uid="{00000000-0005-0000-0000-0000390D0000}"/>
    <cellStyle name="표준 37 2 2 2 5 2" xfId="3365" xr:uid="{00000000-0005-0000-0000-00003A0D0000}"/>
    <cellStyle name="표준 37 2 2 2 6" xfId="3366" xr:uid="{00000000-0005-0000-0000-00003B0D0000}"/>
    <cellStyle name="표준 37 2 2 3" xfId="3367" xr:uid="{00000000-0005-0000-0000-00003C0D0000}"/>
    <cellStyle name="표준 37 2 2 3 2" xfId="3368" xr:uid="{00000000-0005-0000-0000-00003D0D0000}"/>
    <cellStyle name="표준 37 2 2 3 2 2" xfId="3369" xr:uid="{00000000-0005-0000-0000-00003E0D0000}"/>
    <cellStyle name="표준 37 2 2 3 2 2 2" xfId="3370" xr:uid="{00000000-0005-0000-0000-00003F0D0000}"/>
    <cellStyle name="표준 37 2 2 3 2 2 2 2" xfId="3371" xr:uid="{00000000-0005-0000-0000-0000400D0000}"/>
    <cellStyle name="표준 37 2 2 3 2 2 3" xfId="3372" xr:uid="{00000000-0005-0000-0000-0000410D0000}"/>
    <cellStyle name="표준 37 2 2 3 2 3" xfId="3373" xr:uid="{00000000-0005-0000-0000-0000420D0000}"/>
    <cellStyle name="표준 37 2 2 3 2 3 2" xfId="3374" xr:uid="{00000000-0005-0000-0000-0000430D0000}"/>
    <cellStyle name="표준 37 2 2 3 2 4" xfId="3375" xr:uid="{00000000-0005-0000-0000-0000440D0000}"/>
    <cellStyle name="표준 37 2 2 3 3" xfId="3376" xr:uid="{00000000-0005-0000-0000-0000450D0000}"/>
    <cellStyle name="표준 37 2 2 3 3 2" xfId="3377" xr:uid="{00000000-0005-0000-0000-0000460D0000}"/>
    <cellStyle name="표준 37 2 2 3 3 2 2" xfId="3378" xr:uid="{00000000-0005-0000-0000-0000470D0000}"/>
    <cellStyle name="표준 37 2 2 3 3 3" xfId="3379" xr:uid="{00000000-0005-0000-0000-0000480D0000}"/>
    <cellStyle name="표준 37 2 2 3 4" xfId="3380" xr:uid="{00000000-0005-0000-0000-0000490D0000}"/>
    <cellStyle name="표준 37 2 2 3 4 2" xfId="3381" xr:uid="{00000000-0005-0000-0000-00004A0D0000}"/>
    <cellStyle name="표준 37 2 2 3 5" xfId="3382" xr:uid="{00000000-0005-0000-0000-00004B0D0000}"/>
    <cellStyle name="표준 37 2 2 4" xfId="3383" xr:uid="{00000000-0005-0000-0000-00004C0D0000}"/>
    <cellStyle name="표준 37 2 2 4 2" xfId="3384" xr:uid="{00000000-0005-0000-0000-00004D0D0000}"/>
    <cellStyle name="표준 37 2 2 4 2 2" xfId="3385" xr:uid="{00000000-0005-0000-0000-00004E0D0000}"/>
    <cellStyle name="표준 37 2 2 4 2 2 2" xfId="3386" xr:uid="{00000000-0005-0000-0000-00004F0D0000}"/>
    <cellStyle name="표준 37 2 2 4 2 3" xfId="3387" xr:uid="{00000000-0005-0000-0000-0000500D0000}"/>
    <cellStyle name="표준 37 2 2 4 3" xfId="3388" xr:uid="{00000000-0005-0000-0000-0000510D0000}"/>
    <cellStyle name="표준 37 2 2 4 3 2" xfId="3389" xr:uid="{00000000-0005-0000-0000-0000520D0000}"/>
    <cellStyle name="표준 37 2 2 4 4" xfId="3390" xr:uid="{00000000-0005-0000-0000-0000530D0000}"/>
    <cellStyle name="표준 37 2 2 5" xfId="3391" xr:uid="{00000000-0005-0000-0000-0000540D0000}"/>
    <cellStyle name="표준 37 2 2 5 2" xfId="3392" xr:uid="{00000000-0005-0000-0000-0000550D0000}"/>
    <cellStyle name="표준 37 2 2 5 2 2" xfId="3393" xr:uid="{00000000-0005-0000-0000-0000560D0000}"/>
    <cellStyle name="표준 37 2 2 5 3" xfId="3394" xr:uid="{00000000-0005-0000-0000-0000570D0000}"/>
    <cellStyle name="표준 37 2 2 6" xfId="3395" xr:uid="{00000000-0005-0000-0000-0000580D0000}"/>
    <cellStyle name="표준 37 2 2 6 2" xfId="3396" xr:uid="{00000000-0005-0000-0000-0000590D0000}"/>
    <cellStyle name="표준 37 2 2 7" xfId="3397" xr:uid="{00000000-0005-0000-0000-00005A0D0000}"/>
    <cellStyle name="표준 37 2 3" xfId="3398" xr:uid="{00000000-0005-0000-0000-00005B0D0000}"/>
    <cellStyle name="표준 37 2 3 2" xfId="3399" xr:uid="{00000000-0005-0000-0000-00005C0D0000}"/>
    <cellStyle name="표준 37 2 3 2 2" xfId="3400" xr:uid="{00000000-0005-0000-0000-00005D0D0000}"/>
    <cellStyle name="표준 37 2 3 2 2 2" xfId="3401" xr:uid="{00000000-0005-0000-0000-00005E0D0000}"/>
    <cellStyle name="표준 37 2 3 2 2 2 2" xfId="3402" xr:uid="{00000000-0005-0000-0000-00005F0D0000}"/>
    <cellStyle name="표준 37 2 3 2 2 2 2 2" xfId="3403" xr:uid="{00000000-0005-0000-0000-0000600D0000}"/>
    <cellStyle name="표준 37 2 3 2 2 2 3" xfId="3404" xr:uid="{00000000-0005-0000-0000-0000610D0000}"/>
    <cellStyle name="표준 37 2 3 2 2 3" xfId="3405" xr:uid="{00000000-0005-0000-0000-0000620D0000}"/>
    <cellStyle name="표준 37 2 3 2 2 3 2" xfId="3406" xr:uid="{00000000-0005-0000-0000-0000630D0000}"/>
    <cellStyle name="표준 37 2 3 2 2 4" xfId="3407" xr:uid="{00000000-0005-0000-0000-0000640D0000}"/>
    <cellStyle name="표준 37 2 3 2 3" xfId="3408" xr:uid="{00000000-0005-0000-0000-0000650D0000}"/>
    <cellStyle name="표준 37 2 3 2 3 2" xfId="3409" xr:uid="{00000000-0005-0000-0000-0000660D0000}"/>
    <cellStyle name="표준 37 2 3 2 3 2 2" xfId="3410" xr:uid="{00000000-0005-0000-0000-0000670D0000}"/>
    <cellStyle name="표준 37 2 3 2 3 3" xfId="3411" xr:uid="{00000000-0005-0000-0000-0000680D0000}"/>
    <cellStyle name="표준 37 2 3 2 4" xfId="3412" xr:uid="{00000000-0005-0000-0000-0000690D0000}"/>
    <cellStyle name="표준 37 2 3 2 4 2" xfId="3413" xr:uid="{00000000-0005-0000-0000-00006A0D0000}"/>
    <cellStyle name="표준 37 2 3 2 5" xfId="3414" xr:uid="{00000000-0005-0000-0000-00006B0D0000}"/>
    <cellStyle name="표준 37 2 3 3" xfId="3415" xr:uid="{00000000-0005-0000-0000-00006C0D0000}"/>
    <cellStyle name="표준 37 2 3 3 2" xfId="3416" xr:uid="{00000000-0005-0000-0000-00006D0D0000}"/>
    <cellStyle name="표준 37 2 3 3 2 2" xfId="3417" xr:uid="{00000000-0005-0000-0000-00006E0D0000}"/>
    <cellStyle name="표준 37 2 3 3 2 2 2" xfId="3418" xr:uid="{00000000-0005-0000-0000-00006F0D0000}"/>
    <cellStyle name="표준 37 2 3 3 2 3" xfId="3419" xr:uid="{00000000-0005-0000-0000-0000700D0000}"/>
    <cellStyle name="표준 37 2 3 3 3" xfId="3420" xr:uid="{00000000-0005-0000-0000-0000710D0000}"/>
    <cellStyle name="표준 37 2 3 3 3 2" xfId="3421" xr:uid="{00000000-0005-0000-0000-0000720D0000}"/>
    <cellStyle name="표준 37 2 3 3 4" xfId="3422" xr:uid="{00000000-0005-0000-0000-0000730D0000}"/>
    <cellStyle name="표준 37 2 3 4" xfId="3423" xr:uid="{00000000-0005-0000-0000-0000740D0000}"/>
    <cellStyle name="표준 37 2 3 4 2" xfId="3424" xr:uid="{00000000-0005-0000-0000-0000750D0000}"/>
    <cellStyle name="표준 37 2 3 4 2 2" xfId="3425" xr:uid="{00000000-0005-0000-0000-0000760D0000}"/>
    <cellStyle name="표준 37 2 3 4 3" xfId="3426" xr:uid="{00000000-0005-0000-0000-0000770D0000}"/>
    <cellStyle name="표준 37 2 3 5" xfId="3427" xr:uid="{00000000-0005-0000-0000-0000780D0000}"/>
    <cellStyle name="표준 37 2 3 5 2" xfId="3428" xr:uid="{00000000-0005-0000-0000-0000790D0000}"/>
    <cellStyle name="표준 37 2 3 6" xfId="3429" xr:uid="{00000000-0005-0000-0000-00007A0D0000}"/>
    <cellStyle name="표준 37 2 4" xfId="3430" xr:uid="{00000000-0005-0000-0000-00007B0D0000}"/>
    <cellStyle name="표준 37 2 4 2" xfId="3431" xr:uid="{00000000-0005-0000-0000-00007C0D0000}"/>
    <cellStyle name="표준 37 2 4 2 2" xfId="3432" xr:uid="{00000000-0005-0000-0000-00007D0D0000}"/>
    <cellStyle name="표준 37 2 4 2 2 2" xfId="3433" xr:uid="{00000000-0005-0000-0000-00007E0D0000}"/>
    <cellStyle name="표준 37 2 4 2 2 2 2" xfId="3434" xr:uid="{00000000-0005-0000-0000-00007F0D0000}"/>
    <cellStyle name="표준 37 2 4 2 2 3" xfId="3435" xr:uid="{00000000-0005-0000-0000-0000800D0000}"/>
    <cellStyle name="표준 37 2 4 2 3" xfId="3436" xr:uid="{00000000-0005-0000-0000-0000810D0000}"/>
    <cellStyle name="표준 37 2 4 2 3 2" xfId="3437" xr:uid="{00000000-0005-0000-0000-0000820D0000}"/>
    <cellStyle name="표준 37 2 4 2 4" xfId="3438" xr:uid="{00000000-0005-0000-0000-0000830D0000}"/>
    <cellStyle name="표준 37 2 4 3" xfId="3439" xr:uid="{00000000-0005-0000-0000-0000840D0000}"/>
    <cellStyle name="표준 37 2 4 3 2" xfId="3440" xr:uid="{00000000-0005-0000-0000-0000850D0000}"/>
    <cellStyle name="표준 37 2 4 3 2 2" xfId="3441" xr:uid="{00000000-0005-0000-0000-0000860D0000}"/>
    <cellStyle name="표준 37 2 4 3 3" xfId="3442" xr:uid="{00000000-0005-0000-0000-0000870D0000}"/>
    <cellStyle name="표준 37 2 4 4" xfId="3443" xr:uid="{00000000-0005-0000-0000-0000880D0000}"/>
    <cellStyle name="표준 37 2 4 4 2" xfId="3444" xr:uid="{00000000-0005-0000-0000-0000890D0000}"/>
    <cellStyle name="표준 37 2 4 5" xfId="3445" xr:uid="{00000000-0005-0000-0000-00008A0D0000}"/>
    <cellStyle name="표준 37 2 5" xfId="3446" xr:uid="{00000000-0005-0000-0000-00008B0D0000}"/>
    <cellStyle name="표준 37 2 5 2" xfId="3447" xr:uid="{00000000-0005-0000-0000-00008C0D0000}"/>
    <cellStyle name="표준 37 2 5 2 2" xfId="3448" xr:uid="{00000000-0005-0000-0000-00008D0D0000}"/>
    <cellStyle name="표준 37 2 5 2 2 2" xfId="3449" xr:uid="{00000000-0005-0000-0000-00008E0D0000}"/>
    <cellStyle name="표준 37 2 5 2 3" xfId="3450" xr:uid="{00000000-0005-0000-0000-00008F0D0000}"/>
    <cellStyle name="표준 37 2 5 3" xfId="3451" xr:uid="{00000000-0005-0000-0000-0000900D0000}"/>
    <cellStyle name="표준 37 2 5 3 2" xfId="3452" xr:uid="{00000000-0005-0000-0000-0000910D0000}"/>
    <cellStyle name="표준 37 2 5 4" xfId="3453" xr:uid="{00000000-0005-0000-0000-0000920D0000}"/>
    <cellStyle name="표준 37 2 6" xfId="3454" xr:uid="{00000000-0005-0000-0000-0000930D0000}"/>
    <cellStyle name="표준 37 2 6 2" xfId="3455" xr:uid="{00000000-0005-0000-0000-0000940D0000}"/>
    <cellStyle name="표준 37 2 6 2 2" xfId="3456" xr:uid="{00000000-0005-0000-0000-0000950D0000}"/>
    <cellStyle name="표준 37 2 6 3" xfId="3457" xr:uid="{00000000-0005-0000-0000-0000960D0000}"/>
    <cellStyle name="표준 37 2 7" xfId="3458" xr:uid="{00000000-0005-0000-0000-0000970D0000}"/>
    <cellStyle name="표준 37 2 7 2" xfId="3459" xr:uid="{00000000-0005-0000-0000-0000980D0000}"/>
    <cellStyle name="표준 37 2 8" xfId="3460" xr:uid="{00000000-0005-0000-0000-0000990D0000}"/>
    <cellStyle name="표준 37 3" xfId="3461" xr:uid="{00000000-0005-0000-0000-00009A0D0000}"/>
    <cellStyle name="표준 37 3 2" xfId="3462" xr:uid="{00000000-0005-0000-0000-00009B0D0000}"/>
    <cellStyle name="표준 37 3 2 2" xfId="3463" xr:uid="{00000000-0005-0000-0000-00009C0D0000}"/>
    <cellStyle name="표준 37 3 2 2 2" xfId="3464" xr:uid="{00000000-0005-0000-0000-00009D0D0000}"/>
    <cellStyle name="표준 37 3 2 2 2 2" xfId="3465" xr:uid="{00000000-0005-0000-0000-00009E0D0000}"/>
    <cellStyle name="표준 37 3 2 2 2 2 2" xfId="3466" xr:uid="{00000000-0005-0000-0000-00009F0D0000}"/>
    <cellStyle name="표준 37 3 2 2 2 2 2 2" xfId="3467" xr:uid="{00000000-0005-0000-0000-0000A00D0000}"/>
    <cellStyle name="표준 37 3 2 2 2 2 3" xfId="3468" xr:uid="{00000000-0005-0000-0000-0000A10D0000}"/>
    <cellStyle name="표준 37 3 2 2 2 3" xfId="3469" xr:uid="{00000000-0005-0000-0000-0000A20D0000}"/>
    <cellStyle name="표준 37 3 2 2 2 3 2" xfId="3470" xr:uid="{00000000-0005-0000-0000-0000A30D0000}"/>
    <cellStyle name="표준 37 3 2 2 2 4" xfId="3471" xr:uid="{00000000-0005-0000-0000-0000A40D0000}"/>
    <cellStyle name="표준 37 3 2 2 3" xfId="3472" xr:uid="{00000000-0005-0000-0000-0000A50D0000}"/>
    <cellStyle name="표준 37 3 2 2 3 2" xfId="3473" xr:uid="{00000000-0005-0000-0000-0000A60D0000}"/>
    <cellStyle name="표준 37 3 2 2 3 2 2" xfId="3474" xr:uid="{00000000-0005-0000-0000-0000A70D0000}"/>
    <cellStyle name="표준 37 3 2 2 3 3" xfId="3475" xr:uid="{00000000-0005-0000-0000-0000A80D0000}"/>
    <cellStyle name="표준 37 3 2 2 4" xfId="3476" xr:uid="{00000000-0005-0000-0000-0000A90D0000}"/>
    <cellStyle name="표준 37 3 2 2 4 2" xfId="3477" xr:uid="{00000000-0005-0000-0000-0000AA0D0000}"/>
    <cellStyle name="표준 37 3 2 2 5" xfId="3478" xr:uid="{00000000-0005-0000-0000-0000AB0D0000}"/>
    <cellStyle name="표준 37 3 2 3" xfId="3479" xr:uid="{00000000-0005-0000-0000-0000AC0D0000}"/>
    <cellStyle name="표준 37 3 2 3 2" xfId="3480" xr:uid="{00000000-0005-0000-0000-0000AD0D0000}"/>
    <cellStyle name="표준 37 3 2 3 2 2" xfId="3481" xr:uid="{00000000-0005-0000-0000-0000AE0D0000}"/>
    <cellStyle name="표준 37 3 2 3 2 2 2" xfId="3482" xr:uid="{00000000-0005-0000-0000-0000AF0D0000}"/>
    <cellStyle name="표준 37 3 2 3 2 3" xfId="3483" xr:uid="{00000000-0005-0000-0000-0000B00D0000}"/>
    <cellStyle name="표준 37 3 2 3 3" xfId="3484" xr:uid="{00000000-0005-0000-0000-0000B10D0000}"/>
    <cellStyle name="표준 37 3 2 3 3 2" xfId="3485" xr:uid="{00000000-0005-0000-0000-0000B20D0000}"/>
    <cellStyle name="표준 37 3 2 3 4" xfId="3486" xr:uid="{00000000-0005-0000-0000-0000B30D0000}"/>
    <cellStyle name="표준 37 3 2 4" xfId="3487" xr:uid="{00000000-0005-0000-0000-0000B40D0000}"/>
    <cellStyle name="표준 37 3 2 4 2" xfId="3488" xr:uid="{00000000-0005-0000-0000-0000B50D0000}"/>
    <cellStyle name="표준 37 3 2 4 2 2" xfId="3489" xr:uid="{00000000-0005-0000-0000-0000B60D0000}"/>
    <cellStyle name="표준 37 3 2 4 3" xfId="3490" xr:uid="{00000000-0005-0000-0000-0000B70D0000}"/>
    <cellStyle name="표준 37 3 2 5" xfId="3491" xr:uid="{00000000-0005-0000-0000-0000B80D0000}"/>
    <cellStyle name="표준 37 3 2 5 2" xfId="3492" xr:uid="{00000000-0005-0000-0000-0000B90D0000}"/>
    <cellStyle name="표준 37 3 2 6" xfId="3493" xr:uid="{00000000-0005-0000-0000-0000BA0D0000}"/>
    <cellStyle name="표준 37 3 3" xfId="3494" xr:uid="{00000000-0005-0000-0000-0000BB0D0000}"/>
    <cellStyle name="표준 37 3 3 2" xfId="3495" xr:uid="{00000000-0005-0000-0000-0000BC0D0000}"/>
    <cellStyle name="표준 37 3 3 2 2" xfId="3496" xr:uid="{00000000-0005-0000-0000-0000BD0D0000}"/>
    <cellStyle name="표준 37 3 3 2 2 2" xfId="3497" xr:uid="{00000000-0005-0000-0000-0000BE0D0000}"/>
    <cellStyle name="표준 37 3 3 2 2 2 2" xfId="3498" xr:uid="{00000000-0005-0000-0000-0000BF0D0000}"/>
    <cellStyle name="표준 37 3 3 2 2 3" xfId="3499" xr:uid="{00000000-0005-0000-0000-0000C00D0000}"/>
    <cellStyle name="표준 37 3 3 2 3" xfId="3500" xr:uid="{00000000-0005-0000-0000-0000C10D0000}"/>
    <cellStyle name="표준 37 3 3 2 3 2" xfId="3501" xr:uid="{00000000-0005-0000-0000-0000C20D0000}"/>
    <cellStyle name="표준 37 3 3 2 4" xfId="3502" xr:uid="{00000000-0005-0000-0000-0000C30D0000}"/>
    <cellStyle name="표준 37 3 3 3" xfId="3503" xr:uid="{00000000-0005-0000-0000-0000C40D0000}"/>
    <cellStyle name="표준 37 3 3 3 2" xfId="3504" xr:uid="{00000000-0005-0000-0000-0000C50D0000}"/>
    <cellStyle name="표준 37 3 3 3 2 2" xfId="3505" xr:uid="{00000000-0005-0000-0000-0000C60D0000}"/>
    <cellStyle name="표준 37 3 3 3 3" xfId="3506" xr:uid="{00000000-0005-0000-0000-0000C70D0000}"/>
    <cellStyle name="표준 37 3 3 4" xfId="3507" xr:uid="{00000000-0005-0000-0000-0000C80D0000}"/>
    <cellStyle name="표준 37 3 3 4 2" xfId="3508" xr:uid="{00000000-0005-0000-0000-0000C90D0000}"/>
    <cellStyle name="표준 37 3 3 5" xfId="3509" xr:uid="{00000000-0005-0000-0000-0000CA0D0000}"/>
    <cellStyle name="표준 37 3 4" xfId="3510" xr:uid="{00000000-0005-0000-0000-0000CB0D0000}"/>
    <cellStyle name="표준 37 3 4 2" xfId="3511" xr:uid="{00000000-0005-0000-0000-0000CC0D0000}"/>
    <cellStyle name="표준 37 3 4 2 2" xfId="3512" xr:uid="{00000000-0005-0000-0000-0000CD0D0000}"/>
    <cellStyle name="표준 37 3 4 2 2 2" xfId="3513" xr:uid="{00000000-0005-0000-0000-0000CE0D0000}"/>
    <cellStyle name="표준 37 3 4 2 3" xfId="3514" xr:uid="{00000000-0005-0000-0000-0000CF0D0000}"/>
    <cellStyle name="표준 37 3 4 3" xfId="3515" xr:uid="{00000000-0005-0000-0000-0000D00D0000}"/>
    <cellStyle name="표준 37 3 4 3 2" xfId="3516" xr:uid="{00000000-0005-0000-0000-0000D10D0000}"/>
    <cellStyle name="표준 37 3 4 4" xfId="3517" xr:uid="{00000000-0005-0000-0000-0000D20D0000}"/>
    <cellStyle name="표준 37 3 5" xfId="3518" xr:uid="{00000000-0005-0000-0000-0000D30D0000}"/>
    <cellStyle name="표준 37 3 5 2" xfId="3519" xr:uid="{00000000-0005-0000-0000-0000D40D0000}"/>
    <cellStyle name="표준 37 3 5 2 2" xfId="3520" xr:uid="{00000000-0005-0000-0000-0000D50D0000}"/>
    <cellStyle name="표준 37 3 5 3" xfId="3521" xr:uid="{00000000-0005-0000-0000-0000D60D0000}"/>
    <cellStyle name="표준 37 3 6" xfId="3522" xr:uid="{00000000-0005-0000-0000-0000D70D0000}"/>
    <cellStyle name="표준 37 3 6 2" xfId="3523" xr:uid="{00000000-0005-0000-0000-0000D80D0000}"/>
    <cellStyle name="표준 37 3 7" xfId="3524" xr:uid="{00000000-0005-0000-0000-0000D90D0000}"/>
    <cellStyle name="표준 37 4" xfId="3525" xr:uid="{00000000-0005-0000-0000-0000DA0D0000}"/>
    <cellStyle name="표준 37 4 2" xfId="3526" xr:uid="{00000000-0005-0000-0000-0000DB0D0000}"/>
    <cellStyle name="표준 37 4 2 2" xfId="3527" xr:uid="{00000000-0005-0000-0000-0000DC0D0000}"/>
    <cellStyle name="표준 37 4 2 2 2" xfId="3528" xr:uid="{00000000-0005-0000-0000-0000DD0D0000}"/>
    <cellStyle name="표준 37 4 2 2 2 2" xfId="3529" xr:uid="{00000000-0005-0000-0000-0000DE0D0000}"/>
    <cellStyle name="표준 37 4 2 2 2 2 2" xfId="3530" xr:uid="{00000000-0005-0000-0000-0000DF0D0000}"/>
    <cellStyle name="표준 37 4 2 2 2 3" xfId="3531" xr:uid="{00000000-0005-0000-0000-0000E00D0000}"/>
    <cellStyle name="표준 37 4 2 2 3" xfId="3532" xr:uid="{00000000-0005-0000-0000-0000E10D0000}"/>
    <cellStyle name="표준 37 4 2 2 3 2" xfId="3533" xr:uid="{00000000-0005-0000-0000-0000E20D0000}"/>
    <cellStyle name="표준 37 4 2 2 4" xfId="3534" xr:uid="{00000000-0005-0000-0000-0000E30D0000}"/>
    <cellStyle name="표준 37 4 2 3" xfId="3535" xr:uid="{00000000-0005-0000-0000-0000E40D0000}"/>
    <cellStyle name="표준 37 4 2 3 2" xfId="3536" xr:uid="{00000000-0005-0000-0000-0000E50D0000}"/>
    <cellStyle name="표준 37 4 2 3 2 2" xfId="3537" xr:uid="{00000000-0005-0000-0000-0000E60D0000}"/>
    <cellStyle name="표준 37 4 2 3 3" xfId="3538" xr:uid="{00000000-0005-0000-0000-0000E70D0000}"/>
    <cellStyle name="표준 37 4 2 4" xfId="3539" xr:uid="{00000000-0005-0000-0000-0000E80D0000}"/>
    <cellStyle name="표준 37 4 2 4 2" xfId="3540" xr:uid="{00000000-0005-0000-0000-0000E90D0000}"/>
    <cellStyle name="표준 37 4 2 5" xfId="3541" xr:uid="{00000000-0005-0000-0000-0000EA0D0000}"/>
    <cellStyle name="표준 37 4 3" xfId="3542" xr:uid="{00000000-0005-0000-0000-0000EB0D0000}"/>
    <cellStyle name="표준 37 4 3 2" xfId="3543" xr:uid="{00000000-0005-0000-0000-0000EC0D0000}"/>
    <cellStyle name="표준 37 4 3 2 2" xfId="3544" xr:uid="{00000000-0005-0000-0000-0000ED0D0000}"/>
    <cellStyle name="표준 37 4 3 2 2 2" xfId="3545" xr:uid="{00000000-0005-0000-0000-0000EE0D0000}"/>
    <cellStyle name="표준 37 4 3 2 3" xfId="3546" xr:uid="{00000000-0005-0000-0000-0000EF0D0000}"/>
    <cellStyle name="표준 37 4 3 3" xfId="3547" xr:uid="{00000000-0005-0000-0000-0000F00D0000}"/>
    <cellStyle name="표준 37 4 3 3 2" xfId="3548" xr:uid="{00000000-0005-0000-0000-0000F10D0000}"/>
    <cellStyle name="표준 37 4 3 4" xfId="3549" xr:uid="{00000000-0005-0000-0000-0000F20D0000}"/>
    <cellStyle name="표준 37 4 4" xfId="3550" xr:uid="{00000000-0005-0000-0000-0000F30D0000}"/>
    <cellStyle name="표준 37 4 4 2" xfId="3551" xr:uid="{00000000-0005-0000-0000-0000F40D0000}"/>
    <cellStyle name="표준 37 4 4 2 2" xfId="3552" xr:uid="{00000000-0005-0000-0000-0000F50D0000}"/>
    <cellStyle name="표준 37 4 4 3" xfId="3553" xr:uid="{00000000-0005-0000-0000-0000F60D0000}"/>
    <cellStyle name="표준 37 4 5" xfId="3554" xr:uid="{00000000-0005-0000-0000-0000F70D0000}"/>
    <cellStyle name="표준 37 4 5 2" xfId="3555" xr:uid="{00000000-0005-0000-0000-0000F80D0000}"/>
    <cellStyle name="표준 37 4 6" xfId="3556" xr:uid="{00000000-0005-0000-0000-0000F90D0000}"/>
    <cellStyle name="표준 37 5" xfId="3557" xr:uid="{00000000-0005-0000-0000-0000FA0D0000}"/>
    <cellStyle name="표준 37 5 2" xfId="3558" xr:uid="{00000000-0005-0000-0000-0000FB0D0000}"/>
    <cellStyle name="표준 37 5 2 2" xfId="3559" xr:uid="{00000000-0005-0000-0000-0000FC0D0000}"/>
    <cellStyle name="표준 37 5 2 2 2" xfId="3560" xr:uid="{00000000-0005-0000-0000-0000FD0D0000}"/>
    <cellStyle name="표준 37 5 2 2 2 2" xfId="3561" xr:uid="{00000000-0005-0000-0000-0000FE0D0000}"/>
    <cellStyle name="표준 37 5 2 2 3" xfId="3562" xr:uid="{00000000-0005-0000-0000-0000FF0D0000}"/>
    <cellStyle name="표준 37 5 2 3" xfId="3563" xr:uid="{00000000-0005-0000-0000-0000000E0000}"/>
    <cellStyle name="표준 37 5 2 3 2" xfId="3564" xr:uid="{00000000-0005-0000-0000-0000010E0000}"/>
    <cellStyle name="표준 37 5 2 4" xfId="3565" xr:uid="{00000000-0005-0000-0000-0000020E0000}"/>
    <cellStyle name="표준 37 5 3" xfId="3566" xr:uid="{00000000-0005-0000-0000-0000030E0000}"/>
    <cellStyle name="표준 37 5 3 2" xfId="3567" xr:uid="{00000000-0005-0000-0000-0000040E0000}"/>
    <cellStyle name="표준 37 5 3 2 2" xfId="3568" xr:uid="{00000000-0005-0000-0000-0000050E0000}"/>
    <cellStyle name="표준 37 5 3 3" xfId="3569" xr:uid="{00000000-0005-0000-0000-0000060E0000}"/>
    <cellStyle name="표준 37 5 4" xfId="3570" xr:uid="{00000000-0005-0000-0000-0000070E0000}"/>
    <cellStyle name="표준 37 5 4 2" xfId="3571" xr:uid="{00000000-0005-0000-0000-0000080E0000}"/>
    <cellStyle name="표준 37 5 5" xfId="3572" xr:uid="{00000000-0005-0000-0000-0000090E0000}"/>
    <cellStyle name="표준 37 6" xfId="3573" xr:uid="{00000000-0005-0000-0000-00000A0E0000}"/>
    <cellStyle name="표준 37 6 2" xfId="3574" xr:uid="{00000000-0005-0000-0000-00000B0E0000}"/>
    <cellStyle name="표준 37 6 2 2" xfId="3575" xr:uid="{00000000-0005-0000-0000-00000C0E0000}"/>
    <cellStyle name="표준 37 6 2 2 2" xfId="3576" xr:uid="{00000000-0005-0000-0000-00000D0E0000}"/>
    <cellStyle name="표준 37 6 2 3" xfId="3577" xr:uid="{00000000-0005-0000-0000-00000E0E0000}"/>
    <cellStyle name="표준 37 6 3" xfId="3578" xr:uid="{00000000-0005-0000-0000-00000F0E0000}"/>
    <cellStyle name="표준 37 6 3 2" xfId="3579" xr:uid="{00000000-0005-0000-0000-0000100E0000}"/>
    <cellStyle name="표준 37 6 4" xfId="3580" xr:uid="{00000000-0005-0000-0000-0000110E0000}"/>
    <cellStyle name="표준 37 7" xfId="3581" xr:uid="{00000000-0005-0000-0000-0000120E0000}"/>
    <cellStyle name="표준 37 7 2" xfId="3582" xr:uid="{00000000-0005-0000-0000-0000130E0000}"/>
    <cellStyle name="표준 37 7 2 2" xfId="3583" xr:uid="{00000000-0005-0000-0000-0000140E0000}"/>
    <cellStyle name="표준 37 7 3" xfId="3584" xr:uid="{00000000-0005-0000-0000-0000150E0000}"/>
    <cellStyle name="표준 37 8" xfId="3585" xr:uid="{00000000-0005-0000-0000-0000160E0000}"/>
    <cellStyle name="표준 37 8 2" xfId="3586" xr:uid="{00000000-0005-0000-0000-0000170E0000}"/>
    <cellStyle name="표준 37 9" xfId="3587" xr:uid="{00000000-0005-0000-0000-0000180E0000}"/>
    <cellStyle name="표준 38" xfId="3588" xr:uid="{00000000-0005-0000-0000-0000190E0000}"/>
    <cellStyle name="표준 38 2" xfId="3589" xr:uid="{00000000-0005-0000-0000-00001A0E0000}"/>
    <cellStyle name="표준 38 2 2" xfId="3590" xr:uid="{00000000-0005-0000-0000-00001B0E0000}"/>
    <cellStyle name="표준 38 2 2 2" xfId="3591" xr:uid="{00000000-0005-0000-0000-00001C0E0000}"/>
    <cellStyle name="표준 38 2 2 2 2" xfId="3592" xr:uid="{00000000-0005-0000-0000-00001D0E0000}"/>
    <cellStyle name="표준 38 2 2 2 2 2" xfId="3593" xr:uid="{00000000-0005-0000-0000-00001E0E0000}"/>
    <cellStyle name="표준 38 2 2 2 2 2 2" xfId="3594" xr:uid="{00000000-0005-0000-0000-00001F0E0000}"/>
    <cellStyle name="표준 38 2 2 2 2 2 2 2" xfId="3595" xr:uid="{00000000-0005-0000-0000-0000200E0000}"/>
    <cellStyle name="표준 38 2 2 2 2 2 2 2 2" xfId="3596" xr:uid="{00000000-0005-0000-0000-0000210E0000}"/>
    <cellStyle name="표준 38 2 2 2 2 2 2 3" xfId="3597" xr:uid="{00000000-0005-0000-0000-0000220E0000}"/>
    <cellStyle name="표준 38 2 2 2 2 2 3" xfId="3598" xr:uid="{00000000-0005-0000-0000-0000230E0000}"/>
    <cellStyle name="표준 38 2 2 2 2 2 3 2" xfId="3599" xr:uid="{00000000-0005-0000-0000-0000240E0000}"/>
    <cellStyle name="표준 38 2 2 2 2 2 4" xfId="3600" xr:uid="{00000000-0005-0000-0000-0000250E0000}"/>
    <cellStyle name="표준 38 2 2 2 2 3" xfId="3601" xr:uid="{00000000-0005-0000-0000-0000260E0000}"/>
    <cellStyle name="표준 38 2 2 2 2 3 2" xfId="3602" xr:uid="{00000000-0005-0000-0000-0000270E0000}"/>
    <cellStyle name="표준 38 2 2 2 2 3 2 2" xfId="3603" xr:uid="{00000000-0005-0000-0000-0000280E0000}"/>
    <cellStyle name="표준 38 2 2 2 2 3 3" xfId="3604" xr:uid="{00000000-0005-0000-0000-0000290E0000}"/>
    <cellStyle name="표준 38 2 2 2 2 4" xfId="3605" xr:uid="{00000000-0005-0000-0000-00002A0E0000}"/>
    <cellStyle name="표준 38 2 2 2 2 4 2" xfId="3606" xr:uid="{00000000-0005-0000-0000-00002B0E0000}"/>
    <cellStyle name="표준 38 2 2 2 2 5" xfId="3607" xr:uid="{00000000-0005-0000-0000-00002C0E0000}"/>
    <cellStyle name="표준 38 2 2 2 3" xfId="3608" xr:uid="{00000000-0005-0000-0000-00002D0E0000}"/>
    <cellStyle name="표준 38 2 2 2 3 2" xfId="3609" xr:uid="{00000000-0005-0000-0000-00002E0E0000}"/>
    <cellStyle name="표준 38 2 2 2 3 2 2" xfId="3610" xr:uid="{00000000-0005-0000-0000-00002F0E0000}"/>
    <cellStyle name="표준 38 2 2 2 3 2 2 2" xfId="3611" xr:uid="{00000000-0005-0000-0000-0000300E0000}"/>
    <cellStyle name="표준 38 2 2 2 3 2 3" xfId="3612" xr:uid="{00000000-0005-0000-0000-0000310E0000}"/>
    <cellStyle name="표준 38 2 2 2 3 3" xfId="3613" xr:uid="{00000000-0005-0000-0000-0000320E0000}"/>
    <cellStyle name="표준 38 2 2 2 3 3 2" xfId="3614" xr:uid="{00000000-0005-0000-0000-0000330E0000}"/>
    <cellStyle name="표준 38 2 2 2 3 4" xfId="3615" xr:uid="{00000000-0005-0000-0000-0000340E0000}"/>
    <cellStyle name="표준 38 2 2 2 4" xfId="3616" xr:uid="{00000000-0005-0000-0000-0000350E0000}"/>
    <cellStyle name="표준 38 2 2 2 4 2" xfId="3617" xr:uid="{00000000-0005-0000-0000-0000360E0000}"/>
    <cellStyle name="표준 38 2 2 2 4 2 2" xfId="3618" xr:uid="{00000000-0005-0000-0000-0000370E0000}"/>
    <cellStyle name="표준 38 2 2 2 4 3" xfId="3619" xr:uid="{00000000-0005-0000-0000-0000380E0000}"/>
    <cellStyle name="표준 38 2 2 2 5" xfId="3620" xr:uid="{00000000-0005-0000-0000-0000390E0000}"/>
    <cellStyle name="표준 38 2 2 2 5 2" xfId="3621" xr:uid="{00000000-0005-0000-0000-00003A0E0000}"/>
    <cellStyle name="표준 38 2 2 2 6" xfId="3622" xr:uid="{00000000-0005-0000-0000-00003B0E0000}"/>
    <cellStyle name="표준 38 2 2 3" xfId="3623" xr:uid="{00000000-0005-0000-0000-00003C0E0000}"/>
    <cellStyle name="표준 38 2 2 3 2" xfId="3624" xr:uid="{00000000-0005-0000-0000-00003D0E0000}"/>
    <cellStyle name="표준 38 2 2 3 2 2" xfId="3625" xr:uid="{00000000-0005-0000-0000-00003E0E0000}"/>
    <cellStyle name="표준 38 2 2 3 2 2 2" xfId="3626" xr:uid="{00000000-0005-0000-0000-00003F0E0000}"/>
    <cellStyle name="표준 38 2 2 3 2 2 2 2" xfId="3627" xr:uid="{00000000-0005-0000-0000-0000400E0000}"/>
    <cellStyle name="표준 38 2 2 3 2 2 3" xfId="3628" xr:uid="{00000000-0005-0000-0000-0000410E0000}"/>
    <cellStyle name="표준 38 2 2 3 2 3" xfId="3629" xr:uid="{00000000-0005-0000-0000-0000420E0000}"/>
    <cellStyle name="표준 38 2 2 3 2 3 2" xfId="3630" xr:uid="{00000000-0005-0000-0000-0000430E0000}"/>
    <cellStyle name="표준 38 2 2 3 2 4" xfId="3631" xr:uid="{00000000-0005-0000-0000-0000440E0000}"/>
    <cellStyle name="표준 38 2 2 3 3" xfId="3632" xr:uid="{00000000-0005-0000-0000-0000450E0000}"/>
    <cellStyle name="표준 38 2 2 3 3 2" xfId="3633" xr:uid="{00000000-0005-0000-0000-0000460E0000}"/>
    <cellStyle name="표준 38 2 2 3 3 2 2" xfId="3634" xr:uid="{00000000-0005-0000-0000-0000470E0000}"/>
    <cellStyle name="표준 38 2 2 3 3 3" xfId="3635" xr:uid="{00000000-0005-0000-0000-0000480E0000}"/>
    <cellStyle name="표준 38 2 2 3 4" xfId="3636" xr:uid="{00000000-0005-0000-0000-0000490E0000}"/>
    <cellStyle name="표준 38 2 2 3 4 2" xfId="3637" xr:uid="{00000000-0005-0000-0000-00004A0E0000}"/>
    <cellStyle name="표준 38 2 2 3 5" xfId="3638" xr:uid="{00000000-0005-0000-0000-00004B0E0000}"/>
    <cellStyle name="표준 38 2 2 4" xfId="3639" xr:uid="{00000000-0005-0000-0000-00004C0E0000}"/>
    <cellStyle name="표준 38 2 2 4 2" xfId="3640" xr:uid="{00000000-0005-0000-0000-00004D0E0000}"/>
    <cellStyle name="표준 38 2 2 4 2 2" xfId="3641" xr:uid="{00000000-0005-0000-0000-00004E0E0000}"/>
    <cellStyle name="표준 38 2 2 4 2 2 2" xfId="3642" xr:uid="{00000000-0005-0000-0000-00004F0E0000}"/>
    <cellStyle name="표준 38 2 2 4 2 3" xfId="3643" xr:uid="{00000000-0005-0000-0000-0000500E0000}"/>
    <cellStyle name="표준 38 2 2 4 3" xfId="3644" xr:uid="{00000000-0005-0000-0000-0000510E0000}"/>
    <cellStyle name="표준 38 2 2 4 3 2" xfId="3645" xr:uid="{00000000-0005-0000-0000-0000520E0000}"/>
    <cellStyle name="표준 38 2 2 4 4" xfId="3646" xr:uid="{00000000-0005-0000-0000-0000530E0000}"/>
    <cellStyle name="표준 38 2 2 5" xfId="3647" xr:uid="{00000000-0005-0000-0000-0000540E0000}"/>
    <cellStyle name="표준 38 2 2 5 2" xfId="3648" xr:uid="{00000000-0005-0000-0000-0000550E0000}"/>
    <cellStyle name="표준 38 2 2 5 2 2" xfId="3649" xr:uid="{00000000-0005-0000-0000-0000560E0000}"/>
    <cellStyle name="표준 38 2 2 5 3" xfId="3650" xr:uid="{00000000-0005-0000-0000-0000570E0000}"/>
    <cellStyle name="표준 38 2 2 6" xfId="3651" xr:uid="{00000000-0005-0000-0000-0000580E0000}"/>
    <cellStyle name="표준 38 2 2 6 2" xfId="3652" xr:uid="{00000000-0005-0000-0000-0000590E0000}"/>
    <cellStyle name="표준 38 2 2 7" xfId="3653" xr:uid="{00000000-0005-0000-0000-00005A0E0000}"/>
    <cellStyle name="표준 38 2 3" xfId="3654" xr:uid="{00000000-0005-0000-0000-00005B0E0000}"/>
    <cellStyle name="표준 38 2 3 2" xfId="3655" xr:uid="{00000000-0005-0000-0000-00005C0E0000}"/>
    <cellStyle name="표준 38 2 3 2 2" xfId="3656" xr:uid="{00000000-0005-0000-0000-00005D0E0000}"/>
    <cellStyle name="표준 38 2 3 2 2 2" xfId="3657" xr:uid="{00000000-0005-0000-0000-00005E0E0000}"/>
    <cellStyle name="표준 38 2 3 2 2 2 2" xfId="3658" xr:uid="{00000000-0005-0000-0000-00005F0E0000}"/>
    <cellStyle name="표준 38 2 3 2 2 2 2 2" xfId="3659" xr:uid="{00000000-0005-0000-0000-0000600E0000}"/>
    <cellStyle name="표준 38 2 3 2 2 2 3" xfId="3660" xr:uid="{00000000-0005-0000-0000-0000610E0000}"/>
    <cellStyle name="표준 38 2 3 2 2 3" xfId="3661" xr:uid="{00000000-0005-0000-0000-0000620E0000}"/>
    <cellStyle name="표준 38 2 3 2 2 3 2" xfId="3662" xr:uid="{00000000-0005-0000-0000-0000630E0000}"/>
    <cellStyle name="표준 38 2 3 2 2 4" xfId="3663" xr:uid="{00000000-0005-0000-0000-0000640E0000}"/>
    <cellStyle name="표준 38 2 3 2 3" xfId="3664" xr:uid="{00000000-0005-0000-0000-0000650E0000}"/>
    <cellStyle name="표준 38 2 3 2 3 2" xfId="3665" xr:uid="{00000000-0005-0000-0000-0000660E0000}"/>
    <cellStyle name="표준 38 2 3 2 3 2 2" xfId="3666" xr:uid="{00000000-0005-0000-0000-0000670E0000}"/>
    <cellStyle name="표준 38 2 3 2 3 3" xfId="3667" xr:uid="{00000000-0005-0000-0000-0000680E0000}"/>
    <cellStyle name="표준 38 2 3 2 4" xfId="3668" xr:uid="{00000000-0005-0000-0000-0000690E0000}"/>
    <cellStyle name="표준 38 2 3 2 4 2" xfId="3669" xr:uid="{00000000-0005-0000-0000-00006A0E0000}"/>
    <cellStyle name="표준 38 2 3 2 5" xfId="3670" xr:uid="{00000000-0005-0000-0000-00006B0E0000}"/>
    <cellStyle name="표준 38 2 3 3" xfId="3671" xr:uid="{00000000-0005-0000-0000-00006C0E0000}"/>
    <cellStyle name="표준 38 2 3 3 2" xfId="3672" xr:uid="{00000000-0005-0000-0000-00006D0E0000}"/>
    <cellStyle name="표준 38 2 3 3 2 2" xfId="3673" xr:uid="{00000000-0005-0000-0000-00006E0E0000}"/>
    <cellStyle name="표준 38 2 3 3 2 2 2" xfId="3674" xr:uid="{00000000-0005-0000-0000-00006F0E0000}"/>
    <cellStyle name="표준 38 2 3 3 2 3" xfId="3675" xr:uid="{00000000-0005-0000-0000-0000700E0000}"/>
    <cellStyle name="표준 38 2 3 3 3" xfId="3676" xr:uid="{00000000-0005-0000-0000-0000710E0000}"/>
    <cellStyle name="표준 38 2 3 3 3 2" xfId="3677" xr:uid="{00000000-0005-0000-0000-0000720E0000}"/>
    <cellStyle name="표준 38 2 3 3 4" xfId="3678" xr:uid="{00000000-0005-0000-0000-0000730E0000}"/>
    <cellStyle name="표준 38 2 3 4" xfId="3679" xr:uid="{00000000-0005-0000-0000-0000740E0000}"/>
    <cellStyle name="표준 38 2 3 4 2" xfId="3680" xr:uid="{00000000-0005-0000-0000-0000750E0000}"/>
    <cellStyle name="표준 38 2 3 4 2 2" xfId="3681" xr:uid="{00000000-0005-0000-0000-0000760E0000}"/>
    <cellStyle name="표준 38 2 3 4 3" xfId="3682" xr:uid="{00000000-0005-0000-0000-0000770E0000}"/>
    <cellStyle name="표준 38 2 3 5" xfId="3683" xr:uid="{00000000-0005-0000-0000-0000780E0000}"/>
    <cellStyle name="표준 38 2 3 5 2" xfId="3684" xr:uid="{00000000-0005-0000-0000-0000790E0000}"/>
    <cellStyle name="표준 38 2 3 6" xfId="3685" xr:uid="{00000000-0005-0000-0000-00007A0E0000}"/>
    <cellStyle name="표준 38 2 4" xfId="3686" xr:uid="{00000000-0005-0000-0000-00007B0E0000}"/>
    <cellStyle name="표준 38 2 4 2" xfId="3687" xr:uid="{00000000-0005-0000-0000-00007C0E0000}"/>
    <cellStyle name="표준 38 2 4 2 2" xfId="3688" xr:uid="{00000000-0005-0000-0000-00007D0E0000}"/>
    <cellStyle name="표준 38 2 4 2 2 2" xfId="3689" xr:uid="{00000000-0005-0000-0000-00007E0E0000}"/>
    <cellStyle name="표준 38 2 4 2 2 2 2" xfId="3690" xr:uid="{00000000-0005-0000-0000-00007F0E0000}"/>
    <cellStyle name="표준 38 2 4 2 2 3" xfId="3691" xr:uid="{00000000-0005-0000-0000-0000800E0000}"/>
    <cellStyle name="표준 38 2 4 2 3" xfId="3692" xr:uid="{00000000-0005-0000-0000-0000810E0000}"/>
    <cellStyle name="표준 38 2 4 2 3 2" xfId="3693" xr:uid="{00000000-0005-0000-0000-0000820E0000}"/>
    <cellStyle name="표준 38 2 4 2 4" xfId="3694" xr:uid="{00000000-0005-0000-0000-0000830E0000}"/>
    <cellStyle name="표준 38 2 4 3" xfId="3695" xr:uid="{00000000-0005-0000-0000-0000840E0000}"/>
    <cellStyle name="표준 38 2 4 3 2" xfId="3696" xr:uid="{00000000-0005-0000-0000-0000850E0000}"/>
    <cellStyle name="표준 38 2 4 3 2 2" xfId="3697" xr:uid="{00000000-0005-0000-0000-0000860E0000}"/>
    <cellStyle name="표준 38 2 4 3 3" xfId="3698" xr:uid="{00000000-0005-0000-0000-0000870E0000}"/>
    <cellStyle name="표준 38 2 4 4" xfId="3699" xr:uid="{00000000-0005-0000-0000-0000880E0000}"/>
    <cellStyle name="표준 38 2 4 4 2" xfId="3700" xr:uid="{00000000-0005-0000-0000-0000890E0000}"/>
    <cellStyle name="표준 38 2 4 5" xfId="3701" xr:uid="{00000000-0005-0000-0000-00008A0E0000}"/>
    <cellStyle name="표준 38 2 5" xfId="3702" xr:uid="{00000000-0005-0000-0000-00008B0E0000}"/>
    <cellStyle name="표준 38 2 5 2" xfId="3703" xr:uid="{00000000-0005-0000-0000-00008C0E0000}"/>
    <cellStyle name="표준 38 2 5 2 2" xfId="3704" xr:uid="{00000000-0005-0000-0000-00008D0E0000}"/>
    <cellStyle name="표준 38 2 5 2 2 2" xfId="3705" xr:uid="{00000000-0005-0000-0000-00008E0E0000}"/>
    <cellStyle name="표준 38 2 5 2 3" xfId="3706" xr:uid="{00000000-0005-0000-0000-00008F0E0000}"/>
    <cellStyle name="표준 38 2 5 3" xfId="3707" xr:uid="{00000000-0005-0000-0000-0000900E0000}"/>
    <cellStyle name="표준 38 2 5 3 2" xfId="3708" xr:uid="{00000000-0005-0000-0000-0000910E0000}"/>
    <cellStyle name="표준 38 2 5 4" xfId="3709" xr:uid="{00000000-0005-0000-0000-0000920E0000}"/>
    <cellStyle name="표준 38 2 6" xfId="3710" xr:uid="{00000000-0005-0000-0000-0000930E0000}"/>
    <cellStyle name="표준 38 2 6 2" xfId="3711" xr:uid="{00000000-0005-0000-0000-0000940E0000}"/>
    <cellStyle name="표준 38 2 6 2 2" xfId="3712" xr:uid="{00000000-0005-0000-0000-0000950E0000}"/>
    <cellStyle name="표준 38 2 6 3" xfId="3713" xr:uid="{00000000-0005-0000-0000-0000960E0000}"/>
    <cellStyle name="표준 38 2 7" xfId="3714" xr:uid="{00000000-0005-0000-0000-0000970E0000}"/>
    <cellStyle name="표준 38 2 7 2" xfId="3715" xr:uid="{00000000-0005-0000-0000-0000980E0000}"/>
    <cellStyle name="표준 38 2 8" xfId="3716" xr:uid="{00000000-0005-0000-0000-0000990E0000}"/>
    <cellStyle name="표준 38 3" xfId="3717" xr:uid="{00000000-0005-0000-0000-00009A0E0000}"/>
    <cellStyle name="표준 38 3 2" xfId="3718" xr:uid="{00000000-0005-0000-0000-00009B0E0000}"/>
    <cellStyle name="표준 38 3 2 2" xfId="3719" xr:uid="{00000000-0005-0000-0000-00009C0E0000}"/>
    <cellStyle name="표준 38 3 2 2 2" xfId="3720" xr:uid="{00000000-0005-0000-0000-00009D0E0000}"/>
    <cellStyle name="표준 38 3 2 2 2 2" xfId="3721" xr:uid="{00000000-0005-0000-0000-00009E0E0000}"/>
    <cellStyle name="표준 38 3 2 2 2 2 2" xfId="3722" xr:uid="{00000000-0005-0000-0000-00009F0E0000}"/>
    <cellStyle name="표준 38 3 2 2 2 2 2 2" xfId="3723" xr:uid="{00000000-0005-0000-0000-0000A00E0000}"/>
    <cellStyle name="표준 38 3 2 2 2 2 3" xfId="3724" xr:uid="{00000000-0005-0000-0000-0000A10E0000}"/>
    <cellStyle name="표준 38 3 2 2 2 3" xfId="3725" xr:uid="{00000000-0005-0000-0000-0000A20E0000}"/>
    <cellStyle name="표준 38 3 2 2 2 3 2" xfId="3726" xr:uid="{00000000-0005-0000-0000-0000A30E0000}"/>
    <cellStyle name="표준 38 3 2 2 2 4" xfId="3727" xr:uid="{00000000-0005-0000-0000-0000A40E0000}"/>
    <cellStyle name="표준 38 3 2 2 3" xfId="3728" xr:uid="{00000000-0005-0000-0000-0000A50E0000}"/>
    <cellStyle name="표준 38 3 2 2 3 2" xfId="3729" xr:uid="{00000000-0005-0000-0000-0000A60E0000}"/>
    <cellStyle name="표준 38 3 2 2 3 2 2" xfId="3730" xr:uid="{00000000-0005-0000-0000-0000A70E0000}"/>
    <cellStyle name="표준 38 3 2 2 3 3" xfId="3731" xr:uid="{00000000-0005-0000-0000-0000A80E0000}"/>
    <cellStyle name="표준 38 3 2 2 4" xfId="3732" xr:uid="{00000000-0005-0000-0000-0000A90E0000}"/>
    <cellStyle name="표준 38 3 2 2 4 2" xfId="3733" xr:uid="{00000000-0005-0000-0000-0000AA0E0000}"/>
    <cellStyle name="표준 38 3 2 2 5" xfId="3734" xr:uid="{00000000-0005-0000-0000-0000AB0E0000}"/>
    <cellStyle name="표준 38 3 2 3" xfId="3735" xr:uid="{00000000-0005-0000-0000-0000AC0E0000}"/>
    <cellStyle name="표준 38 3 2 3 2" xfId="3736" xr:uid="{00000000-0005-0000-0000-0000AD0E0000}"/>
    <cellStyle name="표준 38 3 2 3 2 2" xfId="3737" xr:uid="{00000000-0005-0000-0000-0000AE0E0000}"/>
    <cellStyle name="표준 38 3 2 3 2 2 2" xfId="3738" xr:uid="{00000000-0005-0000-0000-0000AF0E0000}"/>
    <cellStyle name="표준 38 3 2 3 2 3" xfId="3739" xr:uid="{00000000-0005-0000-0000-0000B00E0000}"/>
    <cellStyle name="표준 38 3 2 3 3" xfId="3740" xr:uid="{00000000-0005-0000-0000-0000B10E0000}"/>
    <cellStyle name="표준 38 3 2 3 3 2" xfId="3741" xr:uid="{00000000-0005-0000-0000-0000B20E0000}"/>
    <cellStyle name="표준 38 3 2 3 4" xfId="3742" xr:uid="{00000000-0005-0000-0000-0000B30E0000}"/>
    <cellStyle name="표준 38 3 2 4" xfId="3743" xr:uid="{00000000-0005-0000-0000-0000B40E0000}"/>
    <cellStyle name="표준 38 3 2 4 2" xfId="3744" xr:uid="{00000000-0005-0000-0000-0000B50E0000}"/>
    <cellStyle name="표준 38 3 2 4 2 2" xfId="3745" xr:uid="{00000000-0005-0000-0000-0000B60E0000}"/>
    <cellStyle name="표준 38 3 2 4 3" xfId="3746" xr:uid="{00000000-0005-0000-0000-0000B70E0000}"/>
    <cellStyle name="표준 38 3 2 5" xfId="3747" xr:uid="{00000000-0005-0000-0000-0000B80E0000}"/>
    <cellStyle name="표준 38 3 2 5 2" xfId="3748" xr:uid="{00000000-0005-0000-0000-0000B90E0000}"/>
    <cellStyle name="표준 38 3 2 6" xfId="3749" xr:uid="{00000000-0005-0000-0000-0000BA0E0000}"/>
    <cellStyle name="표준 38 3 3" xfId="3750" xr:uid="{00000000-0005-0000-0000-0000BB0E0000}"/>
    <cellStyle name="표준 38 3 3 2" xfId="3751" xr:uid="{00000000-0005-0000-0000-0000BC0E0000}"/>
    <cellStyle name="표준 38 3 3 2 2" xfId="3752" xr:uid="{00000000-0005-0000-0000-0000BD0E0000}"/>
    <cellStyle name="표준 38 3 3 2 2 2" xfId="3753" xr:uid="{00000000-0005-0000-0000-0000BE0E0000}"/>
    <cellStyle name="표준 38 3 3 2 2 2 2" xfId="3754" xr:uid="{00000000-0005-0000-0000-0000BF0E0000}"/>
    <cellStyle name="표준 38 3 3 2 2 3" xfId="3755" xr:uid="{00000000-0005-0000-0000-0000C00E0000}"/>
    <cellStyle name="표준 38 3 3 2 3" xfId="3756" xr:uid="{00000000-0005-0000-0000-0000C10E0000}"/>
    <cellStyle name="표준 38 3 3 2 3 2" xfId="3757" xr:uid="{00000000-0005-0000-0000-0000C20E0000}"/>
    <cellStyle name="표준 38 3 3 2 4" xfId="3758" xr:uid="{00000000-0005-0000-0000-0000C30E0000}"/>
    <cellStyle name="표준 38 3 3 3" xfId="3759" xr:uid="{00000000-0005-0000-0000-0000C40E0000}"/>
    <cellStyle name="표준 38 3 3 3 2" xfId="3760" xr:uid="{00000000-0005-0000-0000-0000C50E0000}"/>
    <cellStyle name="표준 38 3 3 3 2 2" xfId="3761" xr:uid="{00000000-0005-0000-0000-0000C60E0000}"/>
    <cellStyle name="표준 38 3 3 3 3" xfId="3762" xr:uid="{00000000-0005-0000-0000-0000C70E0000}"/>
    <cellStyle name="표준 38 3 3 4" xfId="3763" xr:uid="{00000000-0005-0000-0000-0000C80E0000}"/>
    <cellStyle name="표준 38 3 3 4 2" xfId="3764" xr:uid="{00000000-0005-0000-0000-0000C90E0000}"/>
    <cellStyle name="표준 38 3 3 5" xfId="3765" xr:uid="{00000000-0005-0000-0000-0000CA0E0000}"/>
    <cellStyle name="표준 38 3 4" xfId="3766" xr:uid="{00000000-0005-0000-0000-0000CB0E0000}"/>
    <cellStyle name="표준 38 3 4 2" xfId="3767" xr:uid="{00000000-0005-0000-0000-0000CC0E0000}"/>
    <cellStyle name="표준 38 3 4 2 2" xfId="3768" xr:uid="{00000000-0005-0000-0000-0000CD0E0000}"/>
    <cellStyle name="표준 38 3 4 2 2 2" xfId="3769" xr:uid="{00000000-0005-0000-0000-0000CE0E0000}"/>
    <cellStyle name="표준 38 3 4 2 3" xfId="3770" xr:uid="{00000000-0005-0000-0000-0000CF0E0000}"/>
    <cellStyle name="표준 38 3 4 3" xfId="3771" xr:uid="{00000000-0005-0000-0000-0000D00E0000}"/>
    <cellStyle name="표준 38 3 4 3 2" xfId="3772" xr:uid="{00000000-0005-0000-0000-0000D10E0000}"/>
    <cellStyle name="표준 38 3 4 4" xfId="3773" xr:uid="{00000000-0005-0000-0000-0000D20E0000}"/>
    <cellStyle name="표준 38 3 5" xfId="3774" xr:uid="{00000000-0005-0000-0000-0000D30E0000}"/>
    <cellStyle name="표준 38 3 5 2" xfId="3775" xr:uid="{00000000-0005-0000-0000-0000D40E0000}"/>
    <cellStyle name="표준 38 3 5 2 2" xfId="3776" xr:uid="{00000000-0005-0000-0000-0000D50E0000}"/>
    <cellStyle name="표준 38 3 5 3" xfId="3777" xr:uid="{00000000-0005-0000-0000-0000D60E0000}"/>
    <cellStyle name="표준 38 3 6" xfId="3778" xr:uid="{00000000-0005-0000-0000-0000D70E0000}"/>
    <cellStyle name="표준 38 3 6 2" xfId="3779" xr:uid="{00000000-0005-0000-0000-0000D80E0000}"/>
    <cellStyle name="표준 38 3 7" xfId="3780" xr:uid="{00000000-0005-0000-0000-0000D90E0000}"/>
    <cellStyle name="표준 38 4" xfId="3781" xr:uid="{00000000-0005-0000-0000-0000DA0E0000}"/>
    <cellStyle name="표준 38 4 2" xfId="3782" xr:uid="{00000000-0005-0000-0000-0000DB0E0000}"/>
    <cellStyle name="표준 38 4 2 2" xfId="3783" xr:uid="{00000000-0005-0000-0000-0000DC0E0000}"/>
    <cellStyle name="표준 38 4 2 2 2" xfId="3784" xr:uid="{00000000-0005-0000-0000-0000DD0E0000}"/>
    <cellStyle name="표준 38 4 2 2 2 2" xfId="3785" xr:uid="{00000000-0005-0000-0000-0000DE0E0000}"/>
    <cellStyle name="표준 38 4 2 2 2 2 2" xfId="3786" xr:uid="{00000000-0005-0000-0000-0000DF0E0000}"/>
    <cellStyle name="표준 38 4 2 2 2 3" xfId="3787" xr:uid="{00000000-0005-0000-0000-0000E00E0000}"/>
    <cellStyle name="표준 38 4 2 2 3" xfId="3788" xr:uid="{00000000-0005-0000-0000-0000E10E0000}"/>
    <cellStyle name="표준 38 4 2 2 3 2" xfId="3789" xr:uid="{00000000-0005-0000-0000-0000E20E0000}"/>
    <cellStyle name="표준 38 4 2 2 4" xfId="3790" xr:uid="{00000000-0005-0000-0000-0000E30E0000}"/>
    <cellStyle name="표준 38 4 2 3" xfId="3791" xr:uid="{00000000-0005-0000-0000-0000E40E0000}"/>
    <cellStyle name="표준 38 4 2 3 2" xfId="3792" xr:uid="{00000000-0005-0000-0000-0000E50E0000}"/>
    <cellStyle name="표준 38 4 2 3 2 2" xfId="3793" xr:uid="{00000000-0005-0000-0000-0000E60E0000}"/>
    <cellStyle name="표준 38 4 2 3 3" xfId="3794" xr:uid="{00000000-0005-0000-0000-0000E70E0000}"/>
    <cellStyle name="표준 38 4 2 4" xfId="3795" xr:uid="{00000000-0005-0000-0000-0000E80E0000}"/>
    <cellStyle name="표준 38 4 2 4 2" xfId="3796" xr:uid="{00000000-0005-0000-0000-0000E90E0000}"/>
    <cellStyle name="표준 38 4 2 5" xfId="3797" xr:uid="{00000000-0005-0000-0000-0000EA0E0000}"/>
    <cellStyle name="표준 38 4 3" xfId="3798" xr:uid="{00000000-0005-0000-0000-0000EB0E0000}"/>
    <cellStyle name="표준 38 4 3 2" xfId="3799" xr:uid="{00000000-0005-0000-0000-0000EC0E0000}"/>
    <cellStyle name="표준 38 4 3 2 2" xfId="3800" xr:uid="{00000000-0005-0000-0000-0000ED0E0000}"/>
    <cellStyle name="표준 38 4 3 2 2 2" xfId="3801" xr:uid="{00000000-0005-0000-0000-0000EE0E0000}"/>
    <cellStyle name="표준 38 4 3 2 3" xfId="3802" xr:uid="{00000000-0005-0000-0000-0000EF0E0000}"/>
    <cellStyle name="표준 38 4 3 3" xfId="3803" xr:uid="{00000000-0005-0000-0000-0000F00E0000}"/>
    <cellStyle name="표준 38 4 3 3 2" xfId="3804" xr:uid="{00000000-0005-0000-0000-0000F10E0000}"/>
    <cellStyle name="표준 38 4 3 4" xfId="3805" xr:uid="{00000000-0005-0000-0000-0000F20E0000}"/>
    <cellStyle name="표준 38 4 4" xfId="3806" xr:uid="{00000000-0005-0000-0000-0000F30E0000}"/>
    <cellStyle name="표준 38 4 4 2" xfId="3807" xr:uid="{00000000-0005-0000-0000-0000F40E0000}"/>
    <cellStyle name="표준 38 4 4 2 2" xfId="3808" xr:uid="{00000000-0005-0000-0000-0000F50E0000}"/>
    <cellStyle name="표준 38 4 4 3" xfId="3809" xr:uid="{00000000-0005-0000-0000-0000F60E0000}"/>
    <cellStyle name="표준 38 4 5" xfId="3810" xr:uid="{00000000-0005-0000-0000-0000F70E0000}"/>
    <cellStyle name="표준 38 4 5 2" xfId="3811" xr:uid="{00000000-0005-0000-0000-0000F80E0000}"/>
    <cellStyle name="표준 38 4 6" xfId="3812" xr:uid="{00000000-0005-0000-0000-0000F90E0000}"/>
    <cellStyle name="표준 38 5" xfId="3813" xr:uid="{00000000-0005-0000-0000-0000FA0E0000}"/>
    <cellStyle name="표준 38 5 2" xfId="3814" xr:uid="{00000000-0005-0000-0000-0000FB0E0000}"/>
    <cellStyle name="표준 38 5 2 2" xfId="3815" xr:uid="{00000000-0005-0000-0000-0000FC0E0000}"/>
    <cellStyle name="표준 38 5 2 2 2" xfId="3816" xr:uid="{00000000-0005-0000-0000-0000FD0E0000}"/>
    <cellStyle name="표준 38 5 2 2 2 2" xfId="3817" xr:uid="{00000000-0005-0000-0000-0000FE0E0000}"/>
    <cellStyle name="표준 38 5 2 2 3" xfId="3818" xr:uid="{00000000-0005-0000-0000-0000FF0E0000}"/>
    <cellStyle name="표준 38 5 2 3" xfId="3819" xr:uid="{00000000-0005-0000-0000-0000000F0000}"/>
    <cellStyle name="표준 38 5 2 3 2" xfId="3820" xr:uid="{00000000-0005-0000-0000-0000010F0000}"/>
    <cellStyle name="표준 38 5 2 4" xfId="3821" xr:uid="{00000000-0005-0000-0000-0000020F0000}"/>
    <cellStyle name="표준 38 5 3" xfId="3822" xr:uid="{00000000-0005-0000-0000-0000030F0000}"/>
    <cellStyle name="표준 38 5 3 2" xfId="3823" xr:uid="{00000000-0005-0000-0000-0000040F0000}"/>
    <cellStyle name="표준 38 5 3 2 2" xfId="3824" xr:uid="{00000000-0005-0000-0000-0000050F0000}"/>
    <cellStyle name="표준 38 5 3 3" xfId="3825" xr:uid="{00000000-0005-0000-0000-0000060F0000}"/>
    <cellStyle name="표준 38 5 4" xfId="3826" xr:uid="{00000000-0005-0000-0000-0000070F0000}"/>
    <cellStyle name="표준 38 5 4 2" xfId="3827" xr:uid="{00000000-0005-0000-0000-0000080F0000}"/>
    <cellStyle name="표준 38 5 5" xfId="3828" xr:uid="{00000000-0005-0000-0000-0000090F0000}"/>
    <cellStyle name="표준 38 6" xfId="3829" xr:uid="{00000000-0005-0000-0000-00000A0F0000}"/>
    <cellStyle name="표준 38 6 2" xfId="3830" xr:uid="{00000000-0005-0000-0000-00000B0F0000}"/>
    <cellStyle name="표준 38 6 2 2" xfId="3831" xr:uid="{00000000-0005-0000-0000-00000C0F0000}"/>
    <cellStyle name="표준 38 6 2 2 2" xfId="3832" xr:uid="{00000000-0005-0000-0000-00000D0F0000}"/>
    <cellStyle name="표준 38 6 2 3" xfId="3833" xr:uid="{00000000-0005-0000-0000-00000E0F0000}"/>
    <cellStyle name="표준 38 6 3" xfId="3834" xr:uid="{00000000-0005-0000-0000-00000F0F0000}"/>
    <cellStyle name="표준 38 6 3 2" xfId="3835" xr:uid="{00000000-0005-0000-0000-0000100F0000}"/>
    <cellStyle name="표준 38 6 4" xfId="3836" xr:uid="{00000000-0005-0000-0000-0000110F0000}"/>
    <cellStyle name="표준 38 7" xfId="3837" xr:uid="{00000000-0005-0000-0000-0000120F0000}"/>
    <cellStyle name="표준 38 7 2" xfId="3838" xr:uid="{00000000-0005-0000-0000-0000130F0000}"/>
    <cellStyle name="표준 38 7 2 2" xfId="3839" xr:uid="{00000000-0005-0000-0000-0000140F0000}"/>
    <cellStyle name="표준 38 7 3" xfId="3840" xr:uid="{00000000-0005-0000-0000-0000150F0000}"/>
    <cellStyle name="표준 38 8" xfId="3841" xr:uid="{00000000-0005-0000-0000-0000160F0000}"/>
    <cellStyle name="표준 38 8 2" xfId="3842" xr:uid="{00000000-0005-0000-0000-0000170F0000}"/>
    <cellStyle name="표준 38 9" xfId="3843" xr:uid="{00000000-0005-0000-0000-0000180F0000}"/>
    <cellStyle name="표준 39" xfId="3844" xr:uid="{00000000-0005-0000-0000-0000190F0000}"/>
    <cellStyle name="표준 39 2" xfId="3845" xr:uid="{00000000-0005-0000-0000-00001A0F0000}"/>
    <cellStyle name="표준 39 2 2" xfId="3846" xr:uid="{00000000-0005-0000-0000-00001B0F0000}"/>
    <cellStyle name="표준 39 2 2 2" xfId="3847" xr:uid="{00000000-0005-0000-0000-00001C0F0000}"/>
    <cellStyle name="표준 39 2 2 2 2" xfId="3848" xr:uid="{00000000-0005-0000-0000-00001D0F0000}"/>
    <cellStyle name="표준 39 2 2 2 2 2" xfId="3849" xr:uid="{00000000-0005-0000-0000-00001E0F0000}"/>
    <cellStyle name="표준 39 2 2 2 2 2 2" xfId="3850" xr:uid="{00000000-0005-0000-0000-00001F0F0000}"/>
    <cellStyle name="표준 39 2 2 2 2 2 2 2" xfId="3851" xr:uid="{00000000-0005-0000-0000-0000200F0000}"/>
    <cellStyle name="표준 39 2 2 2 2 2 2 2 2" xfId="3852" xr:uid="{00000000-0005-0000-0000-0000210F0000}"/>
    <cellStyle name="표준 39 2 2 2 2 2 2 3" xfId="3853" xr:uid="{00000000-0005-0000-0000-0000220F0000}"/>
    <cellStyle name="표준 39 2 2 2 2 2 3" xfId="3854" xr:uid="{00000000-0005-0000-0000-0000230F0000}"/>
    <cellStyle name="표준 39 2 2 2 2 2 3 2" xfId="3855" xr:uid="{00000000-0005-0000-0000-0000240F0000}"/>
    <cellStyle name="표준 39 2 2 2 2 2 4" xfId="3856" xr:uid="{00000000-0005-0000-0000-0000250F0000}"/>
    <cellStyle name="표준 39 2 2 2 2 3" xfId="3857" xr:uid="{00000000-0005-0000-0000-0000260F0000}"/>
    <cellStyle name="표준 39 2 2 2 2 3 2" xfId="3858" xr:uid="{00000000-0005-0000-0000-0000270F0000}"/>
    <cellStyle name="표준 39 2 2 2 2 3 2 2" xfId="3859" xr:uid="{00000000-0005-0000-0000-0000280F0000}"/>
    <cellStyle name="표준 39 2 2 2 2 3 3" xfId="3860" xr:uid="{00000000-0005-0000-0000-0000290F0000}"/>
    <cellStyle name="표준 39 2 2 2 2 4" xfId="3861" xr:uid="{00000000-0005-0000-0000-00002A0F0000}"/>
    <cellStyle name="표준 39 2 2 2 2 4 2" xfId="3862" xr:uid="{00000000-0005-0000-0000-00002B0F0000}"/>
    <cellStyle name="표준 39 2 2 2 2 5" xfId="3863" xr:uid="{00000000-0005-0000-0000-00002C0F0000}"/>
    <cellStyle name="표준 39 2 2 2 3" xfId="3864" xr:uid="{00000000-0005-0000-0000-00002D0F0000}"/>
    <cellStyle name="표준 39 2 2 2 3 2" xfId="3865" xr:uid="{00000000-0005-0000-0000-00002E0F0000}"/>
    <cellStyle name="표준 39 2 2 2 3 2 2" xfId="3866" xr:uid="{00000000-0005-0000-0000-00002F0F0000}"/>
    <cellStyle name="표준 39 2 2 2 3 2 2 2" xfId="3867" xr:uid="{00000000-0005-0000-0000-0000300F0000}"/>
    <cellStyle name="표준 39 2 2 2 3 2 3" xfId="3868" xr:uid="{00000000-0005-0000-0000-0000310F0000}"/>
    <cellStyle name="표준 39 2 2 2 3 3" xfId="3869" xr:uid="{00000000-0005-0000-0000-0000320F0000}"/>
    <cellStyle name="표준 39 2 2 2 3 3 2" xfId="3870" xr:uid="{00000000-0005-0000-0000-0000330F0000}"/>
    <cellStyle name="표준 39 2 2 2 3 4" xfId="3871" xr:uid="{00000000-0005-0000-0000-0000340F0000}"/>
    <cellStyle name="표준 39 2 2 2 4" xfId="3872" xr:uid="{00000000-0005-0000-0000-0000350F0000}"/>
    <cellStyle name="표준 39 2 2 2 4 2" xfId="3873" xr:uid="{00000000-0005-0000-0000-0000360F0000}"/>
    <cellStyle name="표준 39 2 2 2 4 2 2" xfId="3874" xr:uid="{00000000-0005-0000-0000-0000370F0000}"/>
    <cellStyle name="표준 39 2 2 2 4 3" xfId="3875" xr:uid="{00000000-0005-0000-0000-0000380F0000}"/>
    <cellStyle name="표준 39 2 2 2 5" xfId="3876" xr:uid="{00000000-0005-0000-0000-0000390F0000}"/>
    <cellStyle name="표준 39 2 2 2 5 2" xfId="3877" xr:uid="{00000000-0005-0000-0000-00003A0F0000}"/>
    <cellStyle name="표준 39 2 2 2 6" xfId="3878" xr:uid="{00000000-0005-0000-0000-00003B0F0000}"/>
    <cellStyle name="표준 39 2 2 3" xfId="3879" xr:uid="{00000000-0005-0000-0000-00003C0F0000}"/>
    <cellStyle name="표준 39 2 2 3 2" xfId="3880" xr:uid="{00000000-0005-0000-0000-00003D0F0000}"/>
    <cellStyle name="표준 39 2 2 3 2 2" xfId="3881" xr:uid="{00000000-0005-0000-0000-00003E0F0000}"/>
    <cellStyle name="표준 39 2 2 3 2 2 2" xfId="3882" xr:uid="{00000000-0005-0000-0000-00003F0F0000}"/>
    <cellStyle name="표준 39 2 2 3 2 2 2 2" xfId="3883" xr:uid="{00000000-0005-0000-0000-0000400F0000}"/>
    <cellStyle name="표준 39 2 2 3 2 2 3" xfId="3884" xr:uid="{00000000-0005-0000-0000-0000410F0000}"/>
    <cellStyle name="표준 39 2 2 3 2 3" xfId="3885" xr:uid="{00000000-0005-0000-0000-0000420F0000}"/>
    <cellStyle name="표준 39 2 2 3 2 3 2" xfId="3886" xr:uid="{00000000-0005-0000-0000-0000430F0000}"/>
    <cellStyle name="표준 39 2 2 3 2 4" xfId="3887" xr:uid="{00000000-0005-0000-0000-0000440F0000}"/>
    <cellStyle name="표준 39 2 2 3 3" xfId="3888" xr:uid="{00000000-0005-0000-0000-0000450F0000}"/>
    <cellStyle name="표준 39 2 2 3 3 2" xfId="3889" xr:uid="{00000000-0005-0000-0000-0000460F0000}"/>
    <cellStyle name="표준 39 2 2 3 3 2 2" xfId="3890" xr:uid="{00000000-0005-0000-0000-0000470F0000}"/>
    <cellStyle name="표준 39 2 2 3 3 3" xfId="3891" xr:uid="{00000000-0005-0000-0000-0000480F0000}"/>
    <cellStyle name="표준 39 2 2 3 4" xfId="3892" xr:uid="{00000000-0005-0000-0000-0000490F0000}"/>
    <cellStyle name="표준 39 2 2 3 4 2" xfId="3893" xr:uid="{00000000-0005-0000-0000-00004A0F0000}"/>
    <cellStyle name="표준 39 2 2 3 5" xfId="3894" xr:uid="{00000000-0005-0000-0000-00004B0F0000}"/>
    <cellStyle name="표준 39 2 2 4" xfId="3895" xr:uid="{00000000-0005-0000-0000-00004C0F0000}"/>
    <cellStyle name="표준 39 2 2 4 2" xfId="3896" xr:uid="{00000000-0005-0000-0000-00004D0F0000}"/>
    <cellStyle name="표준 39 2 2 4 2 2" xfId="3897" xr:uid="{00000000-0005-0000-0000-00004E0F0000}"/>
    <cellStyle name="표준 39 2 2 4 2 2 2" xfId="3898" xr:uid="{00000000-0005-0000-0000-00004F0F0000}"/>
    <cellStyle name="표준 39 2 2 4 2 3" xfId="3899" xr:uid="{00000000-0005-0000-0000-0000500F0000}"/>
    <cellStyle name="표준 39 2 2 4 3" xfId="3900" xr:uid="{00000000-0005-0000-0000-0000510F0000}"/>
    <cellStyle name="표준 39 2 2 4 3 2" xfId="3901" xr:uid="{00000000-0005-0000-0000-0000520F0000}"/>
    <cellStyle name="표준 39 2 2 4 4" xfId="3902" xr:uid="{00000000-0005-0000-0000-0000530F0000}"/>
    <cellStyle name="표준 39 2 2 5" xfId="3903" xr:uid="{00000000-0005-0000-0000-0000540F0000}"/>
    <cellStyle name="표준 39 2 2 5 2" xfId="3904" xr:uid="{00000000-0005-0000-0000-0000550F0000}"/>
    <cellStyle name="표준 39 2 2 5 2 2" xfId="3905" xr:uid="{00000000-0005-0000-0000-0000560F0000}"/>
    <cellStyle name="표준 39 2 2 5 3" xfId="3906" xr:uid="{00000000-0005-0000-0000-0000570F0000}"/>
    <cellStyle name="표준 39 2 2 6" xfId="3907" xr:uid="{00000000-0005-0000-0000-0000580F0000}"/>
    <cellStyle name="표준 39 2 2 6 2" xfId="3908" xr:uid="{00000000-0005-0000-0000-0000590F0000}"/>
    <cellStyle name="표준 39 2 2 7" xfId="3909" xr:uid="{00000000-0005-0000-0000-00005A0F0000}"/>
    <cellStyle name="표준 39 2 3" xfId="3910" xr:uid="{00000000-0005-0000-0000-00005B0F0000}"/>
    <cellStyle name="표준 39 2 3 2" xfId="3911" xr:uid="{00000000-0005-0000-0000-00005C0F0000}"/>
    <cellStyle name="표준 39 2 3 2 2" xfId="3912" xr:uid="{00000000-0005-0000-0000-00005D0F0000}"/>
    <cellStyle name="표준 39 2 3 2 2 2" xfId="3913" xr:uid="{00000000-0005-0000-0000-00005E0F0000}"/>
    <cellStyle name="표준 39 2 3 2 2 2 2" xfId="3914" xr:uid="{00000000-0005-0000-0000-00005F0F0000}"/>
    <cellStyle name="표준 39 2 3 2 2 2 2 2" xfId="3915" xr:uid="{00000000-0005-0000-0000-0000600F0000}"/>
    <cellStyle name="표준 39 2 3 2 2 2 3" xfId="3916" xr:uid="{00000000-0005-0000-0000-0000610F0000}"/>
    <cellStyle name="표준 39 2 3 2 2 3" xfId="3917" xr:uid="{00000000-0005-0000-0000-0000620F0000}"/>
    <cellStyle name="표준 39 2 3 2 2 3 2" xfId="3918" xr:uid="{00000000-0005-0000-0000-0000630F0000}"/>
    <cellStyle name="표준 39 2 3 2 2 4" xfId="3919" xr:uid="{00000000-0005-0000-0000-0000640F0000}"/>
    <cellStyle name="표준 39 2 3 2 3" xfId="3920" xr:uid="{00000000-0005-0000-0000-0000650F0000}"/>
    <cellStyle name="표준 39 2 3 2 3 2" xfId="3921" xr:uid="{00000000-0005-0000-0000-0000660F0000}"/>
    <cellStyle name="표준 39 2 3 2 3 2 2" xfId="3922" xr:uid="{00000000-0005-0000-0000-0000670F0000}"/>
    <cellStyle name="표준 39 2 3 2 3 3" xfId="3923" xr:uid="{00000000-0005-0000-0000-0000680F0000}"/>
    <cellStyle name="표준 39 2 3 2 4" xfId="3924" xr:uid="{00000000-0005-0000-0000-0000690F0000}"/>
    <cellStyle name="표준 39 2 3 2 4 2" xfId="3925" xr:uid="{00000000-0005-0000-0000-00006A0F0000}"/>
    <cellStyle name="표준 39 2 3 2 5" xfId="3926" xr:uid="{00000000-0005-0000-0000-00006B0F0000}"/>
    <cellStyle name="표준 39 2 3 3" xfId="3927" xr:uid="{00000000-0005-0000-0000-00006C0F0000}"/>
    <cellStyle name="표준 39 2 3 3 2" xfId="3928" xr:uid="{00000000-0005-0000-0000-00006D0F0000}"/>
    <cellStyle name="표준 39 2 3 3 2 2" xfId="3929" xr:uid="{00000000-0005-0000-0000-00006E0F0000}"/>
    <cellStyle name="표준 39 2 3 3 2 2 2" xfId="3930" xr:uid="{00000000-0005-0000-0000-00006F0F0000}"/>
    <cellStyle name="표준 39 2 3 3 2 3" xfId="3931" xr:uid="{00000000-0005-0000-0000-0000700F0000}"/>
    <cellStyle name="표준 39 2 3 3 3" xfId="3932" xr:uid="{00000000-0005-0000-0000-0000710F0000}"/>
    <cellStyle name="표준 39 2 3 3 3 2" xfId="3933" xr:uid="{00000000-0005-0000-0000-0000720F0000}"/>
    <cellStyle name="표준 39 2 3 3 4" xfId="3934" xr:uid="{00000000-0005-0000-0000-0000730F0000}"/>
    <cellStyle name="표준 39 2 3 4" xfId="3935" xr:uid="{00000000-0005-0000-0000-0000740F0000}"/>
    <cellStyle name="표준 39 2 3 4 2" xfId="3936" xr:uid="{00000000-0005-0000-0000-0000750F0000}"/>
    <cellStyle name="표준 39 2 3 4 2 2" xfId="3937" xr:uid="{00000000-0005-0000-0000-0000760F0000}"/>
    <cellStyle name="표준 39 2 3 4 3" xfId="3938" xr:uid="{00000000-0005-0000-0000-0000770F0000}"/>
    <cellStyle name="표준 39 2 3 5" xfId="3939" xr:uid="{00000000-0005-0000-0000-0000780F0000}"/>
    <cellStyle name="표준 39 2 3 5 2" xfId="3940" xr:uid="{00000000-0005-0000-0000-0000790F0000}"/>
    <cellStyle name="표준 39 2 3 6" xfId="3941" xr:uid="{00000000-0005-0000-0000-00007A0F0000}"/>
    <cellStyle name="표준 39 2 4" xfId="3942" xr:uid="{00000000-0005-0000-0000-00007B0F0000}"/>
    <cellStyle name="표준 39 2 4 2" xfId="3943" xr:uid="{00000000-0005-0000-0000-00007C0F0000}"/>
    <cellStyle name="표준 39 2 4 2 2" xfId="3944" xr:uid="{00000000-0005-0000-0000-00007D0F0000}"/>
    <cellStyle name="표준 39 2 4 2 2 2" xfId="3945" xr:uid="{00000000-0005-0000-0000-00007E0F0000}"/>
    <cellStyle name="표준 39 2 4 2 2 2 2" xfId="3946" xr:uid="{00000000-0005-0000-0000-00007F0F0000}"/>
    <cellStyle name="표준 39 2 4 2 2 3" xfId="3947" xr:uid="{00000000-0005-0000-0000-0000800F0000}"/>
    <cellStyle name="표준 39 2 4 2 3" xfId="3948" xr:uid="{00000000-0005-0000-0000-0000810F0000}"/>
    <cellStyle name="표준 39 2 4 2 3 2" xfId="3949" xr:uid="{00000000-0005-0000-0000-0000820F0000}"/>
    <cellStyle name="표준 39 2 4 2 4" xfId="3950" xr:uid="{00000000-0005-0000-0000-0000830F0000}"/>
    <cellStyle name="표준 39 2 4 3" xfId="3951" xr:uid="{00000000-0005-0000-0000-0000840F0000}"/>
    <cellStyle name="표준 39 2 4 3 2" xfId="3952" xr:uid="{00000000-0005-0000-0000-0000850F0000}"/>
    <cellStyle name="표준 39 2 4 3 2 2" xfId="3953" xr:uid="{00000000-0005-0000-0000-0000860F0000}"/>
    <cellStyle name="표준 39 2 4 3 3" xfId="3954" xr:uid="{00000000-0005-0000-0000-0000870F0000}"/>
    <cellStyle name="표준 39 2 4 4" xfId="3955" xr:uid="{00000000-0005-0000-0000-0000880F0000}"/>
    <cellStyle name="표준 39 2 4 4 2" xfId="3956" xr:uid="{00000000-0005-0000-0000-0000890F0000}"/>
    <cellStyle name="표준 39 2 4 5" xfId="3957" xr:uid="{00000000-0005-0000-0000-00008A0F0000}"/>
    <cellStyle name="표준 39 2 5" xfId="3958" xr:uid="{00000000-0005-0000-0000-00008B0F0000}"/>
    <cellStyle name="표준 39 2 5 2" xfId="3959" xr:uid="{00000000-0005-0000-0000-00008C0F0000}"/>
    <cellStyle name="표준 39 2 5 2 2" xfId="3960" xr:uid="{00000000-0005-0000-0000-00008D0F0000}"/>
    <cellStyle name="표준 39 2 5 2 2 2" xfId="3961" xr:uid="{00000000-0005-0000-0000-00008E0F0000}"/>
    <cellStyle name="표준 39 2 5 2 3" xfId="3962" xr:uid="{00000000-0005-0000-0000-00008F0F0000}"/>
    <cellStyle name="표준 39 2 5 3" xfId="3963" xr:uid="{00000000-0005-0000-0000-0000900F0000}"/>
    <cellStyle name="표준 39 2 5 3 2" xfId="3964" xr:uid="{00000000-0005-0000-0000-0000910F0000}"/>
    <cellStyle name="표준 39 2 5 4" xfId="3965" xr:uid="{00000000-0005-0000-0000-0000920F0000}"/>
    <cellStyle name="표준 39 2 6" xfId="3966" xr:uid="{00000000-0005-0000-0000-0000930F0000}"/>
    <cellStyle name="표준 39 2 6 2" xfId="3967" xr:uid="{00000000-0005-0000-0000-0000940F0000}"/>
    <cellStyle name="표준 39 2 6 2 2" xfId="3968" xr:uid="{00000000-0005-0000-0000-0000950F0000}"/>
    <cellStyle name="표준 39 2 6 3" xfId="3969" xr:uid="{00000000-0005-0000-0000-0000960F0000}"/>
    <cellStyle name="표준 39 2 7" xfId="3970" xr:uid="{00000000-0005-0000-0000-0000970F0000}"/>
    <cellStyle name="표준 39 2 7 2" xfId="3971" xr:uid="{00000000-0005-0000-0000-0000980F0000}"/>
    <cellStyle name="표준 39 2 8" xfId="3972" xr:uid="{00000000-0005-0000-0000-0000990F0000}"/>
    <cellStyle name="표준 39 3" xfId="3973" xr:uid="{00000000-0005-0000-0000-00009A0F0000}"/>
    <cellStyle name="표준 39 3 2" xfId="3974" xr:uid="{00000000-0005-0000-0000-00009B0F0000}"/>
    <cellStyle name="표준 39 3 2 2" xfId="3975" xr:uid="{00000000-0005-0000-0000-00009C0F0000}"/>
    <cellStyle name="표준 39 3 2 2 2" xfId="3976" xr:uid="{00000000-0005-0000-0000-00009D0F0000}"/>
    <cellStyle name="표준 39 3 2 2 2 2" xfId="3977" xr:uid="{00000000-0005-0000-0000-00009E0F0000}"/>
    <cellStyle name="표준 39 3 2 2 2 2 2" xfId="3978" xr:uid="{00000000-0005-0000-0000-00009F0F0000}"/>
    <cellStyle name="표준 39 3 2 2 2 2 2 2" xfId="3979" xr:uid="{00000000-0005-0000-0000-0000A00F0000}"/>
    <cellStyle name="표준 39 3 2 2 2 2 3" xfId="3980" xr:uid="{00000000-0005-0000-0000-0000A10F0000}"/>
    <cellStyle name="표준 39 3 2 2 2 3" xfId="3981" xr:uid="{00000000-0005-0000-0000-0000A20F0000}"/>
    <cellStyle name="표준 39 3 2 2 2 3 2" xfId="3982" xr:uid="{00000000-0005-0000-0000-0000A30F0000}"/>
    <cellStyle name="표준 39 3 2 2 2 4" xfId="3983" xr:uid="{00000000-0005-0000-0000-0000A40F0000}"/>
    <cellStyle name="표준 39 3 2 2 3" xfId="3984" xr:uid="{00000000-0005-0000-0000-0000A50F0000}"/>
    <cellStyle name="표준 39 3 2 2 3 2" xfId="3985" xr:uid="{00000000-0005-0000-0000-0000A60F0000}"/>
    <cellStyle name="표준 39 3 2 2 3 2 2" xfId="3986" xr:uid="{00000000-0005-0000-0000-0000A70F0000}"/>
    <cellStyle name="표준 39 3 2 2 3 3" xfId="3987" xr:uid="{00000000-0005-0000-0000-0000A80F0000}"/>
    <cellStyle name="표준 39 3 2 2 4" xfId="3988" xr:uid="{00000000-0005-0000-0000-0000A90F0000}"/>
    <cellStyle name="표준 39 3 2 2 4 2" xfId="3989" xr:uid="{00000000-0005-0000-0000-0000AA0F0000}"/>
    <cellStyle name="표준 39 3 2 2 5" xfId="3990" xr:uid="{00000000-0005-0000-0000-0000AB0F0000}"/>
    <cellStyle name="표준 39 3 2 3" xfId="3991" xr:uid="{00000000-0005-0000-0000-0000AC0F0000}"/>
    <cellStyle name="표준 39 3 2 3 2" xfId="3992" xr:uid="{00000000-0005-0000-0000-0000AD0F0000}"/>
    <cellStyle name="표준 39 3 2 3 2 2" xfId="3993" xr:uid="{00000000-0005-0000-0000-0000AE0F0000}"/>
    <cellStyle name="표준 39 3 2 3 2 2 2" xfId="3994" xr:uid="{00000000-0005-0000-0000-0000AF0F0000}"/>
    <cellStyle name="표준 39 3 2 3 2 3" xfId="3995" xr:uid="{00000000-0005-0000-0000-0000B00F0000}"/>
    <cellStyle name="표준 39 3 2 3 3" xfId="3996" xr:uid="{00000000-0005-0000-0000-0000B10F0000}"/>
    <cellStyle name="표준 39 3 2 3 3 2" xfId="3997" xr:uid="{00000000-0005-0000-0000-0000B20F0000}"/>
    <cellStyle name="표준 39 3 2 3 4" xfId="3998" xr:uid="{00000000-0005-0000-0000-0000B30F0000}"/>
    <cellStyle name="표준 39 3 2 4" xfId="3999" xr:uid="{00000000-0005-0000-0000-0000B40F0000}"/>
    <cellStyle name="표준 39 3 2 4 2" xfId="4000" xr:uid="{00000000-0005-0000-0000-0000B50F0000}"/>
    <cellStyle name="표준 39 3 2 4 2 2" xfId="4001" xr:uid="{00000000-0005-0000-0000-0000B60F0000}"/>
    <cellStyle name="표준 39 3 2 4 3" xfId="4002" xr:uid="{00000000-0005-0000-0000-0000B70F0000}"/>
    <cellStyle name="표준 39 3 2 5" xfId="4003" xr:uid="{00000000-0005-0000-0000-0000B80F0000}"/>
    <cellStyle name="표준 39 3 2 5 2" xfId="4004" xr:uid="{00000000-0005-0000-0000-0000B90F0000}"/>
    <cellStyle name="표준 39 3 2 6" xfId="4005" xr:uid="{00000000-0005-0000-0000-0000BA0F0000}"/>
    <cellStyle name="표준 39 3 3" xfId="4006" xr:uid="{00000000-0005-0000-0000-0000BB0F0000}"/>
    <cellStyle name="표준 39 3 3 2" xfId="4007" xr:uid="{00000000-0005-0000-0000-0000BC0F0000}"/>
    <cellStyle name="표준 39 3 3 2 2" xfId="4008" xr:uid="{00000000-0005-0000-0000-0000BD0F0000}"/>
    <cellStyle name="표준 39 3 3 2 2 2" xfId="4009" xr:uid="{00000000-0005-0000-0000-0000BE0F0000}"/>
    <cellStyle name="표준 39 3 3 2 2 2 2" xfId="4010" xr:uid="{00000000-0005-0000-0000-0000BF0F0000}"/>
    <cellStyle name="표준 39 3 3 2 2 3" xfId="4011" xr:uid="{00000000-0005-0000-0000-0000C00F0000}"/>
    <cellStyle name="표준 39 3 3 2 3" xfId="4012" xr:uid="{00000000-0005-0000-0000-0000C10F0000}"/>
    <cellStyle name="표준 39 3 3 2 3 2" xfId="4013" xr:uid="{00000000-0005-0000-0000-0000C20F0000}"/>
    <cellStyle name="표준 39 3 3 2 4" xfId="4014" xr:uid="{00000000-0005-0000-0000-0000C30F0000}"/>
    <cellStyle name="표준 39 3 3 3" xfId="4015" xr:uid="{00000000-0005-0000-0000-0000C40F0000}"/>
    <cellStyle name="표준 39 3 3 3 2" xfId="4016" xr:uid="{00000000-0005-0000-0000-0000C50F0000}"/>
    <cellStyle name="표준 39 3 3 3 2 2" xfId="4017" xr:uid="{00000000-0005-0000-0000-0000C60F0000}"/>
    <cellStyle name="표준 39 3 3 3 3" xfId="4018" xr:uid="{00000000-0005-0000-0000-0000C70F0000}"/>
    <cellStyle name="표준 39 3 3 4" xfId="4019" xr:uid="{00000000-0005-0000-0000-0000C80F0000}"/>
    <cellStyle name="표준 39 3 3 4 2" xfId="4020" xr:uid="{00000000-0005-0000-0000-0000C90F0000}"/>
    <cellStyle name="표준 39 3 3 5" xfId="4021" xr:uid="{00000000-0005-0000-0000-0000CA0F0000}"/>
    <cellStyle name="표준 39 3 4" xfId="4022" xr:uid="{00000000-0005-0000-0000-0000CB0F0000}"/>
    <cellStyle name="표준 39 3 4 2" xfId="4023" xr:uid="{00000000-0005-0000-0000-0000CC0F0000}"/>
    <cellStyle name="표준 39 3 4 2 2" xfId="4024" xr:uid="{00000000-0005-0000-0000-0000CD0F0000}"/>
    <cellStyle name="표준 39 3 4 2 2 2" xfId="4025" xr:uid="{00000000-0005-0000-0000-0000CE0F0000}"/>
    <cellStyle name="표준 39 3 4 2 3" xfId="4026" xr:uid="{00000000-0005-0000-0000-0000CF0F0000}"/>
    <cellStyle name="표준 39 3 4 3" xfId="4027" xr:uid="{00000000-0005-0000-0000-0000D00F0000}"/>
    <cellStyle name="표준 39 3 4 3 2" xfId="4028" xr:uid="{00000000-0005-0000-0000-0000D10F0000}"/>
    <cellStyle name="표준 39 3 4 4" xfId="4029" xr:uid="{00000000-0005-0000-0000-0000D20F0000}"/>
    <cellStyle name="표준 39 3 5" xfId="4030" xr:uid="{00000000-0005-0000-0000-0000D30F0000}"/>
    <cellStyle name="표준 39 3 5 2" xfId="4031" xr:uid="{00000000-0005-0000-0000-0000D40F0000}"/>
    <cellStyle name="표준 39 3 5 2 2" xfId="4032" xr:uid="{00000000-0005-0000-0000-0000D50F0000}"/>
    <cellStyle name="표준 39 3 5 3" xfId="4033" xr:uid="{00000000-0005-0000-0000-0000D60F0000}"/>
    <cellStyle name="표준 39 3 6" xfId="4034" xr:uid="{00000000-0005-0000-0000-0000D70F0000}"/>
    <cellStyle name="표준 39 3 6 2" xfId="4035" xr:uid="{00000000-0005-0000-0000-0000D80F0000}"/>
    <cellStyle name="표준 39 3 7" xfId="4036" xr:uid="{00000000-0005-0000-0000-0000D90F0000}"/>
    <cellStyle name="표준 39 4" xfId="4037" xr:uid="{00000000-0005-0000-0000-0000DA0F0000}"/>
    <cellStyle name="표준 39 4 2" xfId="4038" xr:uid="{00000000-0005-0000-0000-0000DB0F0000}"/>
    <cellStyle name="표준 39 4 2 2" xfId="4039" xr:uid="{00000000-0005-0000-0000-0000DC0F0000}"/>
    <cellStyle name="표준 39 4 2 2 2" xfId="4040" xr:uid="{00000000-0005-0000-0000-0000DD0F0000}"/>
    <cellStyle name="표준 39 4 2 2 2 2" xfId="4041" xr:uid="{00000000-0005-0000-0000-0000DE0F0000}"/>
    <cellStyle name="표준 39 4 2 2 2 2 2" xfId="4042" xr:uid="{00000000-0005-0000-0000-0000DF0F0000}"/>
    <cellStyle name="표준 39 4 2 2 2 3" xfId="4043" xr:uid="{00000000-0005-0000-0000-0000E00F0000}"/>
    <cellStyle name="표준 39 4 2 2 3" xfId="4044" xr:uid="{00000000-0005-0000-0000-0000E10F0000}"/>
    <cellStyle name="표준 39 4 2 2 3 2" xfId="4045" xr:uid="{00000000-0005-0000-0000-0000E20F0000}"/>
    <cellStyle name="표준 39 4 2 2 4" xfId="4046" xr:uid="{00000000-0005-0000-0000-0000E30F0000}"/>
    <cellStyle name="표준 39 4 2 3" xfId="4047" xr:uid="{00000000-0005-0000-0000-0000E40F0000}"/>
    <cellStyle name="표준 39 4 2 3 2" xfId="4048" xr:uid="{00000000-0005-0000-0000-0000E50F0000}"/>
    <cellStyle name="표준 39 4 2 3 2 2" xfId="4049" xr:uid="{00000000-0005-0000-0000-0000E60F0000}"/>
    <cellStyle name="표준 39 4 2 3 3" xfId="4050" xr:uid="{00000000-0005-0000-0000-0000E70F0000}"/>
    <cellStyle name="표준 39 4 2 4" xfId="4051" xr:uid="{00000000-0005-0000-0000-0000E80F0000}"/>
    <cellStyle name="표준 39 4 2 4 2" xfId="4052" xr:uid="{00000000-0005-0000-0000-0000E90F0000}"/>
    <cellStyle name="표준 39 4 2 5" xfId="4053" xr:uid="{00000000-0005-0000-0000-0000EA0F0000}"/>
    <cellStyle name="표준 39 4 3" xfId="4054" xr:uid="{00000000-0005-0000-0000-0000EB0F0000}"/>
    <cellStyle name="표준 39 4 3 2" xfId="4055" xr:uid="{00000000-0005-0000-0000-0000EC0F0000}"/>
    <cellStyle name="표준 39 4 3 2 2" xfId="4056" xr:uid="{00000000-0005-0000-0000-0000ED0F0000}"/>
    <cellStyle name="표준 39 4 3 2 2 2" xfId="4057" xr:uid="{00000000-0005-0000-0000-0000EE0F0000}"/>
    <cellStyle name="표준 39 4 3 2 3" xfId="4058" xr:uid="{00000000-0005-0000-0000-0000EF0F0000}"/>
    <cellStyle name="표준 39 4 3 3" xfId="4059" xr:uid="{00000000-0005-0000-0000-0000F00F0000}"/>
    <cellStyle name="표준 39 4 3 3 2" xfId="4060" xr:uid="{00000000-0005-0000-0000-0000F10F0000}"/>
    <cellStyle name="표준 39 4 3 4" xfId="4061" xr:uid="{00000000-0005-0000-0000-0000F20F0000}"/>
    <cellStyle name="표준 39 4 4" xfId="4062" xr:uid="{00000000-0005-0000-0000-0000F30F0000}"/>
    <cellStyle name="표준 39 4 4 2" xfId="4063" xr:uid="{00000000-0005-0000-0000-0000F40F0000}"/>
    <cellStyle name="표준 39 4 4 2 2" xfId="4064" xr:uid="{00000000-0005-0000-0000-0000F50F0000}"/>
    <cellStyle name="표준 39 4 4 3" xfId="4065" xr:uid="{00000000-0005-0000-0000-0000F60F0000}"/>
    <cellStyle name="표준 39 4 5" xfId="4066" xr:uid="{00000000-0005-0000-0000-0000F70F0000}"/>
    <cellStyle name="표준 39 4 5 2" xfId="4067" xr:uid="{00000000-0005-0000-0000-0000F80F0000}"/>
    <cellStyle name="표준 39 4 6" xfId="4068" xr:uid="{00000000-0005-0000-0000-0000F90F0000}"/>
    <cellStyle name="표준 39 5" xfId="4069" xr:uid="{00000000-0005-0000-0000-0000FA0F0000}"/>
    <cellStyle name="표준 39 5 2" xfId="4070" xr:uid="{00000000-0005-0000-0000-0000FB0F0000}"/>
    <cellStyle name="표준 39 5 2 2" xfId="4071" xr:uid="{00000000-0005-0000-0000-0000FC0F0000}"/>
    <cellStyle name="표준 39 5 2 2 2" xfId="4072" xr:uid="{00000000-0005-0000-0000-0000FD0F0000}"/>
    <cellStyle name="표준 39 5 2 2 2 2" xfId="4073" xr:uid="{00000000-0005-0000-0000-0000FE0F0000}"/>
    <cellStyle name="표준 39 5 2 2 3" xfId="4074" xr:uid="{00000000-0005-0000-0000-0000FF0F0000}"/>
    <cellStyle name="표준 39 5 2 3" xfId="4075" xr:uid="{00000000-0005-0000-0000-000000100000}"/>
    <cellStyle name="표준 39 5 2 3 2" xfId="4076" xr:uid="{00000000-0005-0000-0000-000001100000}"/>
    <cellStyle name="표준 39 5 2 4" xfId="4077" xr:uid="{00000000-0005-0000-0000-000002100000}"/>
    <cellStyle name="표준 39 5 3" xfId="4078" xr:uid="{00000000-0005-0000-0000-000003100000}"/>
    <cellStyle name="표준 39 5 3 2" xfId="4079" xr:uid="{00000000-0005-0000-0000-000004100000}"/>
    <cellStyle name="표준 39 5 3 2 2" xfId="4080" xr:uid="{00000000-0005-0000-0000-000005100000}"/>
    <cellStyle name="표준 39 5 3 3" xfId="4081" xr:uid="{00000000-0005-0000-0000-000006100000}"/>
    <cellStyle name="표준 39 5 4" xfId="4082" xr:uid="{00000000-0005-0000-0000-000007100000}"/>
    <cellStyle name="표준 39 5 4 2" xfId="4083" xr:uid="{00000000-0005-0000-0000-000008100000}"/>
    <cellStyle name="표준 39 5 5" xfId="4084" xr:uid="{00000000-0005-0000-0000-000009100000}"/>
    <cellStyle name="표준 39 6" xfId="4085" xr:uid="{00000000-0005-0000-0000-00000A100000}"/>
    <cellStyle name="표준 39 6 2" xfId="4086" xr:uid="{00000000-0005-0000-0000-00000B100000}"/>
    <cellStyle name="표준 39 6 2 2" xfId="4087" xr:uid="{00000000-0005-0000-0000-00000C100000}"/>
    <cellStyle name="표준 39 6 2 2 2" xfId="4088" xr:uid="{00000000-0005-0000-0000-00000D100000}"/>
    <cellStyle name="표준 39 6 2 3" xfId="4089" xr:uid="{00000000-0005-0000-0000-00000E100000}"/>
    <cellStyle name="표준 39 6 3" xfId="4090" xr:uid="{00000000-0005-0000-0000-00000F100000}"/>
    <cellStyle name="표준 39 6 3 2" xfId="4091" xr:uid="{00000000-0005-0000-0000-000010100000}"/>
    <cellStyle name="표준 39 6 4" xfId="4092" xr:uid="{00000000-0005-0000-0000-000011100000}"/>
    <cellStyle name="표준 39 7" xfId="4093" xr:uid="{00000000-0005-0000-0000-000012100000}"/>
    <cellStyle name="표준 39 7 2" xfId="4094" xr:uid="{00000000-0005-0000-0000-000013100000}"/>
    <cellStyle name="표준 39 7 2 2" xfId="4095" xr:uid="{00000000-0005-0000-0000-000014100000}"/>
    <cellStyle name="표준 39 7 3" xfId="4096" xr:uid="{00000000-0005-0000-0000-000015100000}"/>
    <cellStyle name="표준 39 8" xfId="4097" xr:uid="{00000000-0005-0000-0000-000016100000}"/>
    <cellStyle name="표준 39 8 2" xfId="4098" xr:uid="{00000000-0005-0000-0000-000017100000}"/>
    <cellStyle name="표준 39 9" xfId="4099" xr:uid="{00000000-0005-0000-0000-000018100000}"/>
    <cellStyle name="표준 4" xfId="4100" xr:uid="{00000000-0005-0000-0000-000019100000}"/>
    <cellStyle name="표준 4 10" xfId="4101" xr:uid="{00000000-0005-0000-0000-00001A100000}"/>
    <cellStyle name="표준 4 11" xfId="4102" xr:uid="{00000000-0005-0000-0000-00001B100000}"/>
    <cellStyle name="표준 4 12" xfId="4103" xr:uid="{00000000-0005-0000-0000-00001C100000}"/>
    <cellStyle name="표준 4 13" xfId="4104" xr:uid="{00000000-0005-0000-0000-00001D100000}"/>
    <cellStyle name="표준 4 14" xfId="4105" xr:uid="{00000000-0005-0000-0000-00001E100000}"/>
    <cellStyle name="표준 4 2" xfId="4106" xr:uid="{00000000-0005-0000-0000-00001F100000}"/>
    <cellStyle name="표준 4 3" xfId="4107" xr:uid="{00000000-0005-0000-0000-000020100000}"/>
    <cellStyle name="표준 4 4" xfId="4108" xr:uid="{00000000-0005-0000-0000-000021100000}"/>
    <cellStyle name="표준 4 5" xfId="4109" xr:uid="{00000000-0005-0000-0000-000022100000}"/>
    <cellStyle name="표준 4 6" xfId="4110" xr:uid="{00000000-0005-0000-0000-000023100000}"/>
    <cellStyle name="표준 4 7" xfId="4111" xr:uid="{00000000-0005-0000-0000-000024100000}"/>
    <cellStyle name="표준 4 8" xfId="4112" xr:uid="{00000000-0005-0000-0000-000025100000}"/>
    <cellStyle name="표준 4 9" xfId="4113" xr:uid="{00000000-0005-0000-0000-000026100000}"/>
    <cellStyle name="표준 40" xfId="4114" xr:uid="{00000000-0005-0000-0000-000027100000}"/>
    <cellStyle name="표준 40 2" xfId="4115" xr:uid="{00000000-0005-0000-0000-000028100000}"/>
    <cellStyle name="표준 40 2 2" xfId="4116" xr:uid="{00000000-0005-0000-0000-000029100000}"/>
    <cellStyle name="표준 40 2 2 2" xfId="4117" xr:uid="{00000000-0005-0000-0000-00002A100000}"/>
    <cellStyle name="표준 40 2 2 2 2" xfId="4118" xr:uid="{00000000-0005-0000-0000-00002B100000}"/>
    <cellStyle name="표준 40 2 2 2 2 2" xfId="4119" xr:uid="{00000000-0005-0000-0000-00002C100000}"/>
    <cellStyle name="표준 40 2 2 2 2 2 2" xfId="4120" xr:uid="{00000000-0005-0000-0000-00002D100000}"/>
    <cellStyle name="표준 40 2 2 2 2 2 2 2" xfId="4121" xr:uid="{00000000-0005-0000-0000-00002E100000}"/>
    <cellStyle name="표준 40 2 2 2 2 2 2 2 2" xfId="4122" xr:uid="{00000000-0005-0000-0000-00002F100000}"/>
    <cellStyle name="표준 40 2 2 2 2 2 2 3" xfId="4123" xr:uid="{00000000-0005-0000-0000-000030100000}"/>
    <cellStyle name="표준 40 2 2 2 2 2 3" xfId="4124" xr:uid="{00000000-0005-0000-0000-000031100000}"/>
    <cellStyle name="표준 40 2 2 2 2 2 3 2" xfId="4125" xr:uid="{00000000-0005-0000-0000-000032100000}"/>
    <cellStyle name="표준 40 2 2 2 2 2 4" xfId="4126" xr:uid="{00000000-0005-0000-0000-000033100000}"/>
    <cellStyle name="표준 40 2 2 2 2 3" xfId="4127" xr:uid="{00000000-0005-0000-0000-000034100000}"/>
    <cellStyle name="표준 40 2 2 2 2 3 2" xfId="4128" xr:uid="{00000000-0005-0000-0000-000035100000}"/>
    <cellStyle name="표준 40 2 2 2 2 3 2 2" xfId="4129" xr:uid="{00000000-0005-0000-0000-000036100000}"/>
    <cellStyle name="표준 40 2 2 2 2 3 3" xfId="4130" xr:uid="{00000000-0005-0000-0000-000037100000}"/>
    <cellStyle name="표준 40 2 2 2 2 4" xfId="4131" xr:uid="{00000000-0005-0000-0000-000038100000}"/>
    <cellStyle name="표준 40 2 2 2 2 4 2" xfId="4132" xr:uid="{00000000-0005-0000-0000-000039100000}"/>
    <cellStyle name="표준 40 2 2 2 2 5" xfId="4133" xr:uid="{00000000-0005-0000-0000-00003A100000}"/>
    <cellStyle name="표준 40 2 2 2 3" xfId="4134" xr:uid="{00000000-0005-0000-0000-00003B100000}"/>
    <cellStyle name="표준 40 2 2 2 3 2" xfId="4135" xr:uid="{00000000-0005-0000-0000-00003C100000}"/>
    <cellStyle name="표준 40 2 2 2 3 2 2" xfId="4136" xr:uid="{00000000-0005-0000-0000-00003D100000}"/>
    <cellStyle name="표준 40 2 2 2 3 2 2 2" xfId="4137" xr:uid="{00000000-0005-0000-0000-00003E100000}"/>
    <cellStyle name="표준 40 2 2 2 3 2 3" xfId="4138" xr:uid="{00000000-0005-0000-0000-00003F100000}"/>
    <cellStyle name="표준 40 2 2 2 3 3" xfId="4139" xr:uid="{00000000-0005-0000-0000-000040100000}"/>
    <cellStyle name="표준 40 2 2 2 3 3 2" xfId="4140" xr:uid="{00000000-0005-0000-0000-000041100000}"/>
    <cellStyle name="표준 40 2 2 2 3 4" xfId="4141" xr:uid="{00000000-0005-0000-0000-000042100000}"/>
    <cellStyle name="표준 40 2 2 2 4" xfId="4142" xr:uid="{00000000-0005-0000-0000-000043100000}"/>
    <cellStyle name="표준 40 2 2 2 4 2" xfId="4143" xr:uid="{00000000-0005-0000-0000-000044100000}"/>
    <cellStyle name="표준 40 2 2 2 4 2 2" xfId="4144" xr:uid="{00000000-0005-0000-0000-000045100000}"/>
    <cellStyle name="표준 40 2 2 2 4 3" xfId="4145" xr:uid="{00000000-0005-0000-0000-000046100000}"/>
    <cellStyle name="표준 40 2 2 2 5" xfId="4146" xr:uid="{00000000-0005-0000-0000-000047100000}"/>
    <cellStyle name="표준 40 2 2 2 5 2" xfId="4147" xr:uid="{00000000-0005-0000-0000-000048100000}"/>
    <cellStyle name="표준 40 2 2 2 6" xfId="4148" xr:uid="{00000000-0005-0000-0000-000049100000}"/>
    <cellStyle name="표준 40 2 2 3" xfId="4149" xr:uid="{00000000-0005-0000-0000-00004A100000}"/>
    <cellStyle name="표준 40 2 2 3 2" xfId="4150" xr:uid="{00000000-0005-0000-0000-00004B100000}"/>
    <cellStyle name="표준 40 2 2 3 2 2" xfId="4151" xr:uid="{00000000-0005-0000-0000-00004C100000}"/>
    <cellStyle name="표준 40 2 2 3 2 2 2" xfId="4152" xr:uid="{00000000-0005-0000-0000-00004D100000}"/>
    <cellStyle name="표준 40 2 2 3 2 2 2 2" xfId="4153" xr:uid="{00000000-0005-0000-0000-00004E100000}"/>
    <cellStyle name="표준 40 2 2 3 2 2 3" xfId="4154" xr:uid="{00000000-0005-0000-0000-00004F100000}"/>
    <cellStyle name="표준 40 2 2 3 2 3" xfId="4155" xr:uid="{00000000-0005-0000-0000-000050100000}"/>
    <cellStyle name="표준 40 2 2 3 2 3 2" xfId="4156" xr:uid="{00000000-0005-0000-0000-000051100000}"/>
    <cellStyle name="표준 40 2 2 3 2 4" xfId="4157" xr:uid="{00000000-0005-0000-0000-000052100000}"/>
    <cellStyle name="표준 40 2 2 3 3" xfId="4158" xr:uid="{00000000-0005-0000-0000-000053100000}"/>
    <cellStyle name="표준 40 2 2 3 3 2" xfId="4159" xr:uid="{00000000-0005-0000-0000-000054100000}"/>
    <cellStyle name="표준 40 2 2 3 3 2 2" xfId="4160" xr:uid="{00000000-0005-0000-0000-000055100000}"/>
    <cellStyle name="표준 40 2 2 3 3 3" xfId="4161" xr:uid="{00000000-0005-0000-0000-000056100000}"/>
    <cellStyle name="표준 40 2 2 3 4" xfId="4162" xr:uid="{00000000-0005-0000-0000-000057100000}"/>
    <cellStyle name="표준 40 2 2 3 4 2" xfId="4163" xr:uid="{00000000-0005-0000-0000-000058100000}"/>
    <cellStyle name="표준 40 2 2 3 5" xfId="4164" xr:uid="{00000000-0005-0000-0000-000059100000}"/>
    <cellStyle name="표준 40 2 2 4" xfId="4165" xr:uid="{00000000-0005-0000-0000-00005A100000}"/>
    <cellStyle name="표준 40 2 2 4 2" xfId="4166" xr:uid="{00000000-0005-0000-0000-00005B100000}"/>
    <cellStyle name="표준 40 2 2 4 2 2" xfId="4167" xr:uid="{00000000-0005-0000-0000-00005C100000}"/>
    <cellStyle name="표준 40 2 2 4 2 2 2" xfId="4168" xr:uid="{00000000-0005-0000-0000-00005D100000}"/>
    <cellStyle name="표준 40 2 2 4 2 3" xfId="4169" xr:uid="{00000000-0005-0000-0000-00005E100000}"/>
    <cellStyle name="표준 40 2 2 4 3" xfId="4170" xr:uid="{00000000-0005-0000-0000-00005F100000}"/>
    <cellStyle name="표준 40 2 2 4 3 2" xfId="4171" xr:uid="{00000000-0005-0000-0000-000060100000}"/>
    <cellStyle name="표준 40 2 2 4 4" xfId="4172" xr:uid="{00000000-0005-0000-0000-000061100000}"/>
    <cellStyle name="표준 40 2 2 5" xfId="4173" xr:uid="{00000000-0005-0000-0000-000062100000}"/>
    <cellStyle name="표준 40 2 2 5 2" xfId="4174" xr:uid="{00000000-0005-0000-0000-000063100000}"/>
    <cellStyle name="표준 40 2 2 5 2 2" xfId="4175" xr:uid="{00000000-0005-0000-0000-000064100000}"/>
    <cellStyle name="표준 40 2 2 5 3" xfId="4176" xr:uid="{00000000-0005-0000-0000-000065100000}"/>
    <cellStyle name="표준 40 2 2 6" xfId="4177" xr:uid="{00000000-0005-0000-0000-000066100000}"/>
    <cellStyle name="표준 40 2 2 6 2" xfId="4178" xr:uid="{00000000-0005-0000-0000-000067100000}"/>
    <cellStyle name="표준 40 2 2 7" xfId="4179" xr:uid="{00000000-0005-0000-0000-000068100000}"/>
    <cellStyle name="표준 40 2 3" xfId="4180" xr:uid="{00000000-0005-0000-0000-000069100000}"/>
    <cellStyle name="표준 40 2 3 2" xfId="4181" xr:uid="{00000000-0005-0000-0000-00006A100000}"/>
    <cellStyle name="표준 40 2 3 2 2" xfId="4182" xr:uid="{00000000-0005-0000-0000-00006B100000}"/>
    <cellStyle name="표준 40 2 3 2 2 2" xfId="4183" xr:uid="{00000000-0005-0000-0000-00006C100000}"/>
    <cellStyle name="표준 40 2 3 2 2 2 2" xfId="4184" xr:uid="{00000000-0005-0000-0000-00006D100000}"/>
    <cellStyle name="표준 40 2 3 2 2 2 2 2" xfId="4185" xr:uid="{00000000-0005-0000-0000-00006E100000}"/>
    <cellStyle name="표준 40 2 3 2 2 2 3" xfId="4186" xr:uid="{00000000-0005-0000-0000-00006F100000}"/>
    <cellStyle name="표준 40 2 3 2 2 3" xfId="4187" xr:uid="{00000000-0005-0000-0000-000070100000}"/>
    <cellStyle name="표준 40 2 3 2 2 3 2" xfId="4188" xr:uid="{00000000-0005-0000-0000-000071100000}"/>
    <cellStyle name="표준 40 2 3 2 2 4" xfId="4189" xr:uid="{00000000-0005-0000-0000-000072100000}"/>
    <cellStyle name="표준 40 2 3 2 3" xfId="4190" xr:uid="{00000000-0005-0000-0000-000073100000}"/>
    <cellStyle name="표준 40 2 3 2 3 2" xfId="4191" xr:uid="{00000000-0005-0000-0000-000074100000}"/>
    <cellStyle name="표준 40 2 3 2 3 2 2" xfId="4192" xr:uid="{00000000-0005-0000-0000-000075100000}"/>
    <cellStyle name="표준 40 2 3 2 3 3" xfId="4193" xr:uid="{00000000-0005-0000-0000-000076100000}"/>
    <cellStyle name="표준 40 2 3 2 4" xfId="4194" xr:uid="{00000000-0005-0000-0000-000077100000}"/>
    <cellStyle name="표준 40 2 3 2 4 2" xfId="4195" xr:uid="{00000000-0005-0000-0000-000078100000}"/>
    <cellStyle name="표준 40 2 3 2 5" xfId="4196" xr:uid="{00000000-0005-0000-0000-000079100000}"/>
    <cellStyle name="표준 40 2 3 3" xfId="4197" xr:uid="{00000000-0005-0000-0000-00007A100000}"/>
    <cellStyle name="표준 40 2 3 3 2" xfId="4198" xr:uid="{00000000-0005-0000-0000-00007B100000}"/>
    <cellStyle name="표준 40 2 3 3 2 2" xfId="4199" xr:uid="{00000000-0005-0000-0000-00007C100000}"/>
    <cellStyle name="표준 40 2 3 3 2 2 2" xfId="4200" xr:uid="{00000000-0005-0000-0000-00007D100000}"/>
    <cellStyle name="표준 40 2 3 3 2 3" xfId="4201" xr:uid="{00000000-0005-0000-0000-00007E100000}"/>
    <cellStyle name="표준 40 2 3 3 3" xfId="4202" xr:uid="{00000000-0005-0000-0000-00007F100000}"/>
    <cellStyle name="표준 40 2 3 3 3 2" xfId="4203" xr:uid="{00000000-0005-0000-0000-000080100000}"/>
    <cellStyle name="표준 40 2 3 3 4" xfId="4204" xr:uid="{00000000-0005-0000-0000-000081100000}"/>
    <cellStyle name="표준 40 2 3 4" xfId="4205" xr:uid="{00000000-0005-0000-0000-000082100000}"/>
    <cellStyle name="표준 40 2 3 4 2" xfId="4206" xr:uid="{00000000-0005-0000-0000-000083100000}"/>
    <cellStyle name="표준 40 2 3 4 2 2" xfId="4207" xr:uid="{00000000-0005-0000-0000-000084100000}"/>
    <cellStyle name="표준 40 2 3 4 3" xfId="4208" xr:uid="{00000000-0005-0000-0000-000085100000}"/>
    <cellStyle name="표준 40 2 3 5" xfId="4209" xr:uid="{00000000-0005-0000-0000-000086100000}"/>
    <cellStyle name="표준 40 2 3 5 2" xfId="4210" xr:uid="{00000000-0005-0000-0000-000087100000}"/>
    <cellStyle name="표준 40 2 3 6" xfId="4211" xr:uid="{00000000-0005-0000-0000-000088100000}"/>
    <cellStyle name="표준 40 2 4" xfId="4212" xr:uid="{00000000-0005-0000-0000-000089100000}"/>
    <cellStyle name="표준 40 2 4 2" xfId="4213" xr:uid="{00000000-0005-0000-0000-00008A100000}"/>
    <cellStyle name="표준 40 2 4 2 2" xfId="4214" xr:uid="{00000000-0005-0000-0000-00008B100000}"/>
    <cellStyle name="표준 40 2 4 2 2 2" xfId="4215" xr:uid="{00000000-0005-0000-0000-00008C100000}"/>
    <cellStyle name="표준 40 2 4 2 2 2 2" xfId="4216" xr:uid="{00000000-0005-0000-0000-00008D100000}"/>
    <cellStyle name="표준 40 2 4 2 2 3" xfId="4217" xr:uid="{00000000-0005-0000-0000-00008E100000}"/>
    <cellStyle name="표준 40 2 4 2 3" xfId="4218" xr:uid="{00000000-0005-0000-0000-00008F100000}"/>
    <cellStyle name="표준 40 2 4 2 3 2" xfId="4219" xr:uid="{00000000-0005-0000-0000-000090100000}"/>
    <cellStyle name="표준 40 2 4 2 4" xfId="4220" xr:uid="{00000000-0005-0000-0000-000091100000}"/>
    <cellStyle name="표준 40 2 4 3" xfId="4221" xr:uid="{00000000-0005-0000-0000-000092100000}"/>
    <cellStyle name="표준 40 2 4 3 2" xfId="4222" xr:uid="{00000000-0005-0000-0000-000093100000}"/>
    <cellStyle name="표준 40 2 4 3 2 2" xfId="4223" xr:uid="{00000000-0005-0000-0000-000094100000}"/>
    <cellStyle name="표준 40 2 4 3 3" xfId="4224" xr:uid="{00000000-0005-0000-0000-000095100000}"/>
    <cellStyle name="표준 40 2 4 4" xfId="4225" xr:uid="{00000000-0005-0000-0000-000096100000}"/>
    <cellStyle name="표준 40 2 4 4 2" xfId="4226" xr:uid="{00000000-0005-0000-0000-000097100000}"/>
    <cellStyle name="표준 40 2 4 5" xfId="4227" xr:uid="{00000000-0005-0000-0000-000098100000}"/>
    <cellStyle name="표준 40 2 5" xfId="4228" xr:uid="{00000000-0005-0000-0000-000099100000}"/>
    <cellStyle name="표준 40 2 5 2" xfId="4229" xr:uid="{00000000-0005-0000-0000-00009A100000}"/>
    <cellStyle name="표준 40 2 5 2 2" xfId="4230" xr:uid="{00000000-0005-0000-0000-00009B100000}"/>
    <cellStyle name="표준 40 2 5 2 2 2" xfId="4231" xr:uid="{00000000-0005-0000-0000-00009C100000}"/>
    <cellStyle name="표준 40 2 5 2 3" xfId="4232" xr:uid="{00000000-0005-0000-0000-00009D100000}"/>
    <cellStyle name="표준 40 2 5 3" xfId="4233" xr:uid="{00000000-0005-0000-0000-00009E100000}"/>
    <cellStyle name="표준 40 2 5 3 2" xfId="4234" xr:uid="{00000000-0005-0000-0000-00009F100000}"/>
    <cellStyle name="표준 40 2 5 4" xfId="4235" xr:uid="{00000000-0005-0000-0000-0000A0100000}"/>
    <cellStyle name="표준 40 2 6" xfId="4236" xr:uid="{00000000-0005-0000-0000-0000A1100000}"/>
    <cellStyle name="표준 40 2 6 2" xfId="4237" xr:uid="{00000000-0005-0000-0000-0000A2100000}"/>
    <cellStyle name="표준 40 2 6 2 2" xfId="4238" xr:uid="{00000000-0005-0000-0000-0000A3100000}"/>
    <cellStyle name="표준 40 2 6 3" xfId="4239" xr:uid="{00000000-0005-0000-0000-0000A4100000}"/>
    <cellStyle name="표준 40 2 7" xfId="4240" xr:uid="{00000000-0005-0000-0000-0000A5100000}"/>
    <cellStyle name="표준 40 2 7 2" xfId="4241" xr:uid="{00000000-0005-0000-0000-0000A6100000}"/>
    <cellStyle name="표준 40 2 8" xfId="4242" xr:uid="{00000000-0005-0000-0000-0000A7100000}"/>
    <cellStyle name="표준 40 3" xfId="4243" xr:uid="{00000000-0005-0000-0000-0000A8100000}"/>
    <cellStyle name="표준 40 3 2" xfId="4244" xr:uid="{00000000-0005-0000-0000-0000A9100000}"/>
    <cellStyle name="표준 40 3 2 2" xfId="4245" xr:uid="{00000000-0005-0000-0000-0000AA100000}"/>
    <cellStyle name="표준 40 3 2 2 2" xfId="4246" xr:uid="{00000000-0005-0000-0000-0000AB100000}"/>
    <cellStyle name="표준 40 3 2 2 2 2" xfId="4247" xr:uid="{00000000-0005-0000-0000-0000AC100000}"/>
    <cellStyle name="표준 40 3 2 2 2 2 2" xfId="4248" xr:uid="{00000000-0005-0000-0000-0000AD100000}"/>
    <cellStyle name="표준 40 3 2 2 2 2 2 2" xfId="4249" xr:uid="{00000000-0005-0000-0000-0000AE100000}"/>
    <cellStyle name="표준 40 3 2 2 2 2 3" xfId="4250" xr:uid="{00000000-0005-0000-0000-0000AF100000}"/>
    <cellStyle name="표준 40 3 2 2 2 3" xfId="4251" xr:uid="{00000000-0005-0000-0000-0000B0100000}"/>
    <cellStyle name="표준 40 3 2 2 2 3 2" xfId="4252" xr:uid="{00000000-0005-0000-0000-0000B1100000}"/>
    <cellStyle name="표준 40 3 2 2 2 4" xfId="4253" xr:uid="{00000000-0005-0000-0000-0000B2100000}"/>
    <cellStyle name="표준 40 3 2 2 3" xfId="4254" xr:uid="{00000000-0005-0000-0000-0000B3100000}"/>
    <cellStyle name="표준 40 3 2 2 3 2" xfId="4255" xr:uid="{00000000-0005-0000-0000-0000B4100000}"/>
    <cellStyle name="표준 40 3 2 2 3 2 2" xfId="4256" xr:uid="{00000000-0005-0000-0000-0000B5100000}"/>
    <cellStyle name="표준 40 3 2 2 3 3" xfId="4257" xr:uid="{00000000-0005-0000-0000-0000B6100000}"/>
    <cellStyle name="표준 40 3 2 2 4" xfId="4258" xr:uid="{00000000-0005-0000-0000-0000B7100000}"/>
    <cellStyle name="표준 40 3 2 2 4 2" xfId="4259" xr:uid="{00000000-0005-0000-0000-0000B8100000}"/>
    <cellStyle name="표준 40 3 2 2 5" xfId="4260" xr:uid="{00000000-0005-0000-0000-0000B9100000}"/>
    <cellStyle name="표준 40 3 2 3" xfId="4261" xr:uid="{00000000-0005-0000-0000-0000BA100000}"/>
    <cellStyle name="표준 40 3 2 3 2" xfId="4262" xr:uid="{00000000-0005-0000-0000-0000BB100000}"/>
    <cellStyle name="표준 40 3 2 3 2 2" xfId="4263" xr:uid="{00000000-0005-0000-0000-0000BC100000}"/>
    <cellStyle name="표준 40 3 2 3 2 2 2" xfId="4264" xr:uid="{00000000-0005-0000-0000-0000BD100000}"/>
    <cellStyle name="표준 40 3 2 3 2 3" xfId="4265" xr:uid="{00000000-0005-0000-0000-0000BE100000}"/>
    <cellStyle name="표준 40 3 2 3 3" xfId="4266" xr:uid="{00000000-0005-0000-0000-0000BF100000}"/>
    <cellStyle name="표준 40 3 2 3 3 2" xfId="4267" xr:uid="{00000000-0005-0000-0000-0000C0100000}"/>
    <cellStyle name="표준 40 3 2 3 4" xfId="4268" xr:uid="{00000000-0005-0000-0000-0000C1100000}"/>
    <cellStyle name="표준 40 3 2 4" xfId="4269" xr:uid="{00000000-0005-0000-0000-0000C2100000}"/>
    <cellStyle name="표준 40 3 2 4 2" xfId="4270" xr:uid="{00000000-0005-0000-0000-0000C3100000}"/>
    <cellStyle name="표준 40 3 2 4 2 2" xfId="4271" xr:uid="{00000000-0005-0000-0000-0000C4100000}"/>
    <cellStyle name="표준 40 3 2 4 3" xfId="4272" xr:uid="{00000000-0005-0000-0000-0000C5100000}"/>
    <cellStyle name="표준 40 3 2 5" xfId="4273" xr:uid="{00000000-0005-0000-0000-0000C6100000}"/>
    <cellStyle name="표준 40 3 2 5 2" xfId="4274" xr:uid="{00000000-0005-0000-0000-0000C7100000}"/>
    <cellStyle name="표준 40 3 2 6" xfId="4275" xr:uid="{00000000-0005-0000-0000-0000C8100000}"/>
    <cellStyle name="표준 40 3 3" xfId="4276" xr:uid="{00000000-0005-0000-0000-0000C9100000}"/>
    <cellStyle name="표준 40 3 3 2" xfId="4277" xr:uid="{00000000-0005-0000-0000-0000CA100000}"/>
    <cellStyle name="표준 40 3 3 2 2" xfId="4278" xr:uid="{00000000-0005-0000-0000-0000CB100000}"/>
    <cellStyle name="표준 40 3 3 2 2 2" xfId="4279" xr:uid="{00000000-0005-0000-0000-0000CC100000}"/>
    <cellStyle name="표준 40 3 3 2 2 2 2" xfId="4280" xr:uid="{00000000-0005-0000-0000-0000CD100000}"/>
    <cellStyle name="표준 40 3 3 2 2 3" xfId="4281" xr:uid="{00000000-0005-0000-0000-0000CE100000}"/>
    <cellStyle name="표준 40 3 3 2 3" xfId="4282" xr:uid="{00000000-0005-0000-0000-0000CF100000}"/>
    <cellStyle name="표준 40 3 3 2 3 2" xfId="4283" xr:uid="{00000000-0005-0000-0000-0000D0100000}"/>
    <cellStyle name="표준 40 3 3 2 4" xfId="4284" xr:uid="{00000000-0005-0000-0000-0000D1100000}"/>
    <cellStyle name="표준 40 3 3 3" xfId="4285" xr:uid="{00000000-0005-0000-0000-0000D2100000}"/>
    <cellStyle name="표준 40 3 3 3 2" xfId="4286" xr:uid="{00000000-0005-0000-0000-0000D3100000}"/>
    <cellStyle name="표준 40 3 3 3 2 2" xfId="4287" xr:uid="{00000000-0005-0000-0000-0000D4100000}"/>
    <cellStyle name="표준 40 3 3 3 3" xfId="4288" xr:uid="{00000000-0005-0000-0000-0000D5100000}"/>
    <cellStyle name="표준 40 3 3 4" xfId="4289" xr:uid="{00000000-0005-0000-0000-0000D6100000}"/>
    <cellStyle name="표준 40 3 3 4 2" xfId="4290" xr:uid="{00000000-0005-0000-0000-0000D7100000}"/>
    <cellStyle name="표준 40 3 3 5" xfId="4291" xr:uid="{00000000-0005-0000-0000-0000D8100000}"/>
    <cellStyle name="표준 40 3 4" xfId="4292" xr:uid="{00000000-0005-0000-0000-0000D9100000}"/>
    <cellStyle name="표준 40 3 4 2" xfId="4293" xr:uid="{00000000-0005-0000-0000-0000DA100000}"/>
    <cellStyle name="표준 40 3 4 2 2" xfId="4294" xr:uid="{00000000-0005-0000-0000-0000DB100000}"/>
    <cellStyle name="표준 40 3 4 2 2 2" xfId="4295" xr:uid="{00000000-0005-0000-0000-0000DC100000}"/>
    <cellStyle name="표준 40 3 4 2 3" xfId="4296" xr:uid="{00000000-0005-0000-0000-0000DD100000}"/>
    <cellStyle name="표준 40 3 4 3" xfId="4297" xr:uid="{00000000-0005-0000-0000-0000DE100000}"/>
    <cellStyle name="표준 40 3 4 3 2" xfId="4298" xr:uid="{00000000-0005-0000-0000-0000DF100000}"/>
    <cellStyle name="표준 40 3 4 4" xfId="4299" xr:uid="{00000000-0005-0000-0000-0000E0100000}"/>
    <cellStyle name="표준 40 3 5" xfId="4300" xr:uid="{00000000-0005-0000-0000-0000E1100000}"/>
    <cellStyle name="표준 40 3 5 2" xfId="4301" xr:uid="{00000000-0005-0000-0000-0000E2100000}"/>
    <cellStyle name="표준 40 3 5 2 2" xfId="4302" xr:uid="{00000000-0005-0000-0000-0000E3100000}"/>
    <cellStyle name="표준 40 3 5 3" xfId="4303" xr:uid="{00000000-0005-0000-0000-0000E4100000}"/>
    <cellStyle name="표준 40 3 6" xfId="4304" xr:uid="{00000000-0005-0000-0000-0000E5100000}"/>
    <cellStyle name="표준 40 3 6 2" xfId="4305" xr:uid="{00000000-0005-0000-0000-0000E6100000}"/>
    <cellStyle name="표준 40 3 7" xfId="4306" xr:uid="{00000000-0005-0000-0000-0000E7100000}"/>
    <cellStyle name="표준 40 4" xfId="4307" xr:uid="{00000000-0005-0000-0000-0000E8100000}"/>
    <cellStyle name="표준 40 4 2" xfId="4308" xr:uid="{00000000-0005-0000-0000-0000E9100000}"/>
    <cellStyle name="표준 40 4 2 2" xfId="4309" xr:uid="{00000000-0005-0000-0000-0000EA100000}"/>
    <cellStyle name="표준 40 4 2 2 2" xfId="4310" xr:uid="{00000000-0005-0000-0000-0000EB100000}"/>
    <cellStyle name="표준 40 4 2 2 2 2" xfId="4311" xr:uid="{00000000-0005-0000-0000-0000EC100000}"/>
    <cellStyle name="표준 40 4 2 2 2 2 2" xfId="4312" xr:uid="{00000000-0005-0000-0000-0000ED100000}"/>
    <cellStyle name="표준 40 4 2 2 2 3" xfId="4313" xr:uid="{00000000-0005-0000-0000-0000EE100000}"/>
    <cellStyle name="표준 40 4 2 2 3" xfId="4314" xr:uid="{00000000-0005-0000-0000-0000EF100000}"/>
    <cellStyle name="표준 40 4 2 2 3 2" xfId="4315" xr:uid="{00000000-0005-0000-0000-0000F0100000}"/>
    <cellStyle name="표준 40 4 2 2 4" xfId="4316" xr:uid="{00000000-0005-0000-0000-0000F1100000}"/>
    <cellStyle name="표준 40 4 2 3" xfId="4317" xr:uid="{00000000-0005-0000-0000-0000F2100000}"/>
    <cellStyle name="표준 40 4 2 3 2" xfId="4318" xr:uid="{00000000-0005-0000-0000-0000F3100000}"/>
    <cellStyle name="표준 40 4 2 3 2 2" xfId="4319" xr:uid="{00000000-0005-0000-0000-0000F4100000}"/>
    <cellStyle name="표준 40 4 2 3 3" xfId="4320" xr:uid="{00000000-0005-0000-0000-0000F5100000}"/>
    <cellStyle name="표준 40 4 2 4" xfId="4321" xr:uid="{00000000-0005-0000-0000-0000F6100000}"/>
    <cellStyle name="표준 40 4 2 4 2" xfId="4322" xr:uid="{00000000-0005-0000-0000-0000F7100000}"/>
    <cellStyle name="표준 40 4 2 5" xfId="4323" xr:uid="{00000000-0005-0000-0000-0000F8100000}"/>
    <cellStyle name="표준 40 4 3" xfId="4324" xr:uid="{00000000-0005-0000-0000-0000F9100000}"/>
    <cellStyle name="표준 40 4 3 2" xfId="4325" xr:uid="{00000000-0005-0000-0000-0000FA100000}"/>
    <cellStyle name="표준 40 4 3 2 2" xfId="4326" xr:uid="{00000000-0005-0000-0000-0000FB100000}"/>
    <cellStyle name="표준 40 4 3 2 2 2" xfId="4327" xr:uid="{00000000-0005-0000-0000-0000FC100000}"/>
    <cellStyle name="표준 40 4 3 2 3" xfId="4328" xr:uid="{00000000-0005-0000-0000-0000FD100000}"/>
    <cellStyle name="표준 40 4 3 3" xfId="4329" xr:uid="{00000000-0005-0000-0000-0000FE100000}"/>
    <cellStyle name="표준 40 4 3 3 2" xfId="4330" xr:uid="{00000000-0005-0000-0000-0000FF100000}"/>
    <cellStyle name="표준 40 4 3 4" xfId="4331" xr:uid="{00000000-0005-0000-0000-000000110000}"/>
    <cellStyle name="표준 40 4 4" xfId="4332" xr:uid="{00000000-0005-0000-0000-000001110000}"/>
    <cellStyle name="표준 40 4 4 2" xfId="4333" xr:uid="{00000000-0005-0000-0000-000002110000}"/>
    <cellStyle name="표준 40 4 4 2 2" xfId="4334" xr:uid="{00000000-0005-0000-0000-000003110000}"/>
    <cellStyle name="표준 40 4 4 3" xfId="4335" xr:uid="{00000000-0005-0000-0000-000004110000}"/>
    <cellStyle name="표준 40 4 5" xfId="4336" xr:uid="{00000000-0005-0000-0000-000005110000}"/>
    <cellStyle name="표준 40 4 5 2" xfId="4337" xr:uid="{00000000-0005-0000-0000-000006110000}"/>
    <cellStyle name="표준 40 4 6" xfId="4338" xr:uid="{00000000-0005-0000-0000-000007110000}"/>
    <cellStyle name="표준 40 5" xfId="4339" xr:uid="{00000000-0005-0000-0000-000008110000}"/>
    <cellStyle name="표준 40 5 2" xfId="4340" xr:uid="{00000000-0005-0000-0000-000009110000}"/>
    <cellStyle name="표준 40 5 2 2" xfId="4341" xr:uid="{00000000-0005-0000-0000-00000A110000}"/>
    <cellStyle name="표준 40 5 2 2 2" xfId="4342" xr:uid="{00000000-0005-0000-0000-00000B110000}"/>
    <cellStyle name="표준 40 5 2 2 2 2" xfId="4343" xr:uid="{00000000-0005-0000-0000-00000C110000}"/>
    <cellStyle name="표준 40 5 2 2 3" xfId="4344" xr:uid="{00000000-0005-0000-0000-00000D110000}"/>
    <cellStyle name="표준 40 5 2 3" xfId="4345" xr:uid="{00000000-0005-0000-0000-00000E110000}"/>
    <cellStyle name="표준 40 5 2 3 2" xfId="4346" xr:uid="{00000000-0005-0000-0000-00000F110000}"/>
    <cellStyle name="표준 40 5 2 4" xfId="4347" xr:uid="{00000000-0005-0000-0000-000010110000}"/>
    <cellStyle name="표준 40 5 3" xfId="4348" xr:uid="{00000000-0005-0000-0000-000011110000}"/>
    <cellStyle name="표준 40 5 3 2" xfId="4349" xr:uid="{00000000-0005-0000-0000-000012110000}"/>
    <cellStyle name="표준 40 5 3 2 2" xfId="4350" xr:uid="{00000000-0005-0000-0000-000013110000}"/>
    <cellStyle name="표준 40 5 3 3" xfId="4351" xr:uid="{00000000-0005-0000-0000-000014110000}"/>
    <cellStyle name="표준 40 5 4" xfId="4352" xr:uid="{00000000-0005-0000-0000-000015110000}"/>
    <cellStyle name="표준 40 5 4 2" xfId="4353" xr:uid="{00000000-0005-0000-0000-000016110000}"/>
    <cellStyle name="표준 40 5 5" xfId="4354" xr:uid="{00000000-0005-0000-0000-000017110000}"/>
    <cellStyle name="표준 40 6" xfId="4355" xr:uid="{00000000-0005-0000-0000-000018110000}"/>
    <cellStyle name="표준 40 6 2" xfId="4356" xr:uid="{00000000-0005-0000-0000-000019110000}"/>
    <cellStyle name="표준 40 6 2 2" xfId="4357" xr:uid="{00000000-0005-0000-0000-00001A110000}"/>
    <cellStyle name="표준 40 6 2 2 2" xfId="4358" xr:uid="{00000000-0005-0000-0000-00001B110000}"/>
    <cellStyle name="표준 40 6 2 3" xfId="4359" xr:uid="{00000000-0005-0000-0000-00001C110000}"/>
    <cellStyle name="표준 40 6 3" xfId="4360" xr:uid="{00000000-0005-0000-0000-00001D110000}"/>
    <cellStyle name="표준 40 6 3 2" xfId="4361" xr:uid="{00000000-0005-0000-0000-00001E110000}"/>
    <cellStyle name="표준 40 6 4" xfId="4362" xr:uid="{00000000-0005-0000-0000-00001F110000}"/>
    <cellStyle name="표준 40 7" xfId="4363" xr:uid="{00000000-0005-0000-0000-000020110000}"/>
    <cellStyle name="표준 40 7 2" xfId="4364" xr:uid="{00000000-0005-0000-0000-000021110000}"/>
    <cellStyle name="표준 40 7 2 2" xfId="4365" xr:uid="{00000000-0005-0000-0000-000022110000}"/>
    <cellStyle name="표준 40 7 3" xfId="4366" xr:uid="{00000000-0005-0000-0000-000023110000}"/>
    <cellStyle name="표준 40 8" xfId="4367" xr:uid="{00000000-0005-0000-0000-000024110000}"/>
    <cellStyle name="표준 40 8 2" xfId="4368" xr:uid="{00000000-0005-0000-0000-000025110000}"/>
    <cellStyle name="표준 40 9" xfId="4369" xr:uid="{00000000-0005-0000-0000-000026110000}"/>
    <cellStyle name="표준 41" xfId="4370" xr:uid="{00000000-0005-0000-0000-000027110000}"/>
    <cellStyle name="표준 41 2" xfId="4371" xr:uid="{00000000-0005-0000-0000-000028110000}"/>
    <cellStyle name="표준 41 2 2" xfId="4372" xr:uid="{00000000-0005-0000-0000-000029110000}"/>
    <cellStyle name="표준 41 2 2 2" xfId="4373" xr:uid="{00000000-0005-0000-0000-00002A110000}"/>
    <cellStyle name="표준 41 2 2 2 2" xfId="4374" xr:uid="{00000000-0005-0000-0000-00002B110000}"/>
    <cellStyle name="표준 41 2 2 2 2 2" xfId="4375" xr:uid="{00000000-0005-0000-0000-00002C110000}"/>
    <cellStyle name="표준 41 2 2 2 2 2 2" xfId="4376" xr:uid="{00000000-0005-0000-0000-00002D110000}"/>
    <cellStyle name="표준 41 2 2 2 2 2 2 2" xfId="4377" xr:uid="{00000000-0005-0000-0000-00002E110000}"/>
    <cellStyle name="표준 41 2 2 2 2 2 2 2 2" xfId="4378" xr:uid="{00000000-0005-0000-0000-00002F110000}"/>
    <cellStyle name="표준 41 2 2 2 2 2 2 3" xfId="4379" xr:uid="{00000000-0005-0000-0000-000030110000}"/>
    <cellStyle name="표준 41 2 2 2 2 2 3" xfId="4380" xr:uid="{00000000-0005-0000-0000-000031110000}"/>
    <cellStyle name="표준 41 2 2 2 2 2 3 2" xfId="4381" xr:uid="{00000000-0005-0000-0000-000032110000}"/>
    <cellStyle name="표준 41 2 2 2 2 2 4" xfId="4382" xr:uid="{00000000-0005-0000-0000-000033110000}"/>
    <cellStyle name="표준 41 2 2 2 2 3" xfId="4383" xr:uid="{00000000-0005-0000-0000-000034110000}"/>
    <cellStyle name="표준 41 2 2 2 2 3 2" xfId="4384" xr:uid="{00000000-0005-0000-0000-000035110000}"/>
    <cellStyle name="표준 41 2 2 2 2 3 2 2" xfId="4385" xr:uid="{00000000-0005-0000-0000-000036110000}"/>
    <cellStyle name="표준 41 2 2 2 2 3 3" xfId="4386" xr:uid="{00000000-0005-0000-0000-000037110000}"/>
    <cellStyle name="표준 41 2 2 2 2 4" xfId="4387" xr:uid="{00000000-0005-0000-0000-000038110000}"/>
    <cellStyle name="표준 41 2 2 2 2 4 2" xfId="4388" xr:uid="{00000000-0005-0000-0000-000039110000}"/>
    <cellStyle name="표준 41 2 2 2 2 5" xfId="4389" xr:uid="{00000000-0005-0000-0000-00003A110000}"/>
    <cellStyle name="표준 41 2 2 2 3" xfId="4390" xr:uid="{00000000-0005-0000-0000-00003B110000}"/>
    <cellStyle name="표준 41 2 2 2 3 2" xfId="4391" xr:uid="{00000000-0005-0000-0000-00003C110000}"/>
    <cellStyle name="표준 41 2 2 2 3 2 2" xfId="4392" xr:uid="{00000000-0005-0000-0000-00003D110000}"/>
    <cellStyle name="표준 41 2 2 2 3 2 2 2" xfId="4393" xr:uid="{00000000-0005-0000-0000-00003E110000}"/>
    <cellStyle name="표준 41 2 2 2 3 2 3" xfId="4394" xr:uid="{00000000-0005-0000-0000-00003F110000}"/>
    <cellStyle name="표준 41 2 2 2 3 3" xfId="4395" xr:uid="{00000000-0005-0000-0000-000040110000}"/>
    <cellStyle name="표준 41 2 2 2 3 3 2" xfId="4396" xr:uid="{00000000-0005-0000-0000-000041110000}"/>
    <cellStyle name="표준 41 2 2 2 3 4" xfId="4397" xr:uid="{00000000-0005-0000-0000-000042110000}"/>
    <cellStyle name="표준 41 2 2 2 4" xfId="4398" xr:uid="{00000000-0005-0000-0000-000043110000}"/>
    <cellStyle name="표준 41 2 2 2 4 2" xfId="4399" xr:uid="{00000000-0005-0000-0000-000044110000}"/>
    <cellStyle name="표준 41 2 2 2 4 2 2" xfId="4400" xr:uid="{00000000-0005-0000-0000-000045110000}"/>
    <cellStyle name="표준 41 2 2 2 4 3" xfId="4401" xr:uid="{00000000-0005-0000-0000-000046110000}"/>
    <cellStyle name="표준 41 2 2 2 5" xfId="4402" xr:uid="{00000000-0005-0000-0000-000047110000}"/>
    <cellStyle name="표준 41 2 2 2 5 2" xfId="4403" xr:uid="{00000000-0005-0000-0000-000048110000}"/>
    <cellStyle name="표준 41 2 2 2 6" xfId="4404" xr:uid="{00000000-0005-0000-0000-000049110000}"/>
    <cellStyle name="표준 41 2 2 3" xfId="4405" xr:uid="{00000000-0005-0000-0000-00004A110000}"/>
    <cellStyle name="표준 41 2 2 3 2" xfId="4406" xr:uid="{00000000-0005-0000-0000-00004B110000}"/>
    <cellStyle name="표준 41 2 2 3 2 2" xfId="4407" xr:uid="{00000000-0005-0000-0000-00004C110000}"/>
    <cellStyle name="표준 41 2 2 3 2 2 2" xfId="4408" xr:uid="{00000000-0005-0000-0000-00004D110000}"/>
    <cellStyle name="표준 41 2 2 3 2 2 2 2" xfId="4409" xr:uid="{00000000-0005-0000-0000-00004E110000}"/>
    <cellStyle name="표준 41 2 2 3 2 2 3" xfId="4410" xr:uid="{00000000-0005-0000-0000-00004F110000}"/>
    <cellStyle name="표준 41 2 2 3 2 3" xfId="4411" xr:uid="{00000000-0005-0000-0000-000050110000}"/>
    <cellStyle name="표준 41 2 2 3 2 3 2" xfId="4412" xr:uid="{00000000-0005-0000-0000-000051110000}"/>
    <cellStyle name="표준 41 2 2 3 2 4" xfId="4413" xr:uid="{00000000-0005-0000-0000-000052110000}"/>
    <cellStyle name="표준 41 2 2 3 3" xfId="4414" xr:uid="{00000000-0005-0000-0000-000053110000}"/>
    <cellStyle name="표준 41 2 2 3 3 2" xfId="4415" xr:uid="{00000000-0005-0000-0000-000054110000}"/>
    <cellStyle name="표준 41 2 2 3 3 2 2" xfId="4416" xr:uid="{00000000-0005-0000-0000-000055110000}"/>
    <cellStyle name="표준 41 2 2 3 3 3" xfId="4417" xr:uid="{00000000-0005-0000-0000-000056110000}"/>
    <cellStyle name="표준 41 2 2 3 4" xfId="4418" xr:uid="{00000000-0005-0000-0000-000057110000}"/>
    <cellStyle name="표준 41 2 2 3 4 2" xfId="4419" xr:uid="{00000000-0005-0000-0000-000058110000}"/>
    <cellStyle name="표준 41 2 2 3 5" xfId="4420" xr:uid="{00000000-0005-0000-0000-000059110000}"/>
    <cellStyle name="표준 41 2 2 4" xfId="4421" xr:uid="{00000000-0005-0000-0000-00005A110000}"/>
    <cellStyle name="표준 41 2 2 4 2" xfId="4422" xr:uid="{00000000-0005-0000-0000-00005B110000}"/>
    <cellStyle name="표준 41 2 2 4 2 2" xfId="4423" xr:uid="{00000000-0005-0000-0000-00005C110000}"/>
    <cellStyle name="표준 41 2 2 4 2 2 2" xfId="4424" xr:uid="{00000000-0005-0000-0000-00005D110000}"/>
    <cellStyle name="표준 41 2 2 4 2 3" xfId="4425" xr:uid="{00000000-0005-0000-0000-00005E110000}"/>
    <cellStyle name="표준 41 2 2 4 3" xfId="4426" xr:uid="{00000000-0005-0000-0000-00005F110000}"/>
    <cellStyle name="표준 41 2 2 4 3 2" xfId="4427" xr:uid="{00000000-0005-0000-0000-000060110000}"/>
    <cellStyle name="표준 41 2 2 4 4" xfId="4428" xr:uid="{00000000-0005-0000-0000-000061110000}"/>
    <cellStyle name="표준 41 2 2 5" xfId="4429" xr:uid="{00000000-0005-0000-0000-000062110000}"/>
    <cellStyle name="표준 41 2 2 5 2" xfId="4430" xr:uid="{00000000-0005-0000-0000-000063110000}"/>
    <cellStyle name="표준 41 2 2 5 2 2" xfId="4431" xr:uid="{00000000-0005-0000-0000-000064110000}"/>
    <cellStyle name="표준 41 2 2 5 3" xfId="4432" xr:uid="{00000000-0005-0000-0000-000065110000}"/>
    <cellStyle name="표준 41 2 2 6" xfId="4433" xr:uid="{00000000-0005-0000-0000-000066110000}"/>
    <cellStyle name="표준 41 2 2 6 2" xfId="4434" xr:uid="{00000000-0005-0000-0000-000067110000}"/>
    <cellStyle name="표준 41 2 2 7" xfId="4435" xr:uid="{00000000-0005-0000-0000-000068110000}"/>
    <cellStyle name="표준 41 2 3" xfId="4436" xr:uid="{00000000-0005-0000-0000-000069110000}"/>
    <cellStyle name="표준 41 2 3 2" xfId="4437" xr:uid="{00000000-0005-0000-0000-00006A110000}"/>
    <cellStyle name="표준 41 2 3 2 2" xfId="4438" xr:uid="{00000000-0005-0000-0000-00006B110000}"/>
    <cellStyle name="표준 41 2 3 2 2 2" xfId="4439" xr:uid="{00000000-0005-0000-0000-00006C110000}"/>
    <cellStyle name="표준 41 2 3 2 2 2 2" xfId="4440" xr:uid="{00000000-0005-0000-0000-00006D110000}"/>
    <cellStyle name="표준 41 2 3 2 2 2 2 2" xfId="4441" xr:uid="{00000000-0005-0000-0000-00006E110000}"/>
    <cellStyle name="표준 41 2 3 2 2 2 3" xfId="4442" xr:uid="{00000000-0005-0000-0000-00006F110000}"/>
    <cellStyle name="표준 41 2 3 2 2 3" xfId="4443" xr:uid="{00000000-0005-0000-0000-000070110000}"/>
    <cellStyle name="표준 41 2 3 2 2 3 2" xfId="4444" xr:uid="{00000000-0005-0000-0000-000071110000}"/>
    <cellStyle name="표준 41 2 3 2 2 4" xfId="4445" xr:uid="{00000000-0005-0000-0000-000072110000}"/>
    <cellStyle name="표준 41 2 3 2 3" xfId="4446" xr:uid="{00000000-0005-0000-0000-000073110000}"/>
    <cellStyle name="표준 41 2 3 2 3 2" xfId="4447" xr:uid="{00000000-0005-0000-0000-000074110000}"/>
    <cellStyle name="표준 41 2 3 2 3 2 2" xfId="4448" xr:uid="{00000000-0005-0000-0000-000075110000}"/>
    <cellStyle name="표준 41 2 3 2 3 3" xfId="4449" xr:uid="{00000000-0005-0000-0000-000076110000}"/>
    <cellStyle name="표준 41 2 3 2 4" xfId="4450" xr:uid="{00000000-0005-0000-0000-000077110000}"/>
    <cellStyle name="표준 41 2 3 2 4 2" xfId="4451" xr:uid="{00000000-0005-0000-0000-000078110000}"/>
    <cellStyle name="표준 41 2 3 2 5" xfId="4452" xr:uid="{00000000-0005-0000-0000-000079110000}"/>
    <cellStyle name="표준 41 2 3 3" xfId="4453" xr:uid="{00000000-0005-0000-0000-00007A110000}"/>
    <cellStyle name="표준 41 2 3 3 2" xfId="4454" xr:uid="{00000000-0005-0000-0000-00007B110000}"/>
    <cellStyle name="표준 41 2 3 3 2 2" xfId="4455" xr:uid="{00000000-0005-0000-0000-00007C110000}"/>
    <cellStyle name="표준 41 2 3 3 2 2 2" xfId="4456" xr:uid="{00000000-0005-0000-0000-00007D110000}"/>
    <cellStyle name="표준 41 2 3 3 2 3" xfId="4457" xr:uid="{00000000-0005-0000-0000-00007E110000}"/>
    <cellStyle name="표준 41 2 3 3 3" xfId="4458" xr:uid="{00000000-0005-0000-0000-00007F110000}"/>
    <cellStyle name="표준 41 2 3 3 3 2" xfId="4459" xr:uid="{00000000-0005-0000-0000-000080110000}"/>
    <cellStyle name="표준 41 2 3 3 4" xfId="4460" xr:uid="{00000000-0005-0000-0000-000081110000}"/>
    <cellStyle name="표준 41 2 3 4" xfId="4461" xr:uid="{00000000-0005-0000-0000-000082110000}"/>
    <cellStyle name="표준 41 2 3 4 2" xfId="4462" xr:uid="{00000000-0005-0000-0000-000083110000}"/>
    <cellStyle name="표준 41 2 3 4 2 2" xfId="4463" xr:uid="{00000000-0005-0000-0000-000084110000}"/>
    <cellStyle name="표준 41 2 3 4 3" xfId="4464" xr:uid="{00000000-0005-0000-0000-000085110000}"/>
    <cellStyle name="표준 41 2 3 5" xfId="4465" xr:uid="{00000000-0005-0000-0000-000086110000}"/>
    <cellStyle name="표준 41 2 3 5 2" xfId="4466" xr:uid="{00000000-0005-0000-0000-000087110000}"/>
    <cellStyle name="표준 41 2 3 6" xfId="4467" xr:uid="{00000000-0005-0000-0000-000088110000}"/>
    <cellStyle name="표준 41 2 4" xfId="4468" xr:uid="{00000000-0005-0000-0000-000089110000}"/>
    <cellStyle name="표준 41 2 4 2" xfId="4469" xr:uid="{00000000-0005-0000-0000-00008A110000}"/>
    <cellStyle name="표준 41 2 4 2 2" xfId="4470" xr:uid="{00000000-0005-0000-0000-00008B110000}"/>
    <cellStyle name="표준 41 2 4 2 2 2" xfId="4471" xr:uid="{00000000-0005-0000-0000-00008C110000}"/>
    <cellStyle name="표준 41 2 4 2 2 2 2" xfId="4472" xr:uid="{00000000-0005-0000-0000-00008D110000}"/>
    <cellStyle name="표준 41 2 4 2 2 3" xfId="4473" xr:uid="{00000000-0005-0000-0000-00008E110000}"/>
    <cellStyle name="표준 41 2 4 2 3" xfId="4474" xr:uid="{00000000-0005-0000-0000-00008F110000}"/>
    <cellStyle name="표준 41 2 4 2 3 2" xfId="4475" xr:uid="{00000000-0005-0000-0000-000090110000}"/>
    <cellStyle name="표준 41 2 4 2 4" xfId="4476" xr:uid="{00000000-0005-0000-0000-000091110000}"/>
    <cellStyle name="표준 41 2 4 3" xfId="4477" xr:uid="{00000000-0005-0000-0000-000092110000}"/>
    <cellStyle name="표준 41 2 4 3 2" xfId="4478" xr:uid="{00000000-0005-0000-0000-000093110000}"/>
    <cellStyle name="표준 41 2 4 3 2 2" xfId="4479" xr:uid="{00000000-0005-0000-0000-000094110000}"/>
    <cellStyle name="표준 41 2 4 3 3" xfId="4480" xr:uid="{00000000-0005-0000-0000-000095110000}"/>
    <cellStyle name="표준 41 2 4 4" xfId="4481" xr:uid="{00000000-0005-0000-0000-000096110000}"/>
    <cellStyle name="표준 41 2 4 4 2" xfId="4482" xr:uid="{00000000-0005-0000-0000-000097110000}"/>
    <cellStyle name="표준 41 2 4 5" xfId="4483" xr:uid="{00000000-0005-0000-0000-000098110000}"/>
    <cellStyle name="표준 41 2 5" xfId="4484" xr:uid="{00000000-0005-0000-0000-000099110000}"/>
    <cellStyle name="표준 41 2 5 2" xfId="4485" xr:uid="{00000000-0005-0000-0000-00009A110000}"/>
    <cellStyle name="표준 41 2 5 2 2" xfId="4486" xr:uid="{00000000-0005-0000-0000-00009B110000}"/>
    <cellStyle name="표준 41 2 5 2 2 2" xfId="4487" xr:uid="{00000000-0005-0000-0000-00009C110000}"/>
    <cellStyle name="표준 41 2 5 2 3" xfId="4488" xr:uid="{00000000-0005-0000-0000-00009D110000}"/>
    <cellStyle name="표준 41 2 5 3" xfId="4489" xr:uid="{00000000-0005-0000-0000-00009E110000}"/>
    <cellStyle name="표준 41 2 5 3 2" xfId="4490" xr:uid="{00000000-0005-0000-0000-00009F110000}"/>
    <cellStyle name="표준 41 2 5 4" xfId="4491" xr:uid="{00000000-0005-0000-0000-0000A0110000}"/>
    <cellStyle name="표준 41 2 6" xfId="4492" xr:uid="{00000000-0005-0000-0000-0000A1110000}"/>
    <cellStyle name="표준 41 2 6 2" xfId="4493" xr:uid="{00000000-0005-0000-0000-0000A2110000}"/>
    <cellStyle name="표준 41 2 6 2 2" xfId="4494" xr:uid="{00000000-0005-0000-0000-0000A3110000}"/>
    <cellStyle name="표준 41 2 6 3" xfId="4495" xr:uid="{00000000-0005-0000-0000-0000A4110000}"/>
    <cellStyle name="표준 41 2 7" xfId="4496" xr:uid="{00000000-0005-0000-0000-0000A5110000}"/>
    <cellStyle name="표준 41 2 7 2" xfId="4497" xr:uid="{00000000-0005-0000-0000-0000A6110000}"/>
    <cellStyle name="표준 41 2 8" xfId="4498" xr:uid="{00000000-0005-0000-0000-0000A7110000}"/>
    <cellStyle name="표준 41 3" xfId="4499" xr:uid="{00000000-0005-0000-0000-0000A8110000}"/>
    <cellStyle name="표준 41 3 2" xfId="4500" xr:uid="{00000000-0005-0000-0000-0000A9110000}"/>
    <cellStyle name="표준 41 3 2 2" xfId="4501" xr:uid="{00000000-0005-0000-0000-0000AA110000}"/>
    <cellStyle name="표준 41 3 2 2 2" xfId="4502" xr:uid="{00000000-0005-0000-0000-0000AB110000}"/>
    <cellStyle name="표준 41 3 2 2 2 2" xfId="4503" xr:uid="{00000000-0005-0000-0000-0000AC110000}"/>
    <cellStyle name="표준 41 3 2 2 2 2 2" xfId="4504" xr:uid="{00000000-0005-0000-0000-0000AD110000}"/>
    <cellStyle name="표준 41 3 2 2 2 2 2 2" xfId="4505" xr:uid="{00000000-0005-0000-0000-0000AE110000}"/>
    <cellStyle name="표준 41 3 2 2 2 2 3" xfId="4506" xr:uid="{00000000-0005-0000-0000-0000AF110000}"/>
    <cellStyle name="표준 41 3 2 2 2 3" xfId="4507" xr:uid="{00000000-0005-0000-0000-0000B0110000}"/>
    <cellStyle name="표준 41 3 2 2 2 3 2" xfId="4508" xr:uid="{00000000-0005-0000-0000-0000B1110000}"/>
    <cellStyle name="표준 41 3 2 2 2 4" xfId="4509" xr:uid="{00000000-0005-0000-0000-0000B2110000}"/>
    <cellStyle name="표준 41 3 2 2 3" xfId="4510" xr:uid="{00000000-0005-0000-0000-0000B3110000}"/>
    <cellStyle name="표준 41 3 2 2 3 2" xfId="4511" xr:uid="{00000000-0005-0000-0000-0000B4110000}"/>
    <cellStyle name="표준 41 3 2 2 3 2 2" xfId="4512" xr:uid="{00000000-0005-0000-0000-0000B5110000}"/>
    <cellStyle name="표준 41 3 2 2 3 3" xfId="4513" xr:uid="{00000000-0005-0000-0000-0000B6110000}"/>
    <cellStyle name="표준 41 3 2 2 4" xfId="4514" xr:uid="{00000000-0005-0000-0000-0000B7110000}"/>
    <cellStyle name="표준 41 3 2 2 4 2" xfId="4515" xr:uid="{00000000-0005-0000-0000-0000B8110000}"/>
    <cellStyle name="표준 41 3 2 2 5" xfId="4516" xr:uid="{00000000-0005-0000-0000-0000B9110000}"/>
    <cellStyle name="표준 41 3 2 3" xfId="4517" xr:uid="{00000000-0005-0000-0000-0000BA110000}"/>
    <cellStyle name="표준 41 3 2 3 2" xfId="4518" xr:uid="{00000000-0005-0000-0000-0000BB110000}"/>
    <cellStyle name="표준 41 3 2 3 2 2" xfId="4519" xr:uid="{00000000-0005-0000-0000-0000BC110000}"/>
    <cellStyle name="표준 41 3 2 3 2 2 2" xfId="4520" xr:uid="{00000000-0005-0000-0000-0000BD110000}"/>
    <cellStyle name="표준 41 3 2 3 2 3" xfId="4521" xr:uid="{00000000-0005-0000-0000-0000BE110000}"/>
    <cellStyle name="표준 41 3 2 3 3" xfId="4522" xr:uid="{00000000-0005-0000-0000-0000BF110000}"/>
    <cellStyle name="표준 41 3 2 3 3 2" xfId="4523" xr:uid="{00000000-0005-0000-0000-0000C0110000}"/>
    <cellStyle name="표준 41 3 2 3 4" xfId="4524" xr:uid="{00000000-0005-0000-0000-0000C1110000}"/>
    <cellStyle name="표준 41 3 2 4" xfId="4525" xr:uid="{00000000-0005-0000-0000-0000C2110000}"/>
    <cellStyle name="표준 41 3 2 4 2" xfId="4526" xr:uid="{00000000-0005-0000-0000-0000C3110000}"/>
    <cellStyle name="표준 41 3 2 4 2 2" xfId="4527" xr:uid="{00000000-0005-0000-0000-0000C4110000}"/>
    <cellStyle name="표준 41 3 2 4 3" xfId="4528" xr:uid="{00000000-0005-0000-0000-0000C5110000}"/>
    <cellStyle name="표준 41 3 2 5" xfId="4529" xr:uid="{00000000-0005-0000-0000-0000C6110000}"/>
    <cellStyle name="표준 41 3 2 5 2" xfId="4530" xr:uid="{00000000-0005-0000-0000-0000C7110000}"/>
    <cellStyle name="표준 41 3 2 6" xfId="4531" xr:uid="{00000000-0005-0000-0000-0000C8110000}"/>
    <cellStyle name="표준 41 3 3" xfId="4532" xr:uid="{00000000-0005-0000-0000-0000C9110000}"/>
    <cellStyle name="표준 41 3 3 2" xfId="4533" xr:uid="{00000000-0005-0000-0000-0000CA110000}"/>
    <cellStyle name="표준 41 3 3 2 2" xfId="4534" xr:uid="{00000000-0005-0000-0000-0000CB110000}"/>
    <cellStyle name="표준 41 3 3 2 2 2" xfId="4535" xr:uid="{00000000-0005-0000-0000-0000CC110000}"/>
    <cellStyle name="표준 41 3 3 2 2 2 2" xfId="4536" xr:uid="{00000000-0005-0000-0000-0000CD110000}"/>
    <cellStyle name="표준 41 3 3 2 2 3" xfId="4537" xr:uid="{00000000-0005-0000-0000-0000CE110000}"/>
    <cellStyle name="표준 41 3 3 2 3" xfId="4538" xr:uid="{00000000-0005-0000-0000-0000CF110000}"/>
    <cellStyle name="표준 41 3 3 2 3 2" xfId="4539" xr:uid="{00000000-0005-0000-0000-0000D0110000}"/>
    <cellStyle name="표준 41 3 3 2 4" xfId="4540" xr:uid="{00000000-0005-0000-0000-0000D1110000}"/>
    <cellStyle name="표준 41 3 3 3" xfId="4541" xr:uid="{00000000-0005-0000-0000-0000D2110000}"/>
    <cellStyle name="표준 41 3 3 3 2" xfId="4542" xr:uid="{00000000-0005-0000-0000-0000D3110000}"/>
    <cellStyle name="표준 41 3 3 3 2 2" xfId="4543" xr:uid="{00000000-0005-0000-0000-0000D4110000}"/>
    <cellStyle name="표준 41 3 3 3 3" xfId="4544" xr:uid="{00000000-0005-0000-0000-0000D5110000}"/>
    <cellStyle name="표준 41 3 3 4" xfId="4545" xr:uid="{00000000-0005-0000-0000-0000D6110000}"/>
    <cellStyle name="표준 41 3 3 4 2" xfId="4546" xr:uid="{00000000-0005-0000-0000-0000D7110000}"/>
    <cellStyle name="표준 41 3 3 5" xfId="4547" xr:uid="{00000000-0005-0000-0000-0000D8110000}"/>
    <cellStyle name="표준 41 3 4" xfId="4548" xr:uid="{00000000-0005-0000-0000-0000D9110000}"/>
    <cellStyle name="표준 41 3 4 2" xfId="4549" xr:uid="{00000000-0005-0000-0000-0000DA110000}"/>
    <cellStyle name="표준 41 3 4 2 2" xfId="4550" xr:uid="{00000000-0005-0000-0000-0000DB110000}"/>
    <cellStyle name="표준 41 3 4 2 2 2" xfId="4551" xr:uid="{00000000-0005-0000-0000-0000DC110000}"/>
    <cellStyle name="표준 41 3 4 2 3" xfId="4552" xr:uid="{00000000-0005-0000-0000-0000DD110000}"/>
    <cellStyle name="표준 41 3 4 3" xfId="4553" xr:uid="{00000000-0005-0000-0000-0000DE110000}"/>
    <cellStyle name="표준 41 3 4 3 2" xfId="4554" xr:uid="{00000000-0005-0000-0000-0000DF110000}"/>
    <cellStyle name="표준 41 3 4 4" xfId="4555" xr:uid="{00000000-0005-0000-0000-0000E0110000}"/>
    <cellStyle name="표준 41 3 5" xfId="4556" xr:uid="{00000000-0005-0000-0000-0000E1110000}"/>
    <cellStyle name="표준 41 3 5 2" xfId="4557" xr:uid="{00000000-0005-0000-0000-0000E2110000}"/>
    <cellStyle name="표준 41 3 5 2 2" xfId="4558" xr:uid="{00000000-0005-0000-0000-0000E3110000}"/>
    <cellStyle name="표준 41 3 5 3" xfId="4559" xr:uid="{00000000-0005-0000-0000-0000E4110000}"/>
    <cellStyle name="표준 41 3 6" xfId="4560" xr:uid="{00000000-0005-0000-0000-0000E5110000}"/>
    <cellStyle name="표준 41 3 6 2" xfId="4561" xr:uid="{00000000-0005-0000-0000-0000E6110000}"/>
    <cellStyle name="표준 41 3 7" xfId="4562" xr:uid="{00000000-0005-0000-0000-0000E7110000}"/>
    <cellStyle name="표준 41 4" xfId="4563" xr:uid="{00000000-0005-0000-0000-0000E8110000}"/>
    <cellStyle name="표준 41 4 2" xfId="4564" xr:uid="{00000000-0005-0000-0000-0000E9110000}"/>
    <cellStyle name="표준 41 4 2 2" xfId="4565" xr:uid="{00000000-0005-0000-0000-0000EA110000}"/>
    <cellStyle name="표준 41 4 2 2 2" xfId="4566" xr:uid="{00000000-0005-0000-0000-0000EB110000}"/>
    <cellStyle name="표준 41 4 2 2 2 2" xfId="4567" xr:uid="{00000000-0005-0000-0000-0000EC110000}"/>
    <cellStyle name="표준 41 4 2 2 2 2 2" xfId="4568" xr:uid="{00000000-0005-0000-0000-0000ED110000}"/>
    <cellStyle name="표준 41 4 2 2 2 3" xfId="4569" xr:uid="{00000000-0005-0000-0000-0000EE110000}"/>
    <cellStyle name="표준 41 4 2 2 3" xfId="4570" xr:uid="{00000000-0005-0000-0000-0000EF110000}"/>
    <cellStyle name="표준 41 4 2 2 3 2" xfId="4571" xr:uid="{00000000-0005-0000-0000-0000F0110000}"/>
    <cellStyle name="표준 41 4 2 2 4" xfId="4572" xr:uid="{00000000-0005-0000-0000-0000F1110000}"/>
    <cellStyle name="표준 41 4 2 3" xfId="4573" xr:uid="{00000000-0005-0000-0000-0000F2110000}"/>
    <cellStyle name="표준 41 4 2 3 2" xfId="4574" xr:uid="{00000000-0005-0000-0000-0000F3110000}"/>
    <cellStyle name="표준 41 4 2 3 2 2" xfId="4575" xr:uid="{00000000-0005-0000-0000-0000F4110000}"/>
    <cellStyle name="표준 41 4 2 3 3" xfId="4576" xr:uid="{00000000-0005-0000-0000-0000F5110000}"/>
    <cellStyle name="표준 41 4 2 4" xfId="4577" xr:uid="{00000000-0005-0000-0000-0000F6110000}"/>
    <cellStyle name="표준 41 4 2 4 2" xfId="4578" xr:uid="{00000000-0005-0000-0000-0000F7110000}"/>
    <cellStyle name="표준 41 4 2 5" xfId="4579" xr:uid="{00000000-0005-0000-0000-0000F8110000}"/>
    <cellStyle name="표준 41 4 3" xfId="4580" xr:uid="{00000000-0005-0000-0000-0000F9110000}"/>
    <cellStyle name="표준 41 4 3 2" xfId="4581" xr:uid="{00000000-0005-0000-0000-0000FA110000}"/>
    <cellStyle name="표준 41 4 3 2 2" xfId="4582" xr:uid="{00000000-0005-0000-0000-0000FB110000}"/>
    <cellStyle name="표준 41 4 3 2 2 2" xfId="4583" xr:uid="{00000000-0005-0000-0000-0000FC110000}"/>
    <cellStyle name="표준 41 4 3 2 3" xfId="4584" xr:uid="{00000000-0005-0000-0000-0000FD110000}"/>
    <cellStyle name="표준 41 4 3 3" xfId="4585" xr:uid="{00000000-0005-0000-0000-0000FE110000}"/>
    <cellStyle name="표준 41 4 3 3 2" xfId="4586" xr:uid="{00000000-0005-0000-0000-0000FF110000}"/>
    <cellStyle name="표준 41 4 3 4" xfId="4587" xr:uid="{00000000-0005-0000-0000-000000120000}"/>
    <cellStyle name="표준 41 4 4" xfId="4588" xr:uid="{00000000-0005-0000-0000-000001120000}"/>
    <cellStyle name="표준 41 4 4 2" xfId="4589" xr:uid="{00000000-0005-0000-0000-000002120000}"/>
    <cellStyle name="표준 41 4 4 2 2" xfId="4590" xr:uid="{00000000-0005-0000-0000-000003120000}"/>
    <cellStyle name="표준 41 4 4 3" xfId="4591" xr:uid="{00000000-0005-0000-0000-000004120000}"/>
    <cellStyle name="표준 41 4 5" xfId="4592" xr:uid="{00000000-0005-0000-0000-000005120000}"/>
    <cellStyle name="표준 41 4 5 2" xfId="4593" xr:uid="{00000000-0005-0000-0000-000006120000}"/>
    <cellStyle name="표준 41 4 6" xfId="4594" xr:uid="{00000000-0005-0000-0000-000007120000}"/>
    <cellStyle name="표준 41 5" xfId="4595" xr:uid="{00000000-0005-0000-0000-000008120000}"/>
    <cellStyle name="표준 41 5 2" xfId="4596" xr:uid="{00000000-0005-0000-0000-000009120000}"/>
    <cellStyle name="표준 41 5 2 2" xfId="4597" xr:uid="{00000000-0005-0000-0000-00000A120000}"/>
    <cellStyle name="표준 41 5 2 2 2" xfId="4598" xr:uid="{00000000-0005-0000-0000-00000B120000}"/>
    <cellStyle name="표준 41 5 2 2 2 2" xfId="4599" xr:uid="{00000000-0005-0000-0000-00000C120000}"/>
    <cellStyle name="표준 41 5 2 2 3" xfId="4600" xr:uid="{00000000-0005-0000-0000-00000D120000}"/>
    <cellStyle name="표준 41 5 2 3" xfId="4601" xr:uid="{00000000-0005-0000-0000-00000E120000}"/>
    <cellStyle name="표준 41 5 2 3 2" xfId="4602" xr:uid="{00000000-0005-0000-0000-00000F120000}"/>
    <cellStyle name="표준 41 5 2 4" xfId="4603" xr:uid="{00000000-0005-0000-0000-000010120000}"/>
    <cellStyle name="표준 41 5 3" xfId="4604" xr:uid="{00000000-0005-0000-0000-000011120000}"/>
    <cellStyle name="표준 41 5 3 2" xfId="4605" xr:uid="{00000000-0005-0000-0000-000012120000}"/>
    <cellStyle name="표준 41 5 3 2 2" xfId="4606" xr:uid="{00000000-0005-0000-0000-000013120000}"/>
    <cellStyle name="표준 41 5 3 3" xfId="4607" xr:uid="{00000000-0005-0000-0000-000014120000}"/>
    <cellStyle name="표준 41 5 4" xfId="4608" xr:uid="{00000000-0005-0000-0000-000015120000}"/>
    <cellStyle name="표준 41 5 4 2" xfId="4609" xr:uid="{00000000-0005-0000-0000-000016120000}"/>
    <cellStyle name="표준 41 5 5" xfId="4610" xr:uid="{00000000-0005-0000-0000-000017120000}"/>
    <cellStyle name="표준 41 6" xfId="4611" xr:uid="{00000000-0005-0000-0000-000018120000}"/>
    <cellStyle name="표준 41 6 2" xfId="4612" xr:uid="{00000000-0005-0000-0000-000019120000}"/>
    <cellStyle name="표준 41 6 2 2" xfId="4613" xr:uid="{00000000-0005-0000-0000-00001A120000}"/>
    <cellStyle name="표준 41 6 2 2 2" xfId="4614" xr:uid="{00000000-0005-0000-0000-00001B120000}"/>
    <cellStyle name="표준 41 6 2 3" xfId="4615" xr:uid="{00000000-0005-0000-0000-00001C120000}"/>
    <cellStyle name="표준 41 6 3" xfId="4616" xr:uid="{00000000-0005-0000-0000-00001D120000}"/>
    <cellStyle name="표준 41 6 3 2" xfId="4617" xr:uid="{00000000-0005-0000-0000-00001E120000}"/>
    <cellStyle name="표준 41 6 4" xfId="4618" xr:uid="{00000000-0005-0000-0000-00001F120000}"/>
    <cellStyle name="표준 41 7" xfId="4619" xr:uid="{00000000-0005-0000-0000-000020120000}"/>
    <cellStyle name="표준 41 7 2" xfId="4620" xr:uid="{00000000-0005-0000-0000-000021120000}"/>
    <cellStyle name="표준 41 7 2 2" xfId="4621" xr:uid="{00000000-0005-0000-0000-000022120000}"/>
    <cellStyle name="표준 41 7 3" xfId="4622" xr:uid="{00000000-0005-0000-0000-000023120000}"/>
    <cellStyle name="표준 41 8" xfId="4623" xr:uid="{00000000-0005-0000-0000-000024120000}"/>
    <cellStyle name="표준 41 8 2" xfId="4624" xr:uid="{00000000-0005-0000-0000-000025120000}"/>
    <cellStyle name="표준 41 9" xfId="4625" xr:uid="{00000000-0005-0000-0000-000026120000}"/>
    <cellStyle name="표준 42" xfId="4626" xr:uid="{00000000-0005-0000-0000-000027120000}"/>
    <cellStyle name="표준 42 2" xfId="4627" xr:uid="{00000000-0005-0000-0000-000028120000}"/>
    <cellStyle name="표준 42 2 2" xfId="4628" xr:uid="{00000000-0005-0000-0000-000029120000}"/>
    <cellStyle name="표준 42 2 2 2" xfId="4629" xr:uid="{00000000-0005-0000-0000-00002A120000}"/>
    <cellStyle name="표준 42 2 2 2 2" xfId="4630" xr:uid="{00000000-0005-0000-0000-00002B120000}"/>
    <cellStyle name="표준 42 2 2 2 2 2" xfId="4631" xr:uid="{00000000-0005-0000-0000-00002C120000}"/>
    <cellStyle name="표준 42 2 2 2 2 2 2" xfId="4632" xr:uid="{00000000-0005-0000-0000-00002D120000}"/>
    <cellStyle name="표준 42 2 2 2 2 2 2 2" xfId="4633" xr:uid="{00000000-0005-0000-0000-00002E120000}"/>
    <cellStyle name="표준 42 2 2 2 2 2 2 2 2" xfId="4634" xr:uid="{00000000-0005-0000-0000-00002F120000}"/>
    <cellStyle name="표준 42 2 2 2 2 2 2 3" xfId="4635" xr:uid="{00000000-0005-0000-0000-000030120000}"/>
    <cellStyle name="표준 42 2 2 2 2 2 3" xfId="4636" xr:uid="{00000000-0005-0000-0000-000031120000}"/>
    <cellStyle name="표준 42 2 2 2 2 2 3 2" xfId="4637" xr:uid="{00000000-0005-0000-0000-000032120000}"/>
    <cellStyle name="표준 42 2 2 2 2 2 4" xfId="4638" xr:uid="{00000000-0005-0000-0000-000033120000}"/>
    <cellStyle name="표준 42 2 2 2 2 3" xfId="4639" xr:uid="{00000000-0005-0000-0000-000034120000}"/>
    <cellStyle name="표준 42 2 2 2 2 3 2" xfId="4640" xr:uid="{00000000-0005-0000-0000-000035120000}"/>
    <cellStyle name="표준 42 2 2 2 2 3 2 2" xfId="4641" xr:uid="{00000000-0005-0000-0000-000036120000}"/>
    <cellStyle name="표준 42 2 2 2 2 3 3" xfId="4642" xr:uid="{00000000-0005-0000-0000-000037120000}"/>
    <cellStyle name="표준 42 2 2 2 2 4" xfId="4643" xr:uid="{00000000-0005-0000-0000-000038120000}"/>
    <cellStyle name="표준 42 2 2 2 2 4 2" xfId="4644" xr:uid="{00000000-0005-0000-0000-000039120000}"/>
    <cellStyle name="표준 42 2 2 2 2 5" xfId="4645" xr:uid="{00000000-0005-0000-0000-00003A120000}"/>
    <cellStyle name="표준 42 2 2 2 3" xfId="4646" xr:uid="{00000000-0005-0000-0000-00003B120000}"/>
    <cellStyle name="표준 42 2 2 2 3 2" xfId="4647" xr:uid="{00000000-0005-0000-0000-00003C120000}"/>
    <cellStyle name="표준 42 2 2 2 3 2 2" xfId="4648" xr:uid="{00000000-0005-0000-0000-00003D120000}"/>
    <cellStyle name="표준 42 2 2 2 3 2 2 2" xfId="4649" xr:uid="{00000000-0005-0000-0000-00003E120000}"/>
    <cellStyle name="표준 42 2 2 2 3 2 3" xfId="4650" xr:uid="{00000000-0005-0000-0000-00003F120000}"/>
    <cellStyle name="표준 42 2 2 2 3 3" xfId="4651" xr:uid="{00000000-0005-0000-0000-000040120000}"/>
    <cellStyle name="표준 42 2 2 2 3 3 2" xfId="4652" xr:uid="{00000000-0005-0000-0000-000041120000}"/>
    <cellStyle name="표준 42 2 2 2 3 4" xfId="4653" xr:uid="{00000000-0005-0000-0000-000042120000}"/>
    <cellStyle name="표준 42 2 2 2 4" xfId="4654" xr:uid="{00000000-0005-0000-0000-000043120000}"/>
    <cellStyle name="표준 42 2 2 2 4 2" xfId="4655" xr:uid="{00000000-0005-0000-0000-000044120000}"/>
    <cellStyle name="표준 42 2 2 2 4 2 2" xfId="4656" xr:uid="{00000000-0005-0000-0000-000045120000}"/>
    <cellStyle name="표준 42 2 2 2 4 3" xfId="4657" xr:uid="{00000000-0005-0000-0000-000046120000}"/>
    <cellStyle name="표준 42 2 2 2 5" xfId="4658" xr:uid="{00000000-0005-0000-0000-000047120000}"/>
    <cellStyle name="표준 42 2 2 2 5 2" xfId="4659" xr:uid="{00000000-0005-0000-0000-000048120000}"/>
    <cellStyle name="표준 42 2 2 2 6" xfId="4660" xr:uid="{00000000-0005-0000-0000-000049120000}"/>
    <cellStyle name="표준 42 2 2 3" xfId="4661" xr:uid="{00000000-0005-0000-0000-00004A120000}"/>
    <cellStyle name="표준 42 2 2 3 2" xfId="4662" xr:uid="{00000000-0005-0000-0000-00004B120000}"/>
    <cellStyle name="표준 42 2 2 3 2 2" xfId="4663" xr:uid="{00000000-0005-0000-0000-00004C120000}"/>
    <cellStyle name="표준 42 2 2 3 2 2 2" xfId="4664" xr:uid="{00000000-0005-0000-0000-00004D120000}"/>
    <cellStyle name="표준 42 2 2 3 2 2 2 2" xfId="4665" xr:uid="{00000000-0005-0000-0000-00004E120000}"/>
    <cellStyle name="표준 42 2 2 3 2 2 3" xfId="4666" xr:uid="{00000000-0005-0000-0000-00004F120000}"/>
    <cellStyle name="표준 42 2 2 3 2 3" xfId="4667" xr:uid="{00000000-0005-0000-0000-000050120000}"/>
    <cellStyle name="표준 42 2 2 3 2 3 2" xfId="4668" xr:uid="{00000000-0005-0000-0000-000051120000}"/>
    <cellStyle name="표준 42 2 2 3 2 4" xfId="4669" xr:uid="{00000000-0005-0000-0000-000052120000}"/>
    <cellStyle name="표준 42 2 2 3 3" xfId="4670" xr:uid="{00000000-0005-0000-0000-000053120000}"/>
    <cellStyle name="표준 42 2 2 3 3 2" xfId="4671" xr:uid="{00000000-0005-0000-0000-000054120000}"/>
    <cellStyle name="표준 42 2 2 3 3 2 2" xfId="4672" xr:uid="{00000000-0005-0000-0000-000055120000}"/>
    <cellStyle name="표준 42 2 2 3 3 3" xfId="4673" xr:uid="{00000000-0005-0000-0000-000056120000}"/>
    <cellStyle name="표준 42 2 2 3 4" xfId="4674" xr:uid="{00000000-0005-0000-0000-000057120000}"/>
    <cellStyle name="표준 42 2 2 3 4 2" xfId="4675" xr:uid="{00000000-0005-0000-0000-000058120000}"/>
    <cellStyle name="표준 42 2 2 3 5" xfId="4676" xr:uid="{00000000-0005-0000-0000-000059120000}"/>
    <cellStyle name="표준 42 2 2 4" xfId="4677" xr:uid="{00000000-0005-0000-0000-00005A120000}"/>
    <cellStyle name="표준 42 2 2 4 2" xfId="4678" xr:uid="{00000000-0005-0000-0000-00005B120000}"/>
    <cellStyle name="표준 42 2 2 4 2 2" xfId="4679" xr:uid="{00000000-0005-0000-0000-00005C120000}"/>
    <cellStyle name="표준 42 2 2 4 2 2 2" xfId="4680" xr:uid="{00000000-0005-0000-0000-00005D120000}"/>
    <cellStyle name="표준 42 2 2 4 2 3" xfId="4681" xr:uid="{00000000-0005-0000-0000-00005E120000}"/>
    <cellStyle name="표준 42 2 2 4 3" xfId="4682" xr:uid="{00000000-0005-0000-0000-00005F120000}"/>
    <cellStyle name="표준 42 2 2 4 3 2" xfId="4683" xr:uid="{00000000-0005-0000-0000-000060120000}"/>
    <cellStyle name="표준 42 2 2 4 4" xfId="4684" xr:uid="{00000000-0005-0000-0000-000061120000}"/>
    <cellStyle name="표준 42 2 2 5" xfId="4685" xr:uid="{00000000-0005-0000-0000-000062120000}"/>
    <cellStyle name="표준 42 2 2 5 2" xfId="4686" xr:uid="{00000000-0005-0000-0000-000063120000}"/>
    <cellStyle name="표준 42 2 2 5 2 2" xfId="4687" xr:uid="{00000000-0005-0000-0000-000064120000}"/>
    <cellStyle name="표준 42 2 2 5 3" xfId="4688" xr:uid="{00000000-0005-0000-0000-000065120000}"/>
    <cellStyle name="표준 42 2 2 6" xfId="4689" xr:uid="{00000000-0005-0000-0000-000066120000}"/>
    <cellStyle name="표준 42 2 2 6 2" xfId="4690" xr:uid="{00000000-0005-0000-0000-000067120000}"/>
    <cellStyle name="표준 42 2 2 7" xfId="4691" xr:uid="{00000000-0005-0000-0000-000068120000}"/>
    <cellStyle name="표준 42 2 3" xfId="4692" xr:uid="{00000000-0005-0000-0000-000069120000}"/>
    <cellStyle name="표준 42 2 3 2" xfId="4693" xr:uid="{00000000-0005-0000-0000-00006A120000}"/>
    <cellStyle name="표준 42 2 3 2 2" xfId="4694" xr:uid="{00000000-0005-0000-0000-00006B120000}"/>
    <cellStyle name="표준 42 2 3 2 2 2" xfId="4695" xr:uid="{00000000-0005-0000-0000-00006C120000}"/>
    <cellStyle name="표준 42 2 3 2 2 2 2" xfId="4696" xr:uid="{00000000-0005-0000-0000-00006D120000}"/>
    <cellStyle name="표준 42 2 3 2 2 2 2 2" xfId="4697" xr:uid="{00000000-0005-0000-0000-00006E120000}"/>
    <cellStyle name="표준 42 2 3 2 2 2 3" xfId="4698" xr:uid="{00000000-0005-0000-0000-00006F120000}"/>
    <cellStyle name="표준 42 2 3 2 2 3" xfId="4699" xr:uid="{00000000-0005-0000-0000-000070120000}"/>
    <cellStyle name="표준 42 2 3 2 2 3 2" xfId="4700" xr:uid="{00000000-0005-0000-0000-000071120000}"/>
    <cellStyle name="표준 42 2 3 2 2 4" xfId="4701" xr:uid="{00000000-0005-0000-0000-000072120000}"/>
    <cellStyle name="표준 42 2 3 2 3" xfId="4702" xr:uid="{00000000-0005-0000-0000-000073120000}"/>
    <cellStyle name="표준 42 2 3 2 3 2" xfId="4703" xr:uid="{00000000-0005-0000-0000-000074120000}"/>
    <cellStyle name="표준 42 2 3 2 3 2 2" xfId="4704" xr:uid="{00000000-0005-0000-0000-000075120000}"/>
    <cellStyle name="표준 42 2 3 2 3 3" xfId="4705" xr:uid="{00000000-0005-0000-0000-000076120000}"/>
    <cellStyle name="표준 42 2 3 2 4" xfId="4706" xr:uid="{00000000-0005-0000-0000-000077120000}"/>
    <cellStyle name="표준 42 2 3 2 4 2" xfId="4707" xr:uid="{00000000-0005-0000-0000-000078120000}"/>
    <cellStyle name="표준 42 2 3 2 5" xfId="4708" xr:uid="{00000000-0005-0000-0000-000079120000}"/>
    <cellStyle name="표준 42 2 3 3" xfId="4709" xr:uid="{00000000-0005-0000-0000-00007A120000}"/>
    <cellStyle name="표준 42 2 3 3 2" xfId="4710" xr:uid="{00000000-0005-0000-0000-00007B120000}"/>
    <cellStyle name="표준 42 2 3 3 2 2" xfId="4711" xr:uid="{00000000-0005-0000-0000-00007C120000}"/>
    <cellStyle name="표준 42 2 3 3 2 2 2" xfId="4712" xr:uid="{00000000-0005-0000-0000-00007D120000}"/>
    <cellStyle name="표준 42 2 3 3 2 3" xfId="4713" xr:uid="{00000000-0005-0000-0000-00007E120000}"/>
    <cellStyle name="표준 42 2 3 3 3" xfId="4714" xr:uid="{00000000-0005-0000-0000-00007F120000}"/>
    <cellStyle name="표준 42 2 3 3 3 2" xfId="4715" xr:uid="{00000000-0005-0000-0000-000080120000}"/>
    <cellStyle name="표준 42 2 3 3 4" xfId="4716" xr:uid="{00000000-0005-0000-0000-000081120000}"/>
    <cellStyle name="표준 42 2 3 4" xfId="4717" xr:uid="{00000000-0005-0000-0000-000082120000}"/>
    <cellStyle name="표준 42 2 3 4 2" xfId="4718" xr:uid="{00000000-0005-0000-0000-000083120000}"/>
    <cellStyle name="표준 42 2 3 4 2 2" xfId="4719" xr:uid="{00000000-0005-0000-0000-000084120000}"/>
    <cellStyle name="표준 42 2 3 4 3" xfId="4720" xr:uid="{00000000-0005-0000-0000-000085120000}"/>
    <cellStyle name="표준 42 2 3 5" xfId="4721" xr:uid="{00000000-0005-0000-0000-000086120000}"/>
    <cellStyle name="표준 42 2 3 5 2" xfId="4722" xr:uid="{00000000-0005-0000-0000-000087120000}"/>
    <cellStyle name="표준 42 2 3 6" xfId="4723" xr:uid="{00000000-0005-0000-0000-000088120000}"/>
    <cellStyle name="표준 42 2 4" xfId="4724" xr:uid="{00000000-0005-0000-0000-000089120000}"/>
    <cellStyle name="표준 42 2 4 2" xfId="4725" xr:uid="{00000000-0005-0000-0000-00008A120000}"/>
    <cellStyle name="표준 42 2 4 2 2" xfId="4726" xr:uid="{00000000-0005-0000-0000-00008B120000}"/>
    <cellStyle name="표준 42 2 4 2 2 2" xfId="4727" xr:uid="{00000000-0005-0000-0000-00008C120000}"/>
    <cellStyle name="표준 42 2 4 2 2 2 2" xfId="4728" xr:uid="{00000000-0005-0000-0000-00008D120000}"/>
    <cellStyle name="표준 42 2 4 2 2 3" xfId="4729" xr:uid="{00000000-0005-0000-0000-00008E120000}"/>
    <cellStyle name="표준 42 2 4 2 3" xfId="4730" xr:uid="{00000000-0005-0000-0000-00008F120000}"/>
    <cellStyle name="표준 42 2 4 2 3 2" xfId="4731" xr:uid="{00000000-0005-0000-0000-000090120000}"/>
    <cellStyle name="표준 42 2 4 2 4" xfId="4732" xr:uid="{00000000-0005-0000-0000-000091120000}"/>
    <cellStyle name="표준 42 2 4 3" xfId="4733" xr:uid="{00000000-0005-0000-0000-000092120000}"/>
    <cellStyle name="표준 42 2 4 3 2" xfId="4734" xr:uid="{00000000-0005-0000-0000-000093120000}"/>
    <cellStyle name="표준 42 2 4 3 2 2" xfId="4735" xr:uid="{00000000-0005-0000-0000-000094120000}"/>
    <cellStyle name="표준 42 2 4 3 3" xfId="4736" xr:uid="{00000000-0005-0000-0000-000095120000}"/>
    <cellStyle name="표준 42 2 4 4" xfId="4737" xr:uid="{00000000-0005-0000-0000-000096120000}"/>
    <cellStyle name="표준 42 2 4 4 2" xfId="4738" xr:uid="{00000000-0005-0000-0000-000097120000}"/>
    <cellStyle name="표준 42 2 4 5" xfId="4739" xr:uid="{00000000-0005-0000-0000-000098120000}"/>
    <cellStyle name="표준 42 2 5" xfId="4740" xr:uid="{00000000-0005-0000-0000-000099120000}"/>
    <cellStyle name="표준 42 2 5 2" xfId="4741" xr:uid="{00000000-0005-0000-0000-00009A120000}"/>
    <cellStyle name="표준 42 2 5 2 2" xfId="4742" xr:uid="{00000000-0005-0000-0000-00009B120000}"/>
    <cellStyle name="표준 42 2 5 2 2 2" xfId="4743" xr:uid="{00000000-0005-0000-0000-00009C120000}"/>
    <cellStyle name="표준 42 2 5 2 3" xfId="4744" xr:uid="{00000000-0005-0000-0000-00009D120000}"/>
    <cellStyle name="표준 42 2 5 3" xfId="4745" xr:uid="{00000000-0005-0000-0000-00009E120000}"/>
    <cellStyle name="표준 42 2 5 3 2" xfId="4746" xr:uid="{00000000-0005-0000-0000-00009F120000}"/>
    <cellStyle name="표준 42 2 5 4" xfId="4747" xr:uid="{00000000-0005-0000-0000-0000A0120000}"/>
    <cellStyle name="표준 42 2 6" xfId="4748" xr:uid="{00000000-0005-0000-0000-0000A1120000}"/>
    <cellStyle name="표준 42 2 6 2" xfId="4749" xr:uid="{00000000-0005-0000-0000-0000A2120000}"/>
    <cellStyle name="표준 42 2 6 2 2" xfId="4750" xr:uid="{00000000-0005-0000-0000-0000A3120000}"/>
    <cellStyle name="표준 42 2 6 3" xfId="4751" xr:uid="{00000000-0005-0000-0000-0000A4120000}"/>
    <cellStyle name="표준 42 2 7" xfId="4752" xr:uid="{00000000-0005-0000-0000-0000A5120000}"/>
    <cellStyle name="표준 42 2 7 2" xfId="4753" xr:uid="{00000000-0005-0000-0000-0000A6120000}"/>
    <cellStyle name="표준 42 2 8" xfId="4754" xr:uid="{00000000-0005-0000-0000-0000A7120000}"/>
    <cellStyle name="표준 42 3" xfId="4755" xr:uid="{00000000-0005-0000-0000-0000A8120000}"/>
    <cellStyle name="표준 42 3 2" xfId="4756" xr:uid="{00000000-0005-0000-0000-0000A9120000}"/>
    <cellStyle name="표준 42 3 2 2" xfId="4757" xr:uid="{00000000-0005-0000-0000-0000AA120000}"/>
    <cellStyle name="표준 42 3 2 2 2" xfId="4758" xr:uid="{00000000-0005-0000-0000-0000AB120000}"/>
    <cellStyle name="표준 42 3 2 2 2 2" xfId="4759" xr:uid="{00000000-0005-0000-0000-0000AC120000}"/>
    <cellStyle name="표준 42 3 2 2 2 2 2" xfId="4760" xr:uid="{00000000-0005-0000-0000-0000AD120000}"/>
    <cellStyle name="표준 42 3 2 2 2 2 2 2" xfId="4761" xr:uid="{00000000-0005-0000-0000-0000AE120000}"/>
    <cellStyle name="표준 42 3 2 2 2 2 3" xfId="4762" xr:uid="{00000000-0005-0000-0000-0000AF120000}"/>
    <cellStyle name="표준 42 3 2 2 2 3" xfId="4763" xr:uid="{00000000-0005-0000-0000-0000B0120000}"/>
    <cellStyle name="표준 42 3 2 2 2 3 2" xfId="4764" xr:uid="{00000000-0005-0000-0000-0000B1120000}"/>
    <cellStyle name="표준 42 3 2 2 2 4" xfId="4765" xr:uid="{00000000-0005-0000-0000-0000B2120000}"/>
    <cellStyle name="표준 42 3 2 2 3" xfId="4766" xr:uid="{00000000-0005-0000-0000-0000B3120000}"/>
    <cellStyle name="표준 42 3 2 2 3 2" xfId="4767" xr:uid="{00000000-0005-0000-0000-0000B4120000}"/>
    <cellStyle name="표준 42 3 2 2 3 2 2" xfId="4768" xr:uid="{00000000-0005-0000-0000-0000B5120000}"/>
    <cellStyle name="표준 42 3 2 2 3 3" xfId="4769" xr:uid="{00000000-0005-0000-0000-0000B6120000}"/>
    <cellStyle name="표준 42 3 2 2 4" xfId="4770" xr:uid="{00000000-0005-0000-0000-0000B7120000}"/>
    <cellStyle name="표준 42 3 2 2 4 2" xfId="4771" xr:uid="{00000000-0005-0000-0000-0000B8120000}"/>
    <cellStyle name="표준 42 3 2 2 5" xfId="4772" xr:uid="{00000000-0005-0000-0000-0000B9120000}"/>
    <cellStyle name="표준 42 3 2 3" xfId="4773" xr:uid="{00000000-0005-0000-0000-0000BA120000}"/>
    <cellStyle name="표준 42 3 2 3 2" xfId="4774" xr:uid="{00000000-0005-0000-0000-0000BB120000}"/>
    <cellStyle name="표준 42 3 2 3 2 2" xfId="4775" xr:uid="{00000000-0005-0000-0000-0000BC120000}"/>
    <cellStyle name="표준 42 3 2 3 2 2 2" xfId="4776" xr:uid="{00000000-0005-0000-0000-0000BD120000}"/>
    <cellStyle name="표준 42 3 2 3 2 3" xfId="4777" xr:uid="{00000000-0005-0000-0000-0000BE120000}"/>
    <cellStyle name="표준 42 3 2 3 3" xfId="4778" xr:uid="{00000000-0005-0000-0000-0000BF120000}"/>
    <cellStyle name="표준 42 3 2 3 3 2" xfId="4779" xr:uid="{00000000-0005-0000-0000-0000C0120000}"/>
    <cellStyle name="표준 42 3 2 3 4" xfId="4780" xr:uid="{00000000-0005-0000-0000-0000C1120000}"/>
    <cellStyle name="표준 42 3 2 4" xfId="4781" xr:uid="{00000000-0005-0000-0000-0000C2120000}"/>
    <cellStyle name="표준 42 3 2 4 2" xfId="4782" xr:uid="{00000000-0005-0000-0000-0000C3120000}"/>
    <cellStyle name="표준 42 3 2 4 2 2" xfId="4783" xr:uid="{00000000-0005-0000-0000-0000C4120000}"/>
    <cellStyle name="표준 42 3 2 4 3" xfId="4784" xr:uid="{00000000-0005-0000-0000-0000C5120000}"/>
    <cellStyle name="표준 42 3 2 5" xfId="4785" xr:uid="{00000000-0005-0000-0000-0000C6120000}"/>
    <cellStyle name="표준 42 3 2 5 2" xfId="4786" xr:uid="{00000000-0005-0000-0000-0000C7120000}"/>
    <cellStyle name="표준 42 3 2 6" xfId="4787" xr:uid="{00000000-0005-0000-0000-0000C8120000}"/>
    <cellStyle name="표준 42 3 3" xfId="4788" xr:uid="{00000000-0005-0000-0000-0000C9120000}"/>
    <cellStyle name="표준 42 3 3 2" xfId="4789" xr:uid="{00000000-0005-0000-0000-0000CA120000}"/>
    <cellStyle name="표준 42 3 3 2 2" xfId="4790" xr:uid="{00000000-0005-0000-0000-0000CB120000}"/>
    <cellStyle name="표준 42 3 3 2 2 2" xfId="4791" xr:uid="{00000000-0005-0000-0000-0000CC120000}"/>
    <cellStyle name="표준 42 3 3 2 2 2 2" xfId="4792" xr:uid="{00000000-0005-0000-0000-0000CD120000}"/>
    <cellStyle name="표준 42 3 3 2 2 3" xfId="4793" xr:uid="{00000000-0005-0000-0000-0000CE120000}"/>
    <cellStyle name="표준 42 3 3 2 3" xfId="4794" xr:uid="{00000000-0005-0000-0000-0000CF120000}"/>
    <cellStyle name="표준 42 3 3 2 3 2" xfId="4795" xr:uid="{00000000-0005-0000-0000-0000D0120000}"/>
    <cellStyle name="표준 42 3 3 2 4" xfId="4796" xr:uid="{00000000-0005-0000-0000-0000D1120000}"/>
    <cellStyle name="표준 42 3 3 3" xfId="4797" xr:uid="{00000000-0005-0000-0000-0000D2120000}"/>
    <cellStyle name="표준 42 3 3 3 2" xfId="4798" xr:uid="{00000000-0005-0000-0000-0000D3120000}"/>
    <cellStyle name="표준 42 3 3 3 2 2" xfId="4799" xr:uid="{00000000-0005-0000-0000-0000D4120000}"/>
    <cellStyle name="표준 42 3 3 3 3" xfId="4800" xr:uid="{00000000-0005-0000-0000-0000D5120000}"/>
    <cellStyle name="표준 42 3 3 4" xfId="4801" xr:uid="{00000000-0005-0000-0000-0000D6120000}"/>
    <cellStyle name="표준 42 3 3 4 2" xfId="4802" xr:uid="{00000000-0005-0000-0000-0000D7120000}"/>
    <cellStyle name="표준 42 3 3 5" xfId="4803" xr:uid="{00000000-0005-0000-0000-0000D8120000}"/>
    <cellStyle name="표준 42 3 4" xfId="4804" xr:uid="{00000000-0005-0000-0000-0000D9120000}"/>
    <cellStyle name="표준 42 3 4 2" xfId="4805" xr:uid="{00000000-0005-0000-0000-0000DA120000}"/>
    <cellStyle name="표준 42 3 4 2 2" xfId="4806" xr:uid="{00000000-0005-0000-0000-0000DB120000}"/>
    <cellStyle name="표준 42 3 4 2 2 2" xfId="4807" xr:uid="{00000000-0005-0000-0000-0000DC120000}"/>
    <cellStyle name="표준 42 3 4 2 3" xfId="4808" xr:uid="{00000000-0005-0000-0000-0000DD120000}"/>
    <cellStyle name="표준 42 3 4 3" xfId="4809" xr:uid="{00000000-0005-0000-0000-0000DE120000}"/>
    <cellStyle name="표준 42 3 4 3 2" xfId="4810" xr:uid="{00000000-0005-0000-0000-0000DF120000}"/>
    <cellStyle name="표준 42 3 4 4" xfId="4811" xr:uid="{00000000-0005-0000-0000-0000E0120000}"/>
    <cellStyle name="표준 42 3 5" xfId="4812" xr:uid="{00000000-0005-0000-0000-0000E1120000}"/>
    <cellStyle name="표준 42 3 5 2" xfId="4813" xr:uid="{00000000-0005-0000-0000-0000E2120000}"/>
    <cellStyle name="표준 42 3 5 2 2" xfId="4814" xr:uid="{00000000-0005-0000-0000-0000E3120000}"/>
    <cellStyle name="표준 42 3 5 3" xfId="4815" xr:uid="{00000000-0005-0000-0000-0000E4120000}"/>
    <cellStyle name="표준 42 3 6" xfId="4816" xr:uid="{00000000-0005-0000-0000-0000E5120000}"/>
    <cellStyle name="표준 42 3 6 2" xfId="4817" xr:uid="{00000000-0005-0000-0000-0000E6120000}"/>
    <cellStyle name="표준 42 3 7" xfId="4818" xr:uid="{00000000-0005-0000-0000-0000E7120000}"/>
    <cellStyle name="표준 42 4" xfId="4819" xr:uid="{00000000-0005-0000-0000-0000E8120000}"/>
    <cellStyle name="표준 42 4 2" xfId="4820" xr:uid="{00000000-0005-0000-0000-0000E9120000}"/>
    <cellStyle name="표준 42 4 2 2" xfId="4821" xr:uid="{00000000-0005-0000-0000-0000EA120000}"/>
    <cellStyle name="표준 42 4 2 2 2" xfId="4822" xr:uid="{00000000-0005-0000-0000-0000EB120000}"/>
    <cellStyle name="표준 42 4 2 2 2 2" xfId="4823" xr:uid="{00000000-0005-0000-0000-0000EC120000}"/>
    <cellStyle name="표준 42 4 2 2 2 2 2" xfId="4824" xr:uid="{00000000-0005-0000-0000-0000ED120000}"/>
    <cellStyle name="표준 42 4 2 2 2 3" xfId="4825" xr:uid="{00000000-0005-0000-0000-0000EE120000}"/>
    <cellStyle name="표준 42 4 2 2 3" xfId="4826" xr:uid="{00000000-0005-0000-0000-0000EF120000}"/>
    <cellStyle name="표준 42 4 2 2 3 2" xfId="4827" xr:uid="{00000000-0005-0000-0000-0000F0120000}"/>
    <cellStyle name="표준 42 4 2 2 4" xfId="4828" xr:uid="{00000000-0005-0000-0000-0000F1120000}"/>
    <cellStyle name="표준 42 4 2 3" xfId="4829" xr:uid="{00000000-0005-0000-0000-0000F2120000}"/>
    <cellStyle name="표준 42 4 2 3 2" xfId="4830" xr:uid="{00000000-0005-0000-0000-0000F3120000}"/>
    <cellStyle name="표준 42 4 2 3 2 2" xfId="4831" xr:uid="{00000000-0005-0000-0000-0000F4120000}"/>
    <cellStyle name="표준 42 4 2 3 3" xfId="4832" xr:uid="{00000000-0005-0000-0000-0000F5120000}"/>
    <cellStyle name="표준 42 4 2 4" xfId="4833" xr:uid="{00000000-0005-0000-0000-0000F6120000}"/>
    <cellStyle name="표준 42 4 2 4 2" xfId="4834" xr:uid="{00000000-0005-0000-0000-0000F7120000}"/>
    <cellStyle name="표준 42 4 2 5" xfId="4835" xr:uid="{00000000-0005-0000-0000-0000F8120000}"/>
    <cellStyle name="표준 42 4 3" xfId="4836" xr:uid="{00000000-0005-0000-0000-0000F9120000}"/>
    <cellStyle name="표준 42 4 3 2" xfId="4837" xr:uid="{00000000-0005-0000-0000-0000FA120000}"/>
    <cellStyle name="표준 42 4 3 2 2" xfId="4838" xr:uid="{00000000-0005-0000-0000-0000FB120000}"/>
    <cellStyle name="표준 42 4 3 2 2 2" xfId="4839" xr:uid="{00000000-0005-0000-0000-0000FC120000}"/>
    <cellStyle name="표준 42 4 3 2 3" xfId="4840" xr:uid="{00000000-0005-0000-0000-0000FD120000}"/>
    <cellStyle name="표준 42 4 3 3" xfId="4841" xr:uid="{00000000-0005-0000-0000-0000FE120000}"/>
    <cellStyle name="표준 42 4 3 3 2" xfId="4842" xr:uid="{00000000-0005-0000-0000-0000FF120000}"/>
    <cellStyle name="표준 42 4 3 4" xfId="4843" xr:uid="{00000000-0005-0000-0000-000000130000}"/>
    <cellStyle name="표준 42 4 4" xfId="4844" xr:uid="{00000000-0005-0000-0000-000001130000}"/>
    <cellStyle name="표준 42 4 4 2" xfId="4845" xr:uid="{00000000-0005-0000-0000-000002130000}"/>
    <cellStyle name="표준 42 4 4 2 2" xfId="4846" xr:uid="{00000000-0005-0000-0000-000003130000}"/>
    <cellStyle name="표준 42 4 4 3" xfId="4847" xr:uid="{00000000-0005-0000-0000-000004130000}"/>
    <cellStyle name="표준 42 4 5" xfId="4848" xr:uid="{00000000-0005-0000-0000-000005130000}"/>
    <cellStyle name="표준 42 4 5 2" xfId="4849" xr:uid="{00000000-0005-0000-0000-000006130000}"/>
    <cellStyle name="표준 42 4 6" xfId="4850" xr:uid="{00000000-0005-0000-0000-000007130000}"/>
    <cellStyle name="표준 42 5" xfId="4851" xr:uid="{00000000-0005-0000-0000-000008130000}"/>
    <cellStyle name="표준 42 5 2" xfId="4852" xr:uid="{00000000-0005-0000-0000-000009130000}"/>
    <cellStyle name="표준 42 5 2 2" xfId="4853" xr:uid="{00000000-0005-0000-0000-00000A130000}"/>
    <cellStyle name="표준 42 5 2 2 2" xfId="4854" xr:uid="{00000000-0005-0000-0000-00000B130000}"/>
    <cellStyle name="표준 42 5 2 2 2 2" xfId="4855" xr:uid="{00000000-0005-0000-0000-00000C130000}"/>
    <cellStyle name="표준 42 5 2 2 3" xfId="4856" xr:uid="{00000000-0005-0000-0000-00000D130000}"/>
    <cellStyle name="표준 42 5 2 3" xfId="4857" xr:uid="{00000000-0005-0000-0000-00000E130000}"/>
    <cellStyle name="표준 42 5 2 3 2" xfId="4858" xr:uid="{00000000-0005-0000-0000-00000F130000}"/>
    <cellStyle name="표준 42 5 2 4" xfId="4859" xr:uid="{00000000-0005-0000-0000-000010130000}"/>
    <cellStyle name="표준 42 5 3" xfId="4860" xr:uid="{00000000-0005-0000-0000-000011130000}"/>
    <cellStyle name="표준 42 5 3 2" xfId="4861" xr:uid="{00000000-0005-0000-0000-000012130000}"/>
    <cellStyle name="표준 42 5 3 2 2" xfId="4862" xr:uid="{00000000-0005-0000-0000-000013130000}"/>
    <cellStyle name="표준 42 5 3 3" xfId="4863" xr:uid="{00000000-0005-0000-0000-000014130000}"/>
    <cellStyle name="표준 42 5 4" xfId="4864" xr:uid="{00000000-0005-0000-0000-000015130000}"/>
    <cellStyle name="표준 42 5 4 2" xfId="4865" xr:uid="{00000000-0005-0000-0000-000016130000}"/>
    <cellStyle name="표준 42 5 5" xfId="4866" xr:uid="{00000000-0005-0000-0000-000017130000}"/>
    <cellStyle name="표준 42 6" xfId="4867" xr:uid="{00000000-0005-0000-0000-000018130000}"/>
    <cellStyle name="표준 42 6 2" xfId="4868" xr:uid="{00000000-0005-0000-0000-000019130000}"/>
    <cellStyle name="표준 42 6 2 2" xfId="4869" xr:uid="{00000000-0005-0000-0000-00001A130000}"/>
    <cellStyle name="표준 42 6 2 2 2" xfId="4870" xr:uid="{00000000-0005-0000-0000-00001B130000}"/>
    <cellStyle name="표준 42 6 2 3" xfId="4871" xr:uid="{00000000-0005-0000-0000-00001C130000}"/>
    <cellStyle name="표준 42 6 3" xfId="4872" xr:uid="{00000000-0005-0000-0000-00001D130000}"/>
    <cellStyle name="표준 42 6 3 2" xfId="4873" xr:uid="{00000000-0005-0000-0000-00001E130000}"/>
    <cellStyle name="표준 42 6 4" xfId="4874" xr:uid="{00000000-0005-0000-0000-00001F130000}"/>
    <cellStyle name="표준 42 7" xfId="4875" xr:uid="{00000000-0005-0000-0000-000020130000}"/>
    <cellStyle name="표준 42 7 2" xfId="4876" xr:uid="{00000000-0005-0000-0000-000021130000}"/>
    <cellStyle name="표준 42 7 2 2" xfId="4877" xr:uid="{00000000-0005-0000-0000-000022130000}"/>
    <cellStyle name="표준 42 7 3" xfId="4878" xr:uid="{00000000-0005-0000-0000-000023130000}"/>
    <cellStyle name="표준 42 8" xfId="4879" xr:uid="{00000000-0005-0000-0000-000024130000}"/>
    <cellStyle name="표준 42 8 2" xfId="4880" xr:uid="{00000000-0005-0000-0000-000025130000}"/>
    <cellStyle name="표준 42 9" xfId="4881" xr:uid="{00000000-0005-0000-0000-000026130000}"/>
    <cellStyle name="표준 43" xfId="4882" xr:uid="{00000000-0005-0000-0000-000027130000}"/>
    <cellStyle name="표준 43 2" xfId="4883" xr:uid="{00000000-0005-0000-0000-000028130000}"/>
    <cellStyle name="표준 43 2 2" xfId="4884" xr:uid="{00000000-0005-0000-0000-000029130000}"/>
    <cellStyle name="표준 43 2 2 2" xfId="4885" xr:uid="{00000000-0005-0000-0000-00002A130000}"/>
    <cellStyle name="표준 43 2 2 2 2" xfId="4886" xr:uid="{00000000-0005-0000-0000-00002B130000}"/>
    <cellStyle name="표준 43 2 2 2 2 2" xfId="4887" xr:uid="{00000000-0005-0000-0000-00002C130000}"/>
    <cellStyle name="표준 43 2 2 2 2 2 2" xfId="4888" xr:uid="{00000000-0005-0000-0000-00002D130000}"/>
    <cellStyle name="표준 43 2 2 2 2 2 2 2" xfId="4889" xr:uid="{00000000-0005-0000-0000-00002E130000}"/>
    <cellStyle name="표준 43 2 2 2 2 2 2 2 2" xfId="4890" xr:uid="{00000000-0005-0000-0000-00002F130000}"/>
    <cellStyle name="표준 43 2 2 2 2 2 2 3" xfId="4891" xr:uid="{00000000-0005-0000-0000-000030130000}"/>
    <cellStyle name="표준 43 2 2 2 2 2 3" xfId="4892" xr:uid="{00000000-0005-0000-0000-000031130000}"/>
    <cellStyle name="표준 43 2 2 2 2 2 3 2" xfId="4893" xr:uid="{00000000-0005-0000-0000-000032130000}"/>
    <cellStyle name="표준 43 2 2 2 2 2 4" xfId="4894" xr:uid="{00000000-0005-0000-0000-000033130000}"/>
    <cellStyle name="표준 43 2 2 2 2 3" xfId="4895" xr:uid="{00000000-0005-0000-0000-000034130000}"/>
    <cellStyle name="표준 43 2 2 2 2 3 2" xfId="4896" xr:uid="{00000000-0005-0000-0000-000035130000}"/>
    <cellStyle name="표준 43 2 2 2 2 3 2 2" xfId="4897" xr:uid="{00000000-0005-0000-0000-000036130000}"/>
    <cellStyle name="표준 43 2 2 2 2 3 3" xfId="4898" xr:uid="{00000000-0005-0000-0000-000037130000}"/>
    <cellStyle name="표준 43 2 2 2 2 4" xfId="4899" xr:uid="{00000000-0005-0000-0000-000038130000}"/>
    <cellStyle name="표준 43 2 2 2 2 4 2" xfId="4900" xr:uid="{00000000-0005-0000-0000-000039130000}"/>
    <cellStyle name="표준 43 2 2 2 2 5" xfId="4901" xr:uid="{00000000-0005-0000-0000-00003A130000}"/>
    <cellStyle name="표준 43 2 2 2 3" xfId="4902" xr:uid="{00000000-0005-0000-0000-00003B130000}"/>
    <cellStyle name="표준 43 2 2 2 3 2" xfId="4903" xr:uid="{00000000-0005-0000-0000-00003C130000}"/>
    <cellStyle name="표준 43 2 2 2 3 2 2" xfId="4904" xr:uid="{00000000-0005-0000-0000-00003D130000}"/>
    <cellStyle name="표준 43 2 2 2 3 2 2 2" xfId="4905" xr:uid="{00000000-0005-0000-0000-00003E130000}"/>
    <cellStyle name="표준 43 2 2 2 3 2 3" xfId="4906" xr:uid="{00000000-0005-0000-0000-00003F130000}"/>
    <cellStyle name="표준 43 2 2 2 3 3" xfId="4907" xr:uid="{00000000-0005-0000-0000-000040130000}"/>
    <cellStyle name="표준 43 2 2 2 3 3 2" xfId="4908" xr:uid="{00000000-0005-0000-0000-000041130000}"/>
    <cellStyle name="표준 43 2 2 2 3 4" xfId="4909" xr:uid="{00000000-0005-0000-0000-000042130000}"/>
    <cellStyle name="표준 43 2 2 2 4" xfId="4910" xr:uid="{00000000-0005-0000-0000-000043130000}"/>
    <cellStyle name="표준 43 2 2 2 4 2" xfId="4911" xr:uid="{00000000-0005-0000-0000-000044130000}"/>
    <cellStyle name="표준 43 2 2 2 4 2 2" xfId="4912" xr:uid="{00000000-0005-0000-0000-000045130000}"/>
    <cellStyle name="표준 43 2 2 2 4 3" xfId="4913" xr:uid="{00000000-0005-0000-0000-000046130000}"/>
    <cellStyle name="표준 43 2 2 2 5" xfId="4914" xr:uid="{00000000-0005-0000-0000-000047130000}"/>
    <cellStyle name="표준 43 2 2 2 5 2" xfId="4915" xr:uid="{00000000-0005-0000-0000-000048130000}"/>
    <cellStyle name="표준 43 2 2 2 6" xfId="4916" xr:uid="{00000000-0005-0000-0000-000049130000}"/>
    <cellStyle name="표준 43 2 2 3" xfId="4917" xr:uid="{00000000-0005-0000-0000-00004A130000}"/>
    <cellStyle name="표준 43 2 2 3 2" xfId="4918" xr:uid="{00000000-0005-0000-0000-00004B130000}"/>
    <cellStyle name="표준 43 2 2 3 2 2" xfId="4919" xr:uid="{00000000-0005-0000-0000-00004C130000}"/>
    <cellStyle name="표준 43 2 2 3 2 2 2" xfId="4920" xr:uid="{00000000-0005-0000-0000-00004D130000}"/>
    <cellStyle name="표준 43 2 2 3 2 2 2 2" xfId="4921" xr:uid="{00000000-0005-0000-0000-00004E130000}"/>
    <cellStyle name="표준 43 2 2 3 2 2 3" xfId="4922" xr:uid="{00000000-0005-0000-0000-00004F130000}"/>
    <cellStyle name="표준 43 2 2 3 2 3" xfId="4923" xr:uid="{00000000-0005-0000-0000-000050130000}"/>
    <cellStyle name="표준 43 2 2 3 2 3 2" xfId="4924" xr:uid="{00000000-0005-0000-0000-000051130000}"/>
    <cellStyle name="표준 43 2 2 3 2 4" xfId="4925" xr:uid="{00000000-0005-0000-0000-000052130000}"/>
    <cellStyle name="표준 43 2 2 3 3" xfId="4926" xr:uid="{00000000-0005-0000-0000-000053130000}"/>
    <cellStyle name="표준 43 2 2 3 3 2" xfId="4927" xr:uid="{00000000-0005-0000-0000-000054130000}"/>
    <cellStyle name="표준 43 2 2 3 3 2 2" xfId="4928" xr:uid="{00000000-0005-0000-0000-000055130000}"/>
    <cellStyle name="표준 43 2 2 3 3 3" xfId="4929" xr:uid="{00000000-0005-0000-0000-000056130000}"/>
    <cellStyle name="표준 43 2 2 3 4" xfId="4930" xr:uid="{00000000-0005-0000-0000-000057130000}"/>
    <cellStyle name="표준 43 2 2 3 4 2" xfId="4931" xr:uid="{00000000-0005-0000-0000-000058130000}"/>
    <cellStyle name="표준 43 2 2 3 5" xfId="4932" xr:uid="{00000000-0005-0000-0000-000059130000}"/>
    <cellStyle name="표준 43 2 2 4" xfId="4933" xr:uid="{00000000-0005-0000-0000-00005A130000}"/>
    <cellStyle name="표준 43 2 2 4 2" xfId="4934" xr:uid="{00000000-0005-0000-0000-00005B130000}"/>
    <cellStyle name="표준 43 2 2 4 2 2" xfId="4935" xr:uid="{00000000-0005-0000-0000-00005C130000}"/>
    <cellStyle name="표준 43 2 2 4 2 2 2" xfId="4936" xr:uid="{00000000-0005-0000-0000-00005D130000}"/>
    <cellStyle name="표준 43 2 2 4 2 3" xfId="4937" xr:uid="{00000000-0005-0000-0000-00005E130000}"/>
    <cellStyle name="표준 43 2 2 4 3" xfId="4938" xr:uid="{00000000-0005-0000-0000-00005F130000}"/>
    <cellStyle name="표준 43 2 2 4 3 2" xfId="4939" xr:uid="{00000000-0005-0000-0000-000060130000}"/>
    <cellStyle name="표준 43 2 2 4 4" xfId="4940" xr:uid="{00000000-0005-0000-0000-000061130000}"/>
    <cellStyle name="표준 43 2 2 5" xfId="4941" xr:uid="{00000000-0005-0000-0000-000062130000}"/>
    <cellStyle name="표준 43 2 2 5 2" xfId="4942" xr:uid="{00000000-0005-0000-0000-000063130000}"/>
    <cellStyle name="표준 43 2 2 5 2 2" xfId="4943" xr:uid="{00000000-0005-0000-0000-000064130000}"/>
    <cellStyle name="표준 43 2 2 5 3" xfId="4944" xr:uid="{00000000-0005-0000-0000-000065130000}"/>
    <cellStyle name="표준 43 2 2 6" xfId="4945" xr:uid="{00000000-0005-0000-0000-000066130000}"/>
    <cellStyle name="표준 43 2 2 6 2" xfId="4946" xr:uid="{00000000-0005-0000-0000-000067130000}"/>
    <cellStyle name="표준 43 2 2 7" xfId="4947" xr:uid="{00000000-0005-0000-0000-000068130000}"/>
    <cellStyle name="표준 43 2 3" xfId="4948" xr:uid="{00000000-0005-0000-0000-000069130000}"/>
    <cellStyle name="표준 43 2 3 2" xfId="4949" xr:uid="{00000000-0005-0000-0000-00006A130000}"/>
    <cellStyle name="표준 43 2 3 2 2" xfId="4950" xr:uid="{00000000-0005-0000-0000-00006B130000}"/>
    <cellStyle name="표준 43 2 3 2 2 2" xfId="4951" xr:uid="{00000000-0005-0000-0000-00006C130000}"/>
    <cellStyle name="표준 43 2 3 2 2 2 2" xfId="4952" xr:uid="{00000000-0005-0000-0000-00006D130000}"/>
    <cellStyle name="표준 43 2 3 2 2 2 2 2" xfId="4953" xr:uid="{00000000-0005-0000-0000-00006E130000}"/>
    <cellStyle name="표준 43 2 3 2 2 2 3" xfId="4954" xr:uid="{00000000-0005-0000-0000-00006F130000}"/>
    <cellStyle name="표준 43 2 3 2 2 3" xfId="4955" xr:uid="{00000000-0005-0000-0000-000070130000}"/>
    <cellStyle name="표준 43 2 3 2 2 3 2" xfId="4956" xr:uid="{00000000-0005-0000-0000-000071130000}"/>
    <cellStyle name="표준 43 2 3 2 2 4" xfId="4957" xr:uid="{00000000-0005-0000-0000-000072130000}"/>
    <cellStyle name="표준 43 2 3 2 3" xfId="4958" xr:uid="{00000000-0005-0000-0000-000073130000}"/>
    <cellStyle name="표준 43 2 3 2 3 2" xfId="4959" xr:uid="{00000000-0005-0000-0000-000074130000}"/>
    <cellStyle name="표준 43 2 3 2 3 2 2" xfId="4960" xr:uid="{00000000-0005-0000-0000-000075130000}"/>
    <cellStyle name="표준 43 2 3 2 3 3" xfId="4961" xr:uid="{00000000-0005-0000-0000-000076130000}"/>
    <cellStyle name="표준 43 2 3 2 4" xfId="4962" xr:uid="{00000000-0005-0000-0000-000077130000}"/>
    <cellStyle name="표준 43 2 3 2 4 2" xfId="4963" xr:uid="{00000000-0005-0000-0000-000078130000}"/>
    <cellStyle name="표준 43 2 3 2 5" xfId="4964" xr:uid="{00000000-0005-0000-0000-000079130000}"/>
    <cellStyle name="표준 43 2 3 3" xfId="4965" xr:uid="{00000000-0005-0000-0000-00007A130000}"/>
    <cellStyle name="표준 43 2 3 3 2" xfId="4966" xr:uid="{00000000-0005-0000-0000-00007B130000}"/>
    <cellStyle name="표준 43 2 3 3 2 2" xfId="4967" xr:uid="{00000000-0005-0000-0000-00007C130000}"/>
    <cellStyle name="표준 43 2 3 3 2 2 2" xfId="4968" xr:uid="{00000000-0005-0000-0000-00007D130000}"/>
    <cellStyle name="표준 43 2 3 3 2 3" xfId="4969" xr:uid="{00000000-0005-0000-0000-00007E130000}"/>
    <cellStyle name="표준 43 2 3 3 3" xfId="4970" xr:uid="{00000000-0005-0000-0000-00007F130000}"/>
    <cellStyle name="표준 43 2 3 3 3 2" xfId="4971" xr:uid="{00000000-0005-0000-0000-000080130000}"/>
    <cellStyle name="표준 43 2 3 3 4" xfId="4972" xr:uid="{00000000-0005-0000-0000-000081130000}"/>
    <cellStyle name="표준 43 2 3 4" xfId="4973" xr:uid="{00000000-0005-0000-0000-000082130000}"/>
    <cellStyle name="표준 43 2 3 4 2" xfId="4974" xr:uid="{00000000-0005-0000-0000-000083130000}"/>
    <cellStyle name="표준 43 2 3 4 2 2" xfId="4975" xr:uid="{00000000-0005-0000-0000-000084130000}"/>
    <cellStyle name="표준 43 2 3 4 3" xfId="4976" xr:uid="{00000000-0005-0000-0000-000085130000}"/>
    <cellStyle name="표준 43 2 3 5" xfId="4977" xr:uid="{00000000-0005-0000-0000-000086130000}"/>
    <cellStyle name="표준 43 2 3 5 2" xfId="4978" xr:uid="{00000000-0005-0000-0000-000087130000}"/>
    <cellStyle name="표준 43 2 3 6" xfId="4979" xr:uid="{00000000-0005-0000-0000-000088130000}"/>
    <cellStyle name="표준 43 2 4" xfId="4980" xr:uid="{00000000-0005-0000-0000-000089130000}"/>
    <cellStyle name="표준 43 2 4 2" xfId="4981" xr:uid="{00000000-0005-0000-0000-00008A130000}"/>
    <cellStyle name="표준 43 2 4 2 2" xfId="4982" xr:uid="{00000000-0005-0000-0000-00008B130000}"/>
    <cellStyle name="표준 43 2 4 2 2 2" xfId="4983" xr:uid="{00000000-0005-0000-0000-00008C130000}"/>
    <cellStyle name="표준 43 2 4 2 2 2 2" xfId="4984" xr:uid="{00000000-0005-0000-0000-00008D130000}"/>
    <cellStyle name="표준 43 2 4 2 2 3" xfId="4985" xr:uid="{00000000-0005-0000-0000-00008E130000}"/>
    <cellStyle name="표준 43 2 4 2 3" xfId="4986" xr:uid="{00000000-0005-0000-0000-00008F130000}"/>
    <cellStyle name="표준 43 2 4 2 3 2" xfId="4987" xr:uid="{00000000-0005-0000-0000-000090130000}"/>
    <cellStyle name="표준 43 2 4 2 4" xfId="4988" xr:uid="{00000000-0005-0000-0000-000091130000}"/>
    <cellStyle name="표준 43 2 4 3" xfId="4989" xr:uid="{00000000-0005-0000-0000-000092130000}"/>
    <cellStyle name="표준 43 2 4 3 2" xfId="4990" xr:uid="{00000000-0005-0000-0000-000093130000}"/>
    <cellStyle name="표준 43 2 4 3 2 2" xfId="4991" xr:uid="{00000000-0005-0000-0000-000094130000}"/>
    <cellStyle name="표준 43 2 4 3 3" xfId="4992" xr:uid="{00000000-0005-0000-0000-000095130000}"/>
    <cellStyle name="표준 43 2 4 4" xfId="4993" xr:uid="{00000000-0005-0000-0000-000096130000}"/>
    <cellStyle name="표준 43 2 4 4 2" xfId="4994" xr:uid="{00000000-0005-0000-0000-000097130000}"/>
    <cellStyle name="표준 43 2 4 5" xfId="4995" xr:uid="{00000000-0005-0000-0000-000098130000}"/>
    <cellStyle name="표준 43 2 5" xfId="4996" xr:uid="{00000000-0005-0000-0000-000099130000}"/>
    <cellStyle name="표준 43 2 5 2" xfId="4997" xr:uid="{00000000-0005-0000-0000-00009A130000}"/>
    <cellStyle name="표준 43 2 5 2 2" xfId="4998" xr:uid="{00000000-0005-0000-0000-00009B130000}"/>
    <cellStyle name="표준 43 2 5 2 2 2" xfId="4999" xr:uid="{00000000-0005-0000-0000-00009C130000}"/>
    <cellStyle name="표준 43 2 5 2 3" xfId="5000" xr:uid="{00000000-0005-0000-0000-00009D130000}"/>
    <cellStyle name="표준 43 2 5 3" xfId="5001" xr:uid="{00000000-0005-0000-0000-00009E130000}"/>
    <cellStyle name="표준 43 2 5 3 2" xfId="5002" xr:uid="{00000000-0005-0000-0000-00009F130000}"/>
    <cellStyle name="표준 43 2 5 4" xfId="5003" xr:uid="{00000000-0005-0000-0000-0000A0130000}"/>
    <cellStyle name="표준 43 2 6" xfId="5004" xr:uid="{00000000-0005-0000-0000-0000A1130000}"/>
    <cellStyle name="표준 43 2 6 2" xfId="5005" xr:uid="{00000000-0005-0000-0000-0000A2130000}"/>
    <cellStyle name="표준 43 2 6 2 2" xfId="5006" xr:uid="{00000000-0005-0000-0000-0000A3130000}"/>
    <cellStyle name="표준 43 2 6 3" xfId="5007" xr:uid="{00000000-0005-0000-0000-0000A4130000}"/>
    <cellStyle name="표준 43 2 7" xfId="5008" xr:uid="{00000000-0005-0000-0000-0000A5130000}"/>
    <cellStyle name="표준 43 2 7 2" xfId="5009" xr:uid="{00000000-0005-0000-0000-0000A6130000}"/>
    <cellStyle name="표준 43 2 8" xfId="5010" xr:uid="{00000000-0005-0000-0000-0000A7130000}"/>
    <cellStyle name="표준 43 3" xfId="5011" xr:uid="{00000000-0005-0000-0000-0000A8130000}"/>
    <cellStyle name="표준 43 3 2" xfId="5012" xr:uid="{00000000-0005-0000-0000-0000A9130000}"/>
    <cellStyle name="표준 43 3 2 2" xfId="5013" xr:uid="{00000000-0005-0000-0000-0000AA130000}"/>
    <cellStyle name="표준 43 3 2 2 2" xfId="5014" xr:uid="{00000000-0005-0000-0000-0000AB130000}"/>
    <cellStyle name="표준 43 3 2 2 2 2" xfId="5015" xr:uid="{00000000-0005-0000-0000-0000AC130000}"/>
    <cellStyle name="표준 43 3 2 2 2 2 2" xfId="5016" xr:uid="{00000000-0005-0000-0000-0000AD130000}"/>
    <cellStyle name="표준 43 3 2 2 2 2 2 2" xfId="5017" xr:uid="{00000000-0005-0000-0000-0000AE130000}"/>
    <cellStyle name="표준 43 3 2 2 2 2 3" xfId="5018" xr:uid="{00000000-0005-0000-0000-0000AF130000}"/>
    <cellStyle name="표준 43 3 2 2 2 3" xfId="5019" xr:uid="{00000000-0005-0000-0000-0000B0130000}"/>
    <cellStyle name="표준 43 3 2 2 2 3 2" xfId="5020" xr:uid="{00000000-0005-0000-0000-0000B1130000}"/>
    <cellStyle name="표준 43 3 2 2 2 4" xfId="5021" xr:uid="{00000000-0005-0000-0000-0000B2130000}"/>
    <cellStyle name="표준 43 3 2 2 3" xfId="5022" xr:uid="{00000000-0005-0000-0000-0000B3130000}"/>
    <cellStyle name="표준 43 3 2 2 3 2" xfId="5023" xr:uid="{00000000-0005-0000-0000-0000B4130000}"/>
    <cellStyle name="표준 43 3 2 2 3 2 2" xfId="5024" xr:uid="{00000000-0005-0000-0000-0000B5130000}"/>
    <cellStyle name="표준 43 3 2 2 3 3" xfId="5025" xr:uid="{00000000-0005-0000-0000-0000B6130000}"/>
    <cellStyle name="표준 43 3 2 2 4" xfId="5026" xr:uid="{00000000-0005-0000-0000-0000B7130000}"/>
    <cellStyle name="표준 43 3 2 2 4 2" xfId="5027" xr:uid="{00000000-0005-0000-0000-0000B8130000}"/>
    <cellStyle name="표준 43 3 2 2 5" xfId="5028" xr:uid="{00000000-0005-0000-0000-0000B9130000}"/>
    <cellStyle name="표준 43 3 2 3" xfId="5029" xr:uid="{00000000-0005-0000-0000-0000BA130000}"/>
    <cellStyle name="표준 43 3 2 3 2" xfId="5030" xr:uid="{00000000-0005-0000-0000-0000BB130000}"/>
    <cellStyle name="표준 43 3 2 3 2 2" xfId="5031" xr:uid="{00000000-0005-0000-0000-0000BC130000}"/>
    <cellStyle name="표준 43 3 2 3 2 2 2" xfId="5032" xr:uid="{00000000-0005-0000-0000-0000BD130000}"/>
    <cellStyle name="표준 43 3 2 3 2 3" xfId="5033" xr:uid="{00000000-0005-0000-0000-0000BE130000}"/>
    <cellStyle name="표준 43 3 2 3 3" xfId="5034" xr:uid="{00000000-0005-0000-0000-0000BF130000}"/>
    <cellStyle name="표준 43 3 2 3 3 2" xfId="5035" xr:uid="{00000000-0005-0000-0000-0000C0130000}"/>
    <cellStyle name="표준 43 3 2 3 4" xfId="5036" xr:uid="{00000000-0005-0000-0000-0000C1130000}"/>
    <cellStyle name="표준 43 3 2 4" xfId="5037" xr:uid="{00000000-0005-0000-0000-0000C2130000}"/>
    <cellStyle name="표준 43 3 2 4 2" xfId="5038" xr:uid="{00000000-0005-0000-0000-0000C3130000}"/>
    <cellStyle name="표준 43 3 2 4 2 2" xfId="5039" xr:uid="{00000000-0005-0000-0000-0000C4130000}"/>
    <cellStyle name="표준 43 3 2 4 3" xfId="5040" xr:uid="{00000000-0005-0000-0000-0000C5130000}"/>
    <cellStyle name="표준 43 3 2 5" xfId="5041" xr:uid="{00000000-0005-0000-0000-0000C6130000}"/>
    <cellStyle name="표준 43 3 2 5 2" xfId="5042" xr:uid="{00000000-0005-0000-0000-0000C7130000}"/>
    <cellStyle name="표준 43 3 2 6" xfId="5043" xr:uid="{00000000-0005-0000-0000-0000C8130000}"/>
    <cellStyle name="표준 43 3 3" xfId="5044" xr:uid="{00000000-0005-0000-0000-0000C9130000}"/>
    <cellStyle name="표준 43 3 3 2" xfId="5045" xr:uid="{00000000-0005-0000-0000-0000CA130000}"/>
    <cellStyle name="표준 43 3 3 2 2" xfId="5046" xr:uid="{00000000-0005-0000-0000-0000CB130000}"/>
    <cellStyle name="표준 43 3 3 2 2 2" xfId="5047" xr:uid="{00000000-0005-0000-0000-0000CC130000}"/>
    <cellStyle name="표준 43 3 3 2 2 2 2" xfId="5048" xr:uid="{00000000-0005-0000-0000-0000CD130000}"/>
    <cellStyle name="표준 43 3 3 2 2 3" xfId="5049" xr:uid="{00000000-0005-0000-0000-0000CE130000}"/>
    <cellStyle name="표준 43 3 3 2 3" xfId="5050" xr:uid="{00000000-0005-0000-0000-0000CF130000}"/>
    <cellStyle name="표준 43 3 3 2 3 2" xfId="5051" xr:uid="{00000000-0005-0000-0000-0000D0130000}"/>
    <cellStyle name="표준 43 3 3 2 4" xfId="5052" xr:uid="{00000000-0005-0000-0000-0000D1130000}"/>
    <cellStyle name="표준 43 3 3 3" xfId="5053" xr:uid="{00000000-0005-0000-0000-0000D2130000}"/>
    <cellStyle name="표준 43 3 3 3 2" xfId="5054" xr:uid="{00000000-0005-0000-0000-0000D3130000}"/>
    <cellStyle name="표준 43 3 3 3 2 2" xfId="5055" xr:uid="{00000000-0005-0000-0000-0000D4130000}"/>
    <cellStyle name="표준 43 3 3 3 3" xfId="5056" xr:uid="{00000000-0005-0000-0000-0000D5130000}"/>
    <cellStyle name="표준 43 3 3 4" xfId="5057" xr:uid="{00000000-0005-0000-0000-0000D6130000}"/>
    <cellStyle name="표준 43 3 3 4 2" xfId="5058" xr:uid="{00000000-0005-0000-0000-0000D7130000}"/>
    <cellStyle name="표준 43 3 3 5" xfId="5059" xr:uid="{00000000-0005-0000-0000-0000D8130000}"/>
    <cellStyle name="표준 43 3 4" xfId="5060" xr:uid="{00000000-0005-0000-0000-0000D9130000}"/>
    <cellStyle name="표준 43 3 4 2" xfId="5061" xr:uid="{00000000-0005-0000-0000-0000DA130000}"/>
    <cellStyle name="표준 43 3 4 2 2" xfId="5062" xr:uid="{00000000-0005-0000-0000-0000DB130000}"/>
    <cellStyle name="표준 43 3 4 2 2 2" xfId="5063" xr:uid="{00000000-0005-0000-0000-0000DC130000}"/>
    <cellStyle name="표준 43 3 4 2 3" xfId="5064" xr:uid="{00000000-0005-0000-0000-0000DD130000}"/>
    <cellStyle name="표준 43 3 4 3" xfId="5065" xr:uid="{00000000-0005-0000-0000-0000DE130000}"/>
    <cellStyle name="표준 43 3 4 3 2" xfId="5066" xr:uid="{00000000-0005-0000-0000-0000DF130000}"/>
    <cellStyle name="표준 43 3 4 4" xfId="5067" xr:uid="{00000000-0005-0000-0000-0000E0130000}"/>
    <cellStyle name="표준 43 3 5" xfId="5068" xr:uid="{00000000-0005-0000-0000-0000E1130000}"/>
    <cellStyle name="표준 43 3 5 2" xfId="5069" xr:uid="{00000000-0005-0000-0000-0000E2130000}"/>
    <cellStyle name="표준 43 3 5 2 2" xfId="5070" xr:uid="{00000000-0005-0000-0000-0000E3130000}"/>
    <cellStyle name="표준 43 3 5 3" xfId="5071" xr:uid="{00000000-0005-0000-0000-0000E4130000}"/>
    <cellStyle name="표준 43 3 6" xfId="5072" xr:uid="{00000000-0005-0000-0000-0000E5130000}"/>
    <cellStyle name="표준 43 3 6 2" xfId="5073" xr:uid="{00000000-0005-0000-0000-0000E6130000}"/>
    <cellStyle name="표준 43 3 7" xfId="5074" xr:uid="{00000000-0005-0000-0000-0000E7130000}"/>
    <cellStyle name="표준 43 4" xfId="5075" xr:uid="{00000000-0005-0000-0000-0000E8130000}"/>
    <cellStyle name="표준 43 4 2" xfId="5076" xr:uid="{00000000-0005-0000-0000-0000E9130000}"/>
    <cellStyle name="표준 43 4 2 2" xfId="5077" xr:uid="{00000000-0005-0000-0000-0000EA130000}"/>
    <cellStyle name="표준 43 4 2 2 2" xfId="5078" xr:uid="{00000000-0005-0000-0000-0000EB130000}"/>
    <cellStyle name="표준 43 4 2 2 2 2" xfId="5079" xr:uid="{00000000-0005-0000-0000-0000EC130000}"/>
    <cellStyle name="표준 43 4 2 2 2 2 2" xfId="5080" xr:uid="{00000000-0005-0000-0000-0000ED130000}"/>
    <cellStyle name="표준 43 4 2 2 2 3" xfId="5081" xr:uid="{00000000-0005-0000-0000-0000EE130000}"/>
    <cellStyle name="표준 43 4 2 2 3" xfId="5082" xr:uid="{00000000-0005-0000-0000-0000EF130000}"/>
    <cellStyle name="표준 43 4 2 2 3 2" xfId="5083" xr:uid="{00000000-0005-0000-0000-0000F0130000}"/>
    <cellStyle name="표준 43 4 2 2 4" xfId="5084" xr:uid="{00000000-0005-0000-0000-0000F1130000}"/>
    <cellStyle name="표준 43 4 2 3" xfId="5085" xr:uid="{00000000-0005-0000-0000-0000F2130000}"/>
    <cellStyle name="표준 43 4 2 3 2" xfId="5086" xr:uid="{00000000-0005-0000-0000-0000F3130000}"/>
    <cellStyle name="표준 43 4 2 3 2 2" xfId="5087" xr:uid="{00000000-0005-0000-0000-0000F4130000}"/>
    <cellStyle name="표준 43 4 2 3 3" xfId="5088" xr:uid="{00000000-0005-0000-0000-0000F5130000}"/>
    <cellStyle name="표준 43 4 2 4" xfId="5089" xr:uid="{00000000-0005-0000-0000-0000F6130000}"/>
    <cellStyle name="표준 43 4 2 4 2" xfId="5090" xr:uid="{00000000-0005-0000-0000-0000F7130000}"/>
    <cellStyle name="표준 43 4 2 5" xfId="5091" xr:uid="{00000000-0005-0000-0000-0000F8130000}"/>
    <cellStyle name="표준 43 4 3" xfId="5092" xr:uid="{00000000-0005-0000-0000-0000F9130000}"/>
    <cellStyle name="표준 43 4 3 2" xfId="5093" xr:uid="{00000000-0005-0000-0000-0000FA130000}"/>
    <cellStyle name="표준 43 4 3 2 2" xfId="5094" xr:uid="{00000000-0005-0000-0000-0000FB130000}"/>
    <cellStyle name="표준 43 4 3 2 2 2" xfId="5095" xr:uid="{00000000-0005-0000-0000-0000FC130000}"/>
    <cellStyle name="표준 43 4 3 2 3" xfId="5096" xr:uid="{00000000-0005-0000-0000-0000FD130000}"/>
    <cellStyle name="표준 43 4 3 3" xfId="5097" xr:uid="{00000000-0005-0000-0000-0000FE130000}"/>
    <cellStyle name="표준 43 4 3 3 2" xfId="5098" xr:uid="{00000000-0005-0000-0000-0000FF130000}"/>
    <cellStyle name="표준 43 4 3 4" xfId="5099" xr:uid="{00000000-0005-0000-0000-000000140000}"/>
    <cellStyle name="표준 43 4 4" xfId="5100" xr:uid="{00000000-0005-0000-0000-000001140000}"/>
    <cellStyle name="표준 43 4 4 2" xfId="5101" xr:uid="{00000000-0005-0000-0000-000002140000}"/>
    <cellStyle name="표준 43 4 4 2 2" xfId="5102" xr:uid="{00000000-0005-0000-0000-000003140000}"/>
    <cellStyle name="표준 43 4 4 3" xfId="5103" xr:uid="{00000000-0005-0000-0000-000004140000}"/>
    <cellStyle name="표준 43 4 5" xfId="5104" xr:uid="{00000000-0005-0000-0000-000005140000}"/>
    <cellStyle name="표준 43 4 5 2" xfId="5105" xr:uid="{00000000-0005-0000-0000-000006140000}"/>
    <cellStyle name="표준 43 4 6" xfId="5106" xr:uid="{00000000-0005-0000-0000-000007140000}"/>
    <cellStyle name="표준 43 5" xfId="5107" xr:uid="{00000000-0005-0000-0000-000008140000}"/>
    <cellStyle name="표준 43 5 2" xfId="5108" xr:uid="{00000000-0005-0000-0000-000009140000}"/>
    <cellStyle name="표준 43 5 2 2" xfId="5109" xr:uid="{00000000-0005-0000-0000-00000A140000}"/>
    <cellStyle name="표준 43 5 2 2 2" xfId="5110" xr:uid="{00000000-0005-0000-0000-00000B140000}"/>
    <cellStyle name="표준 43 5 2 2 2 2" xfId="5111" xr:uid="{00000000-0005-0000-0000-00000C140000}"/>
    <cellStyle name="표준 43 5 2 2 3" xfId="5112" xr:uid="{00000000-0005-0000-0000-00000D140000}"/>
    <cellStyle name="표준 43 5 2 3" xfId="5113" xr:uid="{00000000-0005-0000-0000-00000E140000}"/>
    <cellStyle name="표준 43 5 2 3 2" xfId="5114" xr:uid="{00000000-0005-0000-0000-00000F140000}"/>
    <cellStyle name="표준 43 5 2 4" xfId="5115" xr:uid="{00000000-0005-0000-0000-000010140000}"/>
    <cellStyle name="표준 43 5 3" xfId="5116" xr:uid="{00000000-0005-0000-0000-000011140000}"/>
    <cellStyle name="표준 43 5 3 2" xfId="5117" xr:uid="{00000000-0005-0000-0000-000012140000}"/>
    <cellStyle name="표준 43 5 3 2 2" xfId="5118" xr:uid="{00000000-0005-0000-0000-000013140000}"/>
    <cellStyle name="표준 43 5 3 3" xfId="5119" xr:uid="{00000000-0005-0000-0000-000014140000}"/>
    <cellStyle name="표준 43 5 4" xfId="5120" xr:uid="{00000000-0005-0000-0000-000015140000}"/>
    <cellStyle name="표준 43 5 4 2" xfId="5121" xr:uid="{00000000-0005-0000-0000-000016140000}"/>
    <cellStyle name="표준 43 5 5" xfId="5122" xr:uid="{00000000-0005-0000-0000-000017140000}"/>
    <cellStyle name="표준 43 6" xfId="5123" xr:uid="{00000000-0005-0000-0000-000018140000}"/>
    <cellStyle name="표준 43 6 2" xfId="5124" xr:uid="{00000000-0005-0000-0000-000019140000}"/>
    <cellStyle name="표준 43 6 2 2" xfId="5125" xr:uid="{00000000-0005-0000-0000-00001A140000}"/>
    <cellStyle name="표준 43 6 2 2 2" xfId="5126" xr:uid="{00000000-0005-0000-0000-00001B140000}"/>
    <cellStyle name="표준 43 6 2 3" xfId="5127" xr:uid="{00000000-0005-0000-0000-00001C140000}"/>
    <cellStyle name="표준 43 6 3" xfId="5128" xr:uid="{00000000-0005-0000-0000-00001D140000}"/>
    <cellStyle name="표준 43 6 3 2" xfId="5129" xr:uid="{00000000-0005-0000-0000-00001E140000}"/>
    <cellStyle name="표준 43 6 4" xfId="5130" xr:uid="{00000000-0005-0000-0000-00001F140000}"/>
    <cellStyle name="표준 43 7" xfId="5131" xr:uid="{00000000-0005-0000-0000-000020140000}"/>
    <cellStyle name="표준 43 7 2" xfId="5132" xr:uid="{00000000-0005-0000-0000-000021140000}"/>
    <cellStyle name="표준 43 7 2 2" xfId="5133" xr:uid="{00000000-0005-0000-0000-000022140000}"/>
    <cellStyle name="표준 43 7 3" xfId="5134" xr:uid="{00000000-0005-0000-0000-000023140000}"/>
    <cellStyle name="표준 43 8" xfId="5135" xr:uid="{00000000-0005-0000-0000-000024140000}"/>
    <cellStyle name="표준 43 8 2" xfId="5136" xr:uid="{00000000-0005-0000-0000-000025140000}"/>
    <cellStyle name="표준 43 9" xfId="5137" xr:uid="{00000000-0005-0000-0000-000026140000}"/>
    <cellStyle name="표준 44" xfId="5138" xr:uid="{00000000-0005-0000-0000-000027140000}"/>
    <cellStyle name="표준 44 2" xfId="5139" xr:uid="{00000000-0005-0000-0000-000028140000}"/>
    <cellStyle name="표준 44 2 2" xfId="5140" xr:uid="{00000000-0005-0000-0000-000029140000}"/>
    <cellStyle name="표준 44 2 2 2" xfId="5141" xr:uid="{00000000-0005-0000-0000-00002A140000}"/>
    <cellStyle name="표준 44 2 2 2 2" xfId="5142" xr:uid="{00000000-0005-0000-0000-00002B140000}"/>
    <cellStyle name="표준 44 2 2 2 2 2" xfId="5143" xr:uid="{00000000-0005-0000-0000-00002C140000}"/>
    <cellStyle name="표준 44 2 2 2 2 2 2" xfId="5144" xr:uid="{00000000-0005-0000-0000-00002D140000}"/>
    <cellStyle name="표준 44 2 2 2 2 2 2 2" xfId="5145" xr:uid="{00000000-0005-0000-0000-00002E140000}"/>
    <cellStyle name="표준 44 2 2 2 2 2 2 2 2" xfId="5146" xr:uid="{00000000-0005-0000-0000-00002F140000}"/>
    <cellStyle name="표준 44 2 2 2 2 2 2 3" xfId="5147" xr:uid="{00000000-0005-0000-0000-000030140000}"/>
    <cellStyle name="표준 44 2 2 2 2 2 3" xfId="5148" xr:uid="{00000000-0005-0000-0000-000031140000}"/>
    <cellStyle name="표준 44 2 2 2 2 2 3 2" xfId="5149" xr:uid="{00000000-0005-0000-0000-000032140000}"/>
    <cellStyle name="표준 44 2 2 2 2 2 4" xfId="5150" xr:uid="{00000000-0005-0000-0000-000033140000}"/>
    <cellStyle name="표준 44 2 2 2 2 3" xfId="5151" xr:uid="{00000000-0005-0000-0000-000034140000}"/>
    <cellStyle name="표준 44 2 2 2 2 3 2" xfId="5152" xr:uid="{00000000-0005-0000-0000-000035140000}"/>
    <cellStyle name="표준 44 2 2 2 2 3 2 2" xfId="5153" xr:uid="{00000000-0005-0000-0000-000036140000}"/>
    <cellStyle name="표준 44 2 2 2 2 3 3" xfId="5154" xr:uid="{00000000-0005-0000-0000-000037140000}"/>
    <cellStyle name="표준 44 2 2 2 2 4" xfId="5155" xr:uid="{00000000-0005-0000-0000-000038140000}"/>
    <cellStyle name="표준 44 2 2 2 2 4 2" xfId="5156" xr:uid="{00000000-0005-0000-0000-000039140000}"/>
    <cellStyle name="표준 44 2 2 2 2 5" xfId="5157" xr:uid="{00000000-0005-0000-0000-00003A140000}"/>
    <cellStyle name="표준 44 2 2 2 3" xfId="5158" xr:uid="{00000000-0005-0000-0000-00003B140000}"/>
    <cellStyle name="표준 44 2 2 2 3 2" xfId="5159" xr:uid="{00000000-0005-0000-0000-00003C140000}"/>
    <cellStyle name="표준 44 2 2 2 3 2 2" xfId="5160" xr:uid="{00000000-0005-0000-0000-00003D140000}"/>
    <cellStyle name="표준 44 2 2 2 3 2 2 2" xfId="5161" xr:uid="{00000000-0005-0000-0000-00003E140000}"/>
    <cellStyle name="표준 44 2 2 2 3 2 3" xfId="5162" xr:uid="{00000000-0005-0000-0000-00003F140000}"/>
    <cellStyle name="표준 44 2 2 2 3 3" xfId="5163" xr:uid="{00000000-0005-0000-0000-000040140000}"/>
    <cellStyle name="표준 44 2 2 2 3 3 2" xfId="5164" xr:uid="{00000000-0005-0000-0000-000041140000}"/>
    <cellStyle name="표준 44 2 2 2 3 4" xfId="5165" xr:uid="{00000000-0005-0000-0000-000042140000}"/>
    <cellStyle name="표준 44 2 2 2 4" xfId="5166" xr:uid="{00000000-0005-0000-0000-000043140000}"/>
    <cellStyle name="표준 44 2 2 2 4 2" xfId="5167" xr:uid="{00000000-0005-0000-0000-000044140000}"/>
    <cellStyle name="표준 44 2 2 2 4 2 2" xfId="5168" xr:uid="{00000000-0005-0000-0000-000045140000}"/>
    <cellStyle name="표준 44 2 2 2 4 3" xfId="5169" xr:uid="{00000000-0005-0000-0000-000046140000}"/>
    <cellStyle name="표준 44 2 2 2 5" xfId="5170" xr:uid="{00000000-0005-0000-0000-000047140000}"/>
    <cellStyle name="표준 44 2 2 2 5 2" xfId="5171" xr:uid="{00000000-0005-0000-0000-000048140000}"/>
    <cellStyle name="표준 44 2 2 2 6" xfId="5172" xr:uid="{00000000-0005-0000-0000-000049140000}"/>
    <cellStyle name="표준 44 2 2 3" xfId="5173" xr:uid="{00000000-0005-0000-0000-00004A140000}"/>
    <cellStyle name="표준 44 2 2 3 2" xfId="5174" xr:uid="{00000000-0005-0000-0000-00004B140000}"/>
    <cellStyle name="표준 44 2 2 3 2 2" xfId="5175" xr:uid="{00000000-0005-0000-0000-00004C140000}"/>
    <cellStyle name="표준 44 2 2 3 2 2 2" xfId="5176" xr:uid="{00000000-0005-0000-0000-00004D140000}"/>
    <cellStyle name="표준 44 2 2 3 2 2 2 2" xfId="5177" xr:uid="{00000000-0005-0000-0000-00004E140000}"/>
    <cellStyle name="표준 44 2 2 3 2 2 3" xfId="5178" xr:uid="{00000000-0005-0000-0000-00004F140000}"/>
    <cellStyle name="표준 44 2 2 3 2 3" xfId="5179" xr:uid="{00000000-0005-0000-0000-000050140000}"/>
    <cellStyle name="표준 44 2 2 3 2 3 2" xfId="5180" xr:uid="{00000000-0005-0000-0000-000051140000}"/>
    <cellStyle name="표준 44 2 2 3 2 4" xfId="5181" xr:uid="{00000000-0005-0000-0000-000052140000}"/>
    <cellStyle name="표준 44 2 2 3 3" xfId="5182" xr:uid="{00000000-0005-0000-0000-000053140000}"/>
    <cellStyle name="표준 44 2 2 3 3 2" xfId="5183" xr:uid="{00000000-0005-0000-0000-000054140000}"/>
    <cellStyle name="표준 44 2 2 3 3 2 2" xfId="5184" xr:uid="{00000000-0005-0000-0000-000055140000}"/>
    <cellStyle name="표준 44 2 2 3 3 3" xfId="5185" xr:uid="{00000000-0005-0000-0000-000056140000}"/>
    <cellStyle name="표준 44 2 2 3 4" xfId="5186" xr:uid="{00000000-0005-0000-0000-000057140000}"/>
    <cellStyle name="표준 44 2 2 3 4 2" xfId="5187" xr:uid="{00000000-0005-0000-0000-000058140000}"/>
    <cellStyle name="표준 44 2 2 3 5" xfId="5188" xr:uid="{00000000-0005-0000-0000-000059140000}"/>
    <cellStyle name="표준 44 2 2 4" xfId="5189" xr:uid="{00000000-0005-0000-0000-00005A140000}"/>
    <cellStyle name="표준 44 2 2 4 2" xfId="5190" xr:uid="{00000000-0005-0000-0000-00005B140000}"/>
    <cellStyle name="표준 44 2 2 4 2 2" xfId="5191" xr:uid="{00000000-0005-0000-0000-00005C140000}"/>
    <cellStyle name="표준 44 2 2 4 2 2 2" xfId="5192" xr:uid="{00000000-0005-0000-0000-00005D140000}"/>
    <cellStyle name="표준 44 2 2 4 2 3" xfId="5193" xr:uid="{00000000-0005-0000-0000-00005E140000}"/>
    <cellStyle name="표준 44 2 2 4 3" xfId="5194" xr:uid="{00000000-0005-0000-0000-00005F140000}"/>
    <cellStyle name="표준 44 2 2 4 3 2" xfId="5195" xr:uid="{00000000-0005-0000-0000-000060140000}"/>
    <cellStyle name="표준 44 2 2 4 4" xfId="5196" xr:uid="{00000000-0005-0000-0000-000061140000}"/>
    <cellStyle name="표준 44 2 2 5" xfId="5197" xr:uid="{00000000-0005-0000-0000-000062140000}"/>
    <cellStyle name="표준 44 2 2 5 2" xfId="5198" xr:uid="{00000000-0005-0000-0000-000063140000}"/>
    <cellStyle name="표준 44 2 2 5 2 2" xfId="5199" xr:uid="{00000000-0005-0000-0000-000064140000}"/>
    <cellStyle name="표준 44 2 2 5 3" xfId="5200" xr:uid="{00000000-0005-0000-0000-000065140000}"/>
    <cellStyle name="표준 44 2 2 6" xfId="5201" xr:uid="{00000000-0005-0000-0000-000066140000}"/>
    <cellStyle name="표준 44 2 2 6 2" xfId="5202" xr:uid="{00000000-0005-0000-0000-000067140000}"/>
    <cellStyle name="표준 44 2 2 7" xfId="5203" xr:uid="{00000000-0005-0000-0000-000068140000}"/>
    <cellStyle name="표준 44 2 3" xfId="5204" xr:uid="{00000000-0005-0000-0000-000069140000}"/>
    <cellStyle name="표준 44 2 3 2" xfId="5205" xr:uid="{00000000-0005-0000-0000-00006A140000}"/>
    <cellStyle name="표준 44 2 3 2 2" xfId="5206" xr:uid="{00000000-0005-0000-0000-00006B140000}"/>
    <cellStyle name="표준 44 2 3 2 2 2" xfId="5207" xr:uid="{00000000-0005-0000-0000-00006C140000}"/>
    <cellStyle name="표준 44 2 3 2 2 2 2" xfId="5208" xr:uid="{00000000-0005-0000-0000-00006D140000}"/>
    <cellStyle name="표준 44 2 3 2 2 2 2 2" xfId="5209" xr:uid="{00000000-0005-0000-0000-00006E140000}"/>
    <cellStyle name="표준 44 2 3 2 2 2 3" xfId="5210" xr:uid="{00000000-0005-0000-0000-00006F140000}"/>
    <cellStyle name="표준 44 2 3 2 2 3" xfId="5211" xr:uid="{00000000-0005-0000-0000-000070140000}"/>
    <cellStyle name="표준 44 2 3 2 2 3 2" xfId="5212" xr:uid="{00000000-0005-0000-0000-000071140000}"/>
    <cellStyle name="표준 44 2 3 2 2 4" xfId="5213" xr:uid="{00000000-0005-0000-0000-000072140000}"/>
    <cellStyle name="표준 44 2 3 2 3" xfId="5214" xr:uid="{00000000-0005-0000-0000-000073140000}"/>
    <cellStyle name="표준 44 2 3 2 3 2" xfId="5215" xr:uid="{00000000-0005-0000-0000-000074140000}"/>
    <cellStyle name="표준 44 2 3 2 3 2 2" xfId="5216" xr:uid="{00000000-0005-0000-0000-000075140000}"/>
    <cellStyle name="표준 44 2 3 2 3 3" xfId="5217" xr:uid="{00000000-0005-0000-0000-000076140000}"/>
    <cellStyle name="표준 44 2 3 2 4" xfId="5218" xr:uid="{00000000-0005-0000-0000-000077140000}"/>
    <cellStyle name="표준 44 2 3 2 4 2" xfId="5219" xr:uid="{00000000-0005-0000-0000-000078140000}"/>
    <cellStyle name="표준 44 2 3 2 5" xfId="5220" xr:uid="{00000000-0005-0000-0000-000079140000}"/>
    <cellStyle name="표준 44 2 3 3" xfId="5221" xr:uid="{00000000-0005-0000-0000-00007A140000}"/>
    <cellStyle name="표준 44 2 3 3 2" xfId="5222" xr:uid="{00000000-0005-0000-0000-00007B140000}"/>
    <cellStyle name="표준 44 2 3 3 2 2" xfId="5223" xr:uid="{00000000-0005-0000-0000-00007C140000}"/>
    <cellStyle name="표준 44 2 3 3 2 2 2" xfId="5224" xr:uid="{00000000-0005-0000-0000-00007D140000}"/>
    <cellStyle name="표준 44 2 3 3 2 3" xfId="5225" xr:uid="{00000000-0005-0000-0000-00007E140000}"/>
    <cellStyle name="표준 44 2 3 3 3" xfId="5226" xr:uid="{00000000-0005-0000-0000-00007F140000}"/>
    <cellStyle name="표준 44 2 3 3 3 2" xfId="5227" xr:uid="{00000000-0005-0000-0000-000080140000}"/>
    <cellStyle name="표준 44 2 3 3 4" xfId="5228" xr:uid="{00000000-0005-0000-0000-000081140000}"/>
    <cellStyle name="표준 44 2 3 4" xfId="5229" xr:uid="{00000000-0005-0000-0000-000082140000}"/>
    <cellStyle name="표준 44 2 3 4 2" xfId="5230" xr:uid="{00000000-0005-0000-0000-000083140000}"/>
    <cellStyle name="표준 44 2 3 4 2 2" xfId="5231" xr:uid="{00000000-0005-0000-0000-000084140000}"/>
    <cellStyle name="표준 44 2 3 4 3" xfId="5232" xr:uid="{00000000-0005-0000-0000-000085140000}"/>
    <cellStyle name="표준 44 2 3 5" xfId="5233" xr:uid="{00000000-0005-0000-0000-000086140000}"/>
    <cellStyle name="표준 44 2 3 5 2" xfId="5234" xr:uid="{00000000-0005-0000-0000-000087140000}"/>
    <cellStyle name="표준 44 2 3 6" xfId="5235" xr:uid="{00000000-0005-0000-0000-000088140000}"/>
    <cellStyle name="표준 44 2 4" xfId="5236" xr:uid="{00000000-0005-0000-0000-000089140000}"/>
    <cellStyle name="표준 44 2 4 2" xfId="5237" xr:uid="{00000000-0005-0000-0000-00008A140000}"/>
    <cellStyle name="표준 44 2 4 2 2" xfId="5238" xr:uid="{00000000-0005-0000-0000-00008B140000}"/>
    <cellStyle name="표준 44 2 4 2 2 2" xfId="5239" xr:uid="{00000000-0005-0000-0000-00008C140000}"/>
    <cellStyle name="표준 44 2 4 2 2 2 2" xfId="5240" xr:uid="{00000000-0005-0000-0000-00008D140000}"/>
    <cellStyle name="표준 44 2 4 2 2 3" xfId="5241" xr:uid="{00000000-0005-0000-0000-00008E140000}"/>
    <cellStyle name="표준 44 2 4 2 3" xfId="5242" xr:uid="{00000000-0005-0000-0000-00008F140000}"/>
    <cellStyle name="표준 44 2 4 2 3 2" xfId="5243" xr:uid="{00000000-0005-0000-0000-000090140000}"/>
    <cellStyle name="표준 44 2 4 2 4" xfId="5244" xr:uid="{00000000-0005-0000-0000-000091140000}"/>
    <cellStyle name="표준 44 2 4 3" xfId="5245" xr:uid="{00000000-0005-0000-0000-000092140000}"/>
    <cellStyle name="표준 44 2 4 3 2" xfId="5246" xr:uid="{00000000-0005-0000-0000-000093140000}"/>
    <cellStyle name="표준 44 2 4 3 2 2" xfId="5247" xr:uid="{00000000-0005-0000-0000-000094140000}"/>
    <cellStyle name="표준 44 2 4 3 3" xfId="5248" xr:uid="{00000000-0005-0000-0000-000095140000}"/>
    <cellStyle name="표준 44 2 4 4" xfId="5249" xr:uid="{00000000-0005-0000-0000-000096140000}"/>
    <cellStyle name="표준 44 2 4 4 2" xfId="5250" xr:uid="{00000000-0005-0000-0000-000097140000}"/>
    <cellStyle name="표준 44 2 4 5" xfId="5251" xr:uid="{00000000-0005-0000-0000-000098140000}"/>
    <cellStyle name="표준 44 2 5" xfId="5252" xr:uid="{00000000-0005-0000-0000-000099140000}"/>
    <cellStyle name="표준 44 2 5 2" xfId="5253" xr:uid="{00000000-0005-0000-0000-00009A140000}"/>
    <cellStyle name="표준 44 2 5 2 2" xfId="5254" xr:uid="{00000000-0005-0000-0000-00009B140000}"/>
    <cellStyle name="표준 44 2 5 2 2 2" xfId="5255" xr:uid="{00000000-0005-0000-0000-00009C140000}"/>
    <cellStyle name="표준 44 2 5 2 3" xfId="5256" xr:uid="{00000000-0005-0000-0000-00009D140000}"/>
    <cellStyle name="표준 44 2 5 3" xfId="5257" xr:uid="{00000000-0005-0000-0000-00009E140000}"/>
    <cellStyle name="표준 44 2 5 3 2" xfId="5258" xr:uid="{00000000-0005-0000-0000-00009F140000}"/>
    <cellStyle name="표준 44 2 5 4" xfId="5259" xr:uid="{00000000-0005-0000-0000-0000A0140000}"/>
    <cellStyle name="표준 44 2 6" xfId="5260" xr:uid="{00000000-0005-0000-0000-0000A1140000}"/>
    <cellStyle name="표준 44 2 6 2" xfId="5261" xr:uid="{00000000-0005-0000-0000-0000A2140000}"/>
    <cellStyle name="표준 44 2 6 2 2" xfId="5262" xr:uid="{00000000-0005-0000-0000-0000A3140000}"/>
    <cellStyle name="표준 44 2 6 3" xfId="5263" xr:uid="{00000000-0005-0000-0000-0000A4140000}"/>
    <cellStyle name="표준 44 2 7" xfId="5264" xr:uid="{00000000-0005-0000-0000-0000A5140000}"/>
    <cellStyle name="표준 44 2 7 2" xfId="5265" xr:uid="{00000000-0005-0000-0000-0000A6140000}"/>
    <cellStyle name="표준 44 2 8" xfId="5266" xr:uid="{00000000-0005-0000-0000-0000A7140000}"/>
    <cellStyle name="표준 44 3" xfId="5267" xr:uid="{00000000-0005-0000-0000-0000A8140000}"/>
    <cellStyle name="표준 44 3 2" xfId="5268" xr:uid="{00000000-0005-0000-0000-0000A9140000}"/>
    <cellStyle name="표준 44 3 2 2" xfId="5269" xr:uid="{00000000-0005-0000-0000-0000AA140000}"/>
    <cellStyle name="표준 44 3 2 2 2" xfId="5270" xr:uid="{00000000-0005-0000-0000-0000AB140000}"/>
    <cellStyle name="표준 44 3 2 2 2 2" xfId="5271" xr:uid="{00000000-0005-0000-0000-0000AC140000}"/>
    <cellStyle name="표준 44 3 2 2 2 2 2" xfId="5272" xr:uid="{00000000-0005-0000-0000-0000AD140000}"/>
    <cellStyle name="표준 44 3 2 2 2 2 2 2" xfId="5273" xr:uid="{00000000-0005-0000-0000-0000AE140000}"/>
    <cellStyle name="표준 44 3 2 2 2 2 3" xfId="5274" xr:uid="{00000000-0005-0000-0000-0000AF140000}"/>
    <cellStyle name="표준 44 3 2 2 2 3" xfId="5275" xr:uid="{00000000-0005-0000-0000-0000B0140000}"/>
    <cellStyle name="표준 44 3 2 2 2 3 2" xfId="5276" xr:uid="{00000000-0005-0000-0000-0000B1140000}"/>
    <cellStyle name="표준 44 3 2 2 2 4" xfId="5277" xr:uid="{00000000-0005-0000-0000-0000B2140000}"/>
    <cellStyle name="표준 44 3 2 2 3" xfId="5278" xr:uid="{00000000-0005-0000-0000-0000B3140000}"/>
    <cellStyle name="표준 44 3 2 2 3 2" xfId="5279" xr:uid="{00000000-0005-0000-0000-0000B4140000}"/>
    <cellStyle name="표준 44 3 2 2 3 2 2" xfId="5280" xr:uid="{00000000-0005-0000-0000-0000B5140000}"/>
    <cellStyle name="표준 44 3 2 2 3 3" xfId="5281" xr:uid="{00000000-0005-0000-0000-0000B6140000}"/>
    <cellStyle name="표준 44 3 2 2 4" xfId="5282" xr:uid="{00000000-0005-0000-0000-0000B7140000}"/>
    <cellStyle name="표준 44 3 2 2 4 2" xfId="5283" xr:uid="{00000000-0005-0000-0000-0000B8140000}"/>
    <cellStyle name="표준 44 3 2 2 5" xfId="5284" xr:uid="{00000000-0005-0000-0000-0000B9140000}"/>
    <cellStyle name="표준 44 3 2 3" xfId="5285" xr:uid="{00000000-0005-0000-0000-0000BA140000}"/>
    <cellStyle name="표준 44 3 2 3 2" xfId="5286" xr:uid="{00000000-0005-0000-0000-0000BB140000}"/>
    <cellStyle name="표준 44 3 2 3 2 2" xfId="5287" xr:uid="{00000000-0005-0000-0000-0000BC140000}"/>
    <cellStyle name="표준 44 3 2 3 2 2 2" xfId="5288" xr:uid="{00000000-0005-0000-0000-0000BD140000}"/>
    <cellStyle name="표준 44 3 2 3 2 3" xfId="5289" xr:uid="{00000000-0005-0000-0000-0000BE140000}"/>
    <cellStyle name="표준 44 3 2 3 3" xfId="5290" xr:uid="{00000000-0005-0000-0000-0000BF140000}"/>
    <cellStyle name="표준 44 3 2 3 3 2" xfId="5291" xr:uid="{00000000-0005-0000-0000-0000C0140000}"/>
    <cellStyle name="표준 44 3 2 3 4" xfId="5292" xr:uid="{00000000-0005-0000-0000-0000C1140000}"/>
    <cellStyle name="표준 44 3 2 4" xfId="5293" xr:uid="{00000000-0005-0000-0000-0000C2140000}"/>
    <cellStyle name="표준 44 3 2 4 2" xfId="5294" xr:uid="{00000000-0005-0000-0000-0000C3140000}"/>
    <cellStyle name="표준 44 3 2 4 2 2" xfId="5295" xr:uid="{00000000-0005-0000-0000-0000C4140000}"/>
    <cellStyle name="표준 44 3 2 4 3" xfId="5296" xr:uid="{00000000-0005-0000-0000-0000C5140000}"/>
    <cellStyle name="표준 44 3 2 5" xfId="5297" xr:uid="{00000000-0005-0000-0000-0000C6140000}"/>
    <cellStyle name="표준 44 3 2 5 2" xfId="5298" xr:uid="{00000000-0005-0000-0000-0000C7140000}"/>
    <cellStyle name="표준 44 3 2 6" xfId="5299" xr:uid="{00000000-0005-0000-0000-0000C8140000}"/>
    <cellStyle name="표준 44 3 3" xfId="5300" xr:uid="{00000000-0005-0000-0000-0000C9140000}"/>
    <cellStyle name="표준 44 3 3 2" xfId="5301" xr:uid="{00000000-0005-0000-0000-0000CA140000}"/>
    <cellStyle name="표준 44 3 3 2 2" xfId="5302" xr:uid="{00000000-0005-0000-0000-0000CB140000}"/>
    <cellStyle name="표준 44 3 3 2 2 2" xfId="5303" xr:uid="{00000000-0005-0000-0000-0000CC140000}"/>
    <cellStyle name="표준 44 3 3 2 2 2 2" xfId="5304" xr:uid="{00000000-0005-0000-0000-0000CD140000}"/>
    <cellStyle name="표준 44 3 3 2 2 3" xfId="5305" xr:uid="{00000000-0005-0000-0000-0000CE140000}"/>
    <cellStyle name="표준 44 3 3 2 3" xfId="5306" xr:uid="{00000000-0005-0000-0000-0000CF140000}"/>
    <cellStyle name="표준 44 3 3 2 3 2" xfId="5307" xr:uid="{00000000-0005-0000-0000-0000D0140000}"/>
    <cellStyle name="표준 44 3 3 2 4" xfId="5308" xr:uid="{00000000-0005-0000-0000-0000D1140000}"/>
    <cellStyle name="표준 44 3 3 3" xfId="5309" xr:uid="{00000000-0005-0000-0000-0000D2140000}"/>
    <cellStyle name="표준 44 3 3 3 2" xfId="5310" xr:uid="{00000000-0005-0000-0000-0000D3140000}"/>
    <cellStyle name="표준 44 3 3 3 2 2" xfId="5311" xr:uid="{00000000-0005-0000-0000-0000D4140000}"/>
    <cellStyle name="표준 44 3 3 3 3" xfId="5312" xr:uid="{00000000-0005-0000-0000-0000D5140000}"/>
    <cellStyle name="표준 44 3 3 4" xfId="5313" xr:uid="{00000000-0005-0000-0000-0000D6140000}"/>
    <cellStyle name="표준 44 3 3 4 2" xfId="5314" xr:uid="{00000000-0005-0000-0000-0000D7140000}"/>
    <cellStyle name="표준 44 3 3 5" xfId="5315" xr:uid="{00000000-0005-0000-0000-0000D8140000}"/>
    <cellStyle name="표준 44 3 4" xfId="5316" xr:uid="{00000000-0005-0000-0000-0000D9140000}"/>
    <cellStyle name="표준 44 3 4 2" xfId="5317" xr:uid="{00000000-0005-0000-0000-0000DA140000}"/>
    <cellStyle name="표준 44 3 4 2 2" xfId="5318" xr:uid="{00000000-0005-0000-0000-0000DB140000}"/>
    <cellStyle name="표준 44 3 4 2 2 2" xfId="5319" xr:uid="{00000000-0005-0000-0000-0000DC140000}"/>
    <cellStyle name="표준 44 3 4 2 3" xfId="5320" xr:uid="{00000000-0005-0000-0000-0000DD140000}"/>
    <cellStyle name="표준 44 3 4 3" xfId="5321" xr:uid="{00000000-0005-0000-0000-0000DE140000}"/>
    <cellStyle name="표준 44 3 4 3 2" xfId="5322" xr:uid="{00000000-0005-0000-0000-0000DF140000}"/>
    <cellStyle name="표준 44 3 4 4" xfId="5323" xr:uid="{00000000-0005-0000-0000-0000E0140000}"/>
    <cellStyle name="표준 44 3 5" xfId="5324" xr:uid="{00000000-0005-0000-0000-0000E1140000}"/>
    <cellStyle name="표준 44 3 5 2" xfId="5325" xr:uid="{00000000-0005-0000-0000-0000E2140000}"/>
    <cellStyle name="표준 44 3 5 2 2" xfId="5326" xr:uid="{00000000-0005-0000-0000-0000E3140000}"/>
    <cellStyle name="표준 44 3 5 3" xfId="5327" xr:uid="{00000000-0005-0000-0000-0000E4140000}"/>
    <cellStyle name="표준 44 3 6" xfId="5328" xr:uid="{00000000-0005-0000-0000-0000E5140000}"/>
    <cellStyle name="표준 44 3 6 2" xfId="5329" xr:uid="{00000000-0005-0000-0000-0000E6140000}"/>
    <cellStyle name="표준 44 3 7" xfId="5330" xr:uid="{00000000-0005-0000-0000-0000E7140000}"/>
    <cellStyle name="표준 44 4" xfId="5331" xr:uid="{00000000-0005-0000-0000-0000E8140000}"/>
    <cellStyle name="표준 44 4 2" xfId="5332" xr:uid="{00000000-0005-0000-0000-0000E9140000}"/>
    <cellStyle name="표준 44 4 2 2" xfId="5333" xr:uid="{00000000-0005-0000-0000-0000EA140000}"/>
    <cellStyle name="표준 44 4 2 2 2" xfId="5334" xr:uid="{00000000-0005-0000-0000-0000EB140000}"/>
    <cellStyle name="표준 44 4 2 2 2 2" xfId="5335" xr:uid="{00000000-0005-0000-0000-0000EC140000}"/>
    <cellStyle name="표준 44 4 2 2 2 2 2" xfId="5336" xr:uid="{00000000-0005-0000-0000-0000ED140000}"/>
    <cellStyle name="표준 44 4 2 2 2 3" xfId="5337" xr:uid="{00000000-0005-0000-0000-0000EE140000}"/>
    <cellStyle name="표준 44 4 2 2 3" xfId="5338" xr:uid="{00000000-0005-0000-0000-0000EF140000}"/>
    <cellStyle name="표준 44 4 2 2 3 2" xfId="5339" xr:uid="{00000000-0005-0000-0000-0000F0140000}"/>
    <cellStyle name="표준 44 4 2 2 4" xfId="5340" xr:uid="{00000000-0005-0000-0000-0000F1140000}"/>
    <cellStyle name="표준 44 4 2 3" xfId="5341" xr:uid="{00000000-0005-0000-0000-0000F2140000}"/>
    <cellStyle name="표준 44 4 2 3 2" xfId="5342" xr:uid="{00000000-0005-0000-0000-0000F3140000}"/>
    <cellStyle name="표준 44 4 2 3 2 2" xfId="5343" xr:uid="{00000000-0005-0000-0000-0000F4140000}"/>
    <cellStyle name="표준 44 4 2 3 3" xfId="5344" xr:uid="{00000000-0005-0000-0000-0000F5140000}"/>
    <cellStyle name="표준 44 4 2 4" xfId="5345" xr:uid="{00000000-0005-0000-0000-0000F6140000}"/>
    <cellStyle name="표준 44 4 2 4 2" xfId="5346" xr:uid="{00000000-0005-0000-0000-0000F7140000}"/>
    <cellStyle name="표준 44 4 2 5" xfId="5347" xr:uid="{00000000-0005-0000-0000-0000F8140000}"/>
    <cellStyle name="표준 44 4 3" xfId="5348" xr:uid="{00000000-0005-0000-0000-0000F9140000}"/>
    <cellStyle name="표준 44 4 3 2" xfId="5349" xr:uid="{00000000-0005-0000-0000-0000FA140000}"/>
    <cellStyle name="표준 44 4 3 2 2" xfId="5350" xr:uid="{00000000-0005-0000-0000-0000FB140000}"/>
    <cellStyle name="표준 44 4 3 2 2 2" xfId="5351" xr:uid="{00000000-0005-0000-0000-0000FC140000}"/>
    <cellStyle name="표준 44 4 3 2 3" xfId="5352" xr:uid="{00000000-0005-0000-0000-0000FD140000}"/>
    <cellStyle name="표준 44 4 3 3" xfId="5353" xr:uid="{00000000-0005-0000-0000-0000FE140000}"/>
    <cellStyle name="표준 44 4 3 3 2" xfId="5354" xr:uid="{00000000-0005-0000-0000-0000FF140000}"/>
    <cellStyle name="표준 44 4 3 4" xfId="5355" xr:uid="{00000000-0005-0000-0000-000000150000}"/>
    <cellStyle name="표준 44 4 4" xfId="5356" xr:uid="{00000000-0005-0000-0000-000001150000}"/>
    <cellStyle name="표준 44 4 4 2" xfId="5357" xr:uid="{00000000-0005-0000-0000-000002150000}"/>
    <cellStyle name="표준 44 4 4 2 2" xfId="5358" xr:uid="{00000000-0005-0000-0000-000003150000}"/>
    <cellStyle name="표준 44 4 4 3" xfId="5359" xr:uid="{00000000-0005-0000-0000-000004150000}"/>
    <cellStyle name="표준 44 4 5" xfId="5360" xr:uid="{00000000-0005-0000-0000-000005150000}"/>
    <cellStyle name="표준 44 4 5 2" xfId="5361" xr:uid="{00000000-0005-0000-0000-000006150000}"/>
    <cellStyle name="표준 44 4 6" xfId="5362" xr:uid="{00000000-0005-0000-0000-000007150000}"/>
    <cellStyle name="표준 44 5" xfId="5363" xr:uid="{00000000-0005-0000-0000-000008150000}"/>
    <cellStyle name="표준 44 5 2" xfId="5364" xr:uid="{00000000-0005-0000-0000-000009150000}"/>
    <cellStyle name="표준 44 5 2 2" xfId="5365" xr:uid="{00000000-0005-0000-0000-00000A150000}"/>
    <cellStyle name="표준 44 5 2 2 2" xfId="5366" xr:uid="{00000000-0005-0000-0000-00000B150000}"/>
    <cellStyle name="표준 44 5 2 2 2 2" xfId="5367" xr:uid="{00000000-0005-0000-0000-00000C150000}"/>
    <cellStyle name="표준 44 5 2 2 3" xfId="5368" xr:uid="{00000000-0005-0000-0000-00000D150000}"/>
    <cellStyle name="표준 44 5 2 3" xfId="5369" xr:uid="{00000000-0005-0000-0000-00000E150000}"/>
    <cellStyle name="표준 44 5 2 3 2" xfId="5370" xr:uid="{00000000-0005-0000-0000-00000F150000}"/>
    <cellStyle name="표준 44 5 2 4" xfId="5371" xr:uid="{00000000-0005-0000-0000-000010150000}"/>
    <cellStyle name="표준 44 5 3" xfId="5372" xr:uid="{00000000-0005-0000-0000-000011150000}"/>
    <cellStyle name="표준 44 5 3 2" xfId="5373" xr:uid="{00000000-0005-0000-0000-000012150000}"/>
    <cellStyle name="표준 44 5 3 2 2" xfId="5374" xr:uid="{00000000-0005-0000-0000-000013150000}"/>
    <cellStyle name="표준 44 5 3 3" xfId="5375" xr:uid="{00000000-0005-0000-0000-000014150000}"/>
    <cellStyle name="표준 44 5 4" xfId="5376" xr:uid="{00000000-0005-0000-0000-000015150000}"/>
    <cellStyle name="표준 44 5 4 2" xfId="5377" xr:uid="{00000000-0005-0000-0000-000016150000}"/>
    <cellStyle name="표준 44 5 5" xfId="5378" xr:uid="{00000000-0005-0000-0000-000017150000}"/>
    <cellStyle name="표준 44 6" xfId="5379" xr:uid="{00000000-0005-0000-0000-000018150000}"/>
    <cellStyle name="표준 44 6 2" xfId="5380" xr:uid="{00000000-0005-0000-0000-000019150000}"/>
    <cellStyle name="표준 44 6 2 2" xfId="5381" xr:uid="{00000000-0005-0000-0000-00001A150000}"/>
    <cellStyle name="표준 44 6 2 2 2" xfId="5382" xr:uid="{00000000-0005-0000-0000-00001B150000}"/>
    <cellStyle name="표준 44 6 2 3" xfId="5383" xr:uid="{00000000-0005-0000-0000-00001C150000}"/>
    <cellStyle name="표준 44 6 3" xfId="5384" xr:uid="{00000000-0005-0000-0000-00001D150000}"/>
    <cellStyle name="표준 44 6 3 2" xfId="5385" xr:uid="{00000000-0005-0000-0000-00001E150000}"/>
    <cellStyle name="표준 44 6 4" xfId="5386" xr:uid="{00000000-0005-0000-0000-00001F150000}"/>
    <cellStyle name="표준 44 7" xfId="5387" xr:uid="{00000000-0005-0000-0000-000020150000}"/>
    <cellStyle name="표준 44 7 2" xfId="5388" xr:uid="{00000000-0005-0000-0000-000021150000}"/>
    <cellStyle name="표준 44 7 2 2" xfId="5389" xr:uid="{00000000-0005-0000-0000-000022150000}"/>
    <cellStyle name="표준 44 7 3" xfId="5390" xr:uid="{00000000-0005-0000-0000-000023150000}"/>
    <cellStyle name="표준 44 8" xfId="5391" xr:uid="{00000000-0005-0000-0000-000024150000}"/>
    <cellStyle name="표준 44 8 2" xfId="5392" xr:uid="{00000000-0005-0000-0000-000025150000}"/>
    <cellStyle name="표준 44 9" xfId="5393" xr:uid="{00000000-0005-0000-0000-000026150000}"/>
    <cellStyle name="표준 45" xfId="5394" xr:uid="{00000000-0005-0000-0000-000027150000}"/>
    <cellStyle name="표준 45 2" xfId="5395" xr:uid="{00000000-0005-0000-0000-000028150000}"/>
    <cellStyle name="표준 45 2 2" xfId="5396" xr:uid="{00000000-0005-0000-0000-000029150000}"/>
    <cellStyle name="표준 45 2 2 2" xfId="5397" xr:uid="{00000000-0005-0000-0000-00002A150000}"/>
    <cellStyle name="표준 45 2 2 2 2" xfId="5398" xr:uid="{00000000-0005-0000-0000-00002B150000}"/>
    <cellStyle name="표준 45 2 2 2 2 2" xfId="5399" xr:uid="{00000000-0005-0000-0000-00002C150000}"/>
    <cellStyle name="표준 45 2 2 2 2 2 2" xfId="5400" xr:uid="{00000000-0005-0000-0000-00002D150000}"/>
    <cellStyle name="표준 45 2 2 2 2 2 2 2" xfId="5401" xr:uid="{00000000-0005-0000-0000-00002E150000}"/>
    <cellStyle name="표준 45 2 2 2 2 2 2 2 2" xfId="5402" xr:uid="{00000000-0005-0000-0000-00002F150000}"/>
    <cellStyle name="표준 45 2 2 2 2 2 2 3" xfId="5403" xr:uid="{00000000-0005-0000-0000-000030150000}"/>
    <cellStyle name="표준 45 2 2 2 2 2 3" xfId="5404" xr:uid="{00000000-0005-0000-0000-000031150000}"/>
    <cellStyle name="표준 45 2 2 2 2 2 3 2" xfId="5405" xr:uid="{00000000-0005-0000-0000-000032150000}"/>
    <cellStyle name="표준 45 2 2 2 2 2 4" xfId="5406" xr:uid="{00000000-0005-0000-0000-000033150000}"/>
    <cellStyle name="표준 45 2 2 2 2 3" xfId="5407" xr:uid="{00000000-0005-0000-0000-000034150000}"/>
    <cellStyle name="표준 45 2 2 2 2 3 2" xfId="5408" xr:uid="{00000000-0005-0000-0000-000035150000}"/>
    <cellStyle name="표준 45 2 2 2 2 3 2 2" xfId="5409" xr:uid="{00000000-0005-0000-0000-000036150000}"/>
    <cellStyle name="표준 45 2 2 2 2 3 3" xfId="5410" xr:uid="{00000000-0005-0000-0000-000037150000}"/>
    <cellStyle name="표준 45 2 2 2 2 4" xfId="5411" xr:uid="{00000000-0005-0000-0000-000038150000}"/>
    <cellStyle name="표준 45 2 2 2 2 4 2" xfId="5412" xr:uid="{00000000-0005-0000-0000-000039150000}"/>
    <cellStyle name="표준 45 2 2 2 2 5" xfId="5413" xr:uid="{00000000-0005-0000-0000-00003A150000}"/>
    <cellStyle name="표준 45 2 2 2 3" xfId="5414" xr:uid="{00000000-0005-0000-0000-00003B150000}"/>
    <cellStyle name="표준 45 2 2 2 3 2" xfId="5415" xr:uid="{00000000-0005-0000-0000-00003C150000}"/>
    <cellStyle name="표준 45 2 2 2 3 2 2" xfId="5416" xr:uid="{00000000-0005-0000-0000-00003D150000}"/>
    <cellStyle name="표준 45 2 2 2 3 2 2 2" xfId="5417" xr:uid="{00000000-0005-0000-0000-00003E150000}"/>
    <cellStyle name="표준 45 2 2 2 3 2 3" xfId="5418" xr:uid="{00000000-0005-0000-0000-00003F150000}"/>
    <cellStyle name="표준 45 2 2 2 3 3" xfId="5419" xr:uid="{00000000-0005-0000-0000-000040150000}"/>
    <cellStyle name="표준 45 2 2 2 3 3 2" xfId="5420" xr:uid="{00000000-0005-0000-0000-000041150000}"/>
    <cellStyle name="표준 45 2 2 2 3 4" xfId="5421" xr:uid="{00000000-0005-0000-0000-000042150000}"/>
    <cellStyle name="표준 45 2 2 2 4" xfId="5422" xr:uid="{00000000-0005-0000-0000-000043150000}"/>
    <cellStyle name="표준 45 2 2 2 4 2" xfId="5423" xr:uid="{00000000-0005-0000-0000-000044150000}"/>
    <cellStyle name="표준 45 2 2 2 4 2 2" xfId="5424" xr:uid="{00000000-0005-0000-0000-000045150000}"/>
    <cellStyle name="표준 45 2 2 2 4 3" xfId="5425" xr:uid="{00000000-0005-0000-0000-000046150000}"/>
    <cellStyle name="표준 45 2 2 2 5" xfId="5426" xr:uid="{00000000-0005-0000-0000-000047150000}"/>
    <cellStyle name="표준 45 2 2 2 5 2" xfId="5427" xr:uid="{00000000-0005-0000-0000-000048150000}"/>
    <cellStyle name="표준 45 2 2 2 6" xfId="5428" xr:uid="{00000000-0005-0000-0000-000049150000}"/>
    <cellStyle name="표준 45 2 2 3" xfId="5429" xr:uid="{00000000-0005-0000-0000-00004A150000}"/>
    <cellStyle name="표준 45 2 2 3 2" xfId="5430" xr:uid="{00000000-0005-0000-0000-00004B150000}"/>
    <cellStyle name="표준 45 2 2 3 2 2" xfId="5431" xr:uid="{00000000-0005-0000-0000-00004C150000}"/>
    <cellStyle name="표준 45 2 2 3 2 2 2" xfId="5432" xr:uid="{00000000-0005-0000-0000-00004D150000}"/>
    <cellStyle name="표준 45 2 2 3 2 2 2 2" xfId="5433" xr:uid="{00000000-0005-0000-0000-00004E150000}"/>
    <cellStyle name="표준 45 2 2 3 2 2 3" xfId="5434" xr:uid="{00000000-0005-0000-0000-00004F150000}"/>
    <cellStyle name="표준 45 2 2 3 2 3" xfId="5435" xr:uid="{00000000-0005-0000-0000-000050150000}"/>
    <cellStyle name="표준 45 2 2 3 2 3 2" xfId="5436" xr:uid="{00000000-0005-0000-0000-000051150000}"/>
    <cellStyle name="표준 45 2 2 3 2 4" xfId="5437" xr:uid="{00000000-0005-0000-0000-000052150000}"/>
    <cellStyle name="표준 45 2 2 3 3" xfId="5438" xr:uid="{00000000-0005-0000-0000-000053150000}"/>
    <cellStyle name="표준 45 2 2 3 3 2" xfId="5439" xr:uid="{00000000-0005-0000-0000-000054150000}"/>
    <cellStyle name="표준 45 2 2 3 3 2 2" xfId="5440" xr:uid="{00000000-0005-0000-0000-000055150000}"/>
    <cellStyle name="표준 45 2 2 3 3 3" xfId="5441" xr:uid="{00000000-0005-0000-0000-000056150000}"/>
    <cellStyle name="표준 45 2 2 3 4" xfId="5442" xr:uid="{00000000-0005-0000-0000-000057150000}"/>
    <cellStyle name="표준 45 2 2 3 4 2" xfId="5443" xr:uid="{00000000-0005-0000-0000-000058150000}"/>
    <cellStyle name="표준 45 2 2 3 5" xfId="5444" xr:uid="{00000000-0005-0000-0000-000059150000}"/>
    <cellStyle name="표준 45 2 2 4" xfId="5445" xr:uid="{00000000-0005-0000-0000-00005A150000}"/>
    <cellStyle name="표준 45 2 2 4 2" xfId="5446" xr:uid="{00000000-0005-0000-0000-00005B150000}"/>
    <cellStyle name="표준 45 2 2 4 2 2" xfId="5447" xr:uid="{00000000-0005-0000-0000-00005C150000}"/>
    <cellStyle name="표준 45 2 2 4 2 2 2" xfId="5448" xr:uid="{00000000-0005-0000-0000-00005D150000}"/>
    <cellStyle name="표준 45 2 2 4 2 3" xfId="5449" xr:uid="{00000000-0005-0000-0000-00005E150000}"/>
    <cellStyle name="표준 45 2 2 4 3" xfId="5450" xr:uid="{00000000-0005-0000-0000-00005F150000}"/>
    <cellStyle name="표준 45 2 2 4 3 2" xfId="5451" xr:uid="{00000000-0005-0000-0000-000060150000}"/>
    <cellStyle name="표준 45 2 2 4 4" xfId="5452" xr:uid="{00000000-0005-0000-0000-000061150000}"/>
    <cellStyle name="표준 45 2 2 5" xfId="5453" xr:uid="{00000000-0005-0000-0000-000062150000}"/>
    <cellStyle name="표준 45 2 2 5 2" xfId="5454" xr:uid="{00000000-0005-0000-0000-000063150000}"/>
    <cellStyle name="표준 45 2 2 5 2 2" xfId="5455" xr:uid="{00000000-0005-0000-0000-000064150000}"/>
    <cellStyle name="표준 45 2 2 5 3" xfId="5456" xr:uid="{00000000-0005-0000-0000-000065150000}"/>
    <cellStyle name="표준 45 2 2 6" xfId="5457" xr:uid="{00000000-0005-0000-0000-000066150000}"/>
    <cellStyle name="표준 45 2 2 6 2" xfId="5458" xr:uid="{00000000-0005-0000-0000-000067150000}"/>
    <cellStyle name="표준 45 2 2 7" xfId="5459" xr:uid="{00000000-0005-0000-0000-000068150000}"/>
    <cellStyle name="표준 45 2 3" xfId="5460" xr:uid="{00000000-0005-0000-0000-000069150000}"/>
    <cellStyle name="표준 45 2 3 2" xfId="5461" xr:uid="{00000000-0005-0000-0000-00006A150000}"/>
    <cellStyle name="표준 45 2 3 2 2" xfId="5462" xr:uid="{00000000-0005-0000-0000-00006B150000}"/>
    <cellStyle name="표준 45 2 3 2 2 2" xfId="5463" xr:uid="{00000000-0005-0000-0000-00006C150000}"/>
    <cellStyle name="표준 45 2 3 2 2 2 2" xfId="5464" xr:uid="{00000000-0005-0000-0000-00006D150000}"/>
    <cellStyle name="표준 45 2 3 2 2 2 2 2" xfId="5465" xr:uid="{00000000-0005-0000-0000-00006E150000}"/>
    <cellStyle name="표준 45 2 3 2 2 2 3" xfId="5466" xr:uid="{00000000-0005-0000-0000-00006F150000}"/>
    <cellStyle name="표준 45 2 3 2 2 3" xfId="5467" xr:uid="{00000000-0005-0000-0000-000070150000}"/>
    <cellStyle name="표준 45 2 3 2 2 3 2" xfId="5468" xr:uid="{00000000-0005-0000-0000-000071150000}"/>
    <cellStyle name="표준 45 2 3 2 2 4" xfId="5469" xr:uid="{00000000-0005-0000-0000-000072150000}"/>
    <cellStyle name="표준 45 2 3 2 3" xfId="5470" xr:uid="{00000000-0005-0000-0000-000073150000}"/>
    <cellStyle name="표준 45 2 3 2 3 2" xfId="5471" xr:uid="{00000000-0005-0000-0000-000074150000}"/>
    <cellStyle name="표준 45 2 3 2 3 2 2" xfId="5472" xr:uid="{00000000-0005-0000-0000-000075150000}"/>
    <cellStyle name="표준 45 2 3 2 3 3" xfId="5473" xr:uid="{00000000-0005-0000-0000-000076150000}"/>
    <cellStyle name="표준 45 2 3 2 4" xfId="5474" xr:uid="{00000000-0005-0000-0000-000077150000}"/>
    <cellStyle name="표준 45 2 3 2 4 2" xfId="5475" xr:uid="{00000000-0005-0000-0000-000078150000}"/>
    <cellStyle name="표준 45 2 3 2 5" xfId="5476" xr:uid="{00000000-0005-0000-0000-000079150000}"/>
    <cellStyle name="표준 45 2 3 3" xfId="5477" xr:uid="{00000000-0005-0000-0000-00007A150000}"/>
    <cellStyle name="표준 45 2 3 3 2" xfId="5478" xr:uid="{00000000-0005-0000-0000-00007B150000}"/>
    <cellStyle name="표준 45 2 3 3 2 2" xfId="5479" xr:uid="{00000000-0005-0000-0000-00007C150000}"/>
    <cellStyle name="표준 45 2 3 3 2 2 2" xfId="5480" xr:uid="{00000000-0005-0000-0000-00007D150000}"/>
    <cellStyle name="표준 45 2 3 3 2 3" xfId="5481" xr:uid="{00000000-0005-0000-0000-00007E150000}"/>
    <cellStyle name="표준 45 2 3 3 3" xfId="5482" xr:uid="{00000000-0005-0000-0000-00007F150000}"/>
    <cellStyle name="표준 45 2 3 3 3 2" xfId="5483" xr:uid="{00000000-0005-0000-0000-000080150000}"/>
    <cellStyle name="표준 45 2 3 3 4" xfId="5484" xr:uid="{00000000-0005-0000-0000-000081150000}"/>
    <cellStyle name="표준 45 2 3 4" xfId="5485" xr:uid="{00000000-0005-0000-0000-000082150000}"/>
    <cellStyle name="표준 45 2 3 4 2" xfId="5486" xr:uid="{00000000-0005-0000-0000-000083150000}"/>
    <cellStyle name="표준 45 2 3 4 2 2" xfId="5487" xr:uid="{00000000-0005-0000-0000-000084150000}"/>
    <cellStyle name="표준 45 2 3 4 3" xfId="5488" xr:uid="{00000000-0005-0000-0000-000085150000}"/>
    <cellStyle name="표준 45 2 3 5" xfId="5489" xr:uid="{00000000-0005-0000-0000-000086150000}"/>
    <cellStyle name="표준 45 2 3 5 2" xfId="5490" xr:uid="{00000000-0005-0000-0000-000087150000}"/>
    <cellStyle name="표준 45 2 3 6" xfId="5491" xr:uid="{00000000-0005-0000-0000-000088150000}"/>
    <cellStyle name="표준 45 2 4" xfId="5492" xr:uid="{00000000-0005-0000-0000-000089150000}"/>
    <cellStyle name="표준 45 2 4 2" xfId="5493" xr:uid="{00000000-0005-0000-0000-00008A150000}"/>
    <cellStyle name="표준 45 2 4 2 2" xfId="5494" xr:uid="{00000000-0005-0000-0000-00008B150000}"/>
    <cellStyle name="표준 45 2 4 2 2 2" xfId="5495" xr:uid="{00000000-0005-0000-0000-00008C150000}"/>
    <cellStyle name="표준 45 2 4 2 2 2 2" xfId="5496" xr:uid="{00000000-0005-0000-0000-00008D150000}"/>
    <cellStyle name="표준 45 2 4 2 2 3" xfId="5497" xr:uid="{00000000-0005-0000-0000-00008E150000}"/>
    <cellStyle name="표준 45 2 4 2 3" xfId="5498" xr:uid="{00000000-0005-0000-0000-00008F150000}"/>
    <cellStyle name="표준 45 2 4 2 3 2" xfId="5499" xr:uid="{00000000-0005-0000-0000-000090150000}"/>
    <cellStyle name="표준 45 2 4 2 4" xfId="5500" xr:uid="{00000000-0005-0000-0000-000091150000}"/>
    <cellStyle name="표준 45 2 4 3" xfId="5501" xr:uid="{00000000-0005-0000-0000-000092150000}"/>
    <cellStyle name="표준 45 2 4 3 2" xfId="5502" xr:uid="{00000000-0005-0000-0000-000093150000}"/>
    <cellStyle name="표준 45 2 4 3 2 2" xfId="5503" xr:uid="{00000000-0005-0000-0000-000094150000}"/>
    <cellStyle name="표준 45 2 4 3 3" xfId="5504" xr:uid="{00000000-0005-0000-0000-000095150000}"/>
    <cellStyle name="표준 45 2 4 4" xfId="5505" xr:uid="{00000000-0005-0000-0000-000096150000}"/>
    <cellStyle name="표준 45 2 4 4 2" xfId="5506" xr:uid="{00000000-0005-0000-0000-000097150000}"/>
    <cellStyle name="표준 45 2 4 5" xfId="5507" xr:uid="{00000000-0005-0000-0000-000098150000}"/>
    <cellStyle name="표준 45 2 5" xfId="5508" xr:uid="{00000000-0005-0000-0000-000099150000}"/>
    <cellStyle name="표준 45 2 5 2" xfId="5509" xr:uid="{00000000-0005-0000-0000-00009A150000}"/>
    <cellStyle name="표준 45 2 5 2 2" xfId="5510" xr:uid="{00000000-0005-0000-0000-00009B150000}"/>
    <cellStyle name="표준 45 2 5 2 2 2" xfId="5511" xr:uid="{00000000-0005-0000-0000-00009C150000}"/>
    <cellStyle name="표준 45 2 5 2 3" xfId="5512" xr:uid="{00000000-0005-0000-0000-00009D150000}"/>
    <cellStyle name="표준 45 2 5 3" xfId="5513" xr:uid="{00000000-0005-0000-0000-00009E150000}"/>
    <cellStyle name="표준 45 2 5 3 2" xfId="5514" xr:uid="{00000000-0005-0000-0000-00009F150000}"/>
    <cellStyle name="표준 45 2 5 4" xfId="5515" xr:uid="{00000000-0005-0000-0000-0000A0150000}"/>
    <cellStyle name="표준 45 2 6" xfId="5516" xr:uid="{00000000-0005-0000-0000-0000A1150000}"/>
    <cellStyle name="표준 45 2 6 2" xfId="5517" xr:uid="{00000000-0005-0000-0000-0000A2150000}"/>
    <cellStyle name="표준 45 2 6 2 2" xfId="5518" xr:uid="{00000000-0005-0000-0000-0000A3150000}"/>
    <cellStyle name="표준 45 2 6 3" xfId="5519" xr:uid="{00000000-0005-0000-0000-0000A4150000}"/>
    <cellStyle name="표준 45 2 7" xfId="5520" xr:uid="{00000000-0005-0000-0000-0000A5150000}"/>
    <cellStyle name="표준 45 2 7 2" xfId="5521" xr:uid="{00000000-0005-0000-0000-0000A6150000}"/>
    <cellStyle name="표준 45 2 8" xfId="5522" xr:uid="{00000000-0005-0000-0000-0000A7150000}"/>
    <cellStyle name="표준 45 3" xfId="5523" xr:uid="{00000000-0005-0000-0000-0000A8150000}"/>
    <cellStyle name="표준 45 3 2" xfId="5524" xr:uid="{00000000-0005-0000-0000-0000A9150000}"/>
    <cellStyle name="표준 45 3 2 2" xfId="5525" xr:uid="{00000000-0005-0000-0000-0000AA150000}"/>
    <cellStyle name="표준 45 3 2 2 2" xfId="5526" xr:uid="{00000000-0005-0000-0000-0000AB150000}"/>
    <cellStyle name="표준 45 3 2 2 2 2" xfId="5527" xr:uid="{00000000-0005-0000-0000-0000AC150000}"/>
    <cellStyle name="표준 45 3 2 2 2 2 2" xfId="5528" xr:uid="{00000000-0005-0000-0000-0000AD150000}"/>
    <cellStyle name="표준 45 3 2 2 2 2 2 2" xfId="5529" xr:uid="{00000000-0005-0000-0000-0000AE150000}"/>
    <cellStyle name="표준 45 3 2 2 2 2 3" xfId="5530" xr:uid="{00000000-0005-0000-0000-0000AF150000}"/>
    <cellStyle name="표준 45 3 2 2 2 3" xfId="5531" xr:uid="{00000000-0005-0000-0000-0000B0150000}"/>
    <cellStyle name="표준 45 3 2 2 2 3 2" xfId="5532" xr:uid="{00000000-0005-0000-0000-0000B1150000}"/>
    <cellStyle name="표준 45 3 2 2 2 4" xfId="5533" xr:uid="{00000000-0005-0000-0000-0000B2150000}"/>
    <cellStyle name="표준 45 3 2 2 3" xfId="5534" xr:uid="{00000000-0005-0000-0000-0000B3150000}"/>
    <cellStyle name="표준 45 3 2 2 3 2" xfId="5535" xr:uid="{00000000-0005-0000-0000-0000B4150000}"/>
    <cellStyle name="표준 45 3 2 2 3 2 2" xfId="5536" xr:uid="{00000000-0005-0000-0000-0000B5150000}"/>
    <cellStyle name="표준 45 3 2 2 3 3" xfId="5537" xr:uid="{00000000-0005-0000-0000-0000B6150000}"/>
    <cellStyle name="표준 45 3 2 2 4" xfId="5538" xr:uid="{00000000-0005-0000-0000-0000B7150000}"/>
    <cellStyle name="표준 45 3 2 2 4 2" xfId="5539" xr:uid="{00000000-0005-0000-0000-0000B8150000}"/>
    <cellStyle name="표준 45 3 2 2 5" xfId="5540" xr:uid="{00000000-0005-0000-0000-0000B9150000}"/>
    <cellStyle name="표준 45 3 2 3" xfId="5541" xr:uid="{00000000-0005-0000-0000-0000BA150000}"/>
    <cellStyle name="표준 45 3 2 3 2" xfId="5542" xr:uid="{00000000-0005-0000-0000-0000BB150000}"/>
    <cellStyle name="표준 45 3 2 3 2 2" xfId="5543" xr:uid="{00000000-0005-0000-0000-0000BC150000}"/>
    <cellStyle name="표준 45 3 2 3 2 2 2" xfId="5544" xr:uid="{00000000-0005-0000-0000-0000BD150000}"/>
    <cellStyle name="표준 45 3 2 3 2 3" xfId="5545" xr:uid="{00000000-0005-0000-0000-0000BE150000}"/>
    <cellStyle name="표준 45 3 2 3 3" xfId="5546" xr:uid="{00000000-0005-0000-0000-0000BF150000}"/>
    <cellStyle name="표준 45 3 2 3 3 2" xfId="5547" xr:uid="{00000000-0005-0000-0000-0000C0150000}"/>
    <cellStyle name="표준 45 3 2 3 4" xfId="5548" xr:uid="{00000000-0005-0000-0000-0000C1150000}"/>
    <cellStyle name="표준 45 3 2 4" xfId="5549" xr:uid="{00000000-0005-0000-0000-0000C2150000}"/>
    <cellStyle name="표준 45 3 2 4 2" xfId="5550" xr:uid="{00000000-0005-0000-0000-0000C3150000}"/>
    <cellStyle name="표준 45 3 2 4 2 2" xfId="5551" xr:uid="{00000000-0005-0000-0000-0000C4150000}"/>
    <cellStyle name="표준 45 3 2 4 3" xfId="5552" xr:uid="{00000000-0005-0000-0000-0000C5150000}"/>
    <cellStyle name="표준 45 3 2 5" xfId="5553" xr:uid="{00000000-0005-0000-0000-0000C6150000}"/>
    <cellStyle name="표준 45 3 2 5 2" xfId="5554" xr:uid="{00000000-0005-0000-0000-0000C7150000}"/>
    <cellStyle name="표준 45 3 2 6" xfId="5555" xr:uid="{00000000-0005-0000-0000-0000C8150000}"/>
    <cellStyle name="표준 45 3 3" xfId="5556" xr:uid="{00000000-0005-0000-0000-0000C9150000}"/>
    <cellStyle name="표준 45 3 3 2" xfId="5557" xr:uid="{00000000-0005-0000-0000-0000CA150000}"/>
    <cellStyle name="표준 45 3 3 2 2" xfId="5558" xr:uid="{00000000-0005-0000-0000-0000CB150000}"/>
    <cellStyle name="표준 45 3 3 2 2 2" xfId="5559" xr:uid="{00000000-0005-0000-0000-0000CC150000}"/>
    <cellStyle name="표준 45 3 3 2 2 2 2" xfId="5560" xr:uid="{00000000-0005-0000-0000-0000CD150000}"/>
    <cellStyle name="표준 45 3 3 2 2 3" xfId="5561" xr:uid="{00000000-0005-0000-0000-0000CE150000}"/>
    <cellStyle name="표준 45 3 3 2 3" xfId="5562" xr:uid="{00000000-0005-0000-0000-0000CF150000}"/>
    <cellStyle name="표준 45 3 3 2 3 2" xfId="5563" xr:uid="{00000000-0005-0000-0000-0000D0150000}"/>
    <cellStyle name="표준 45 3 3 2 4" xfId="5564" xr:uid="{00000000-0005-0000-0000-0000D1150000}"/>
    <cellStyle name="표준 45 3 3 3" xfId="5565" xr:uid="{00000000-0005-0000-0000-0000D2150000}"/>
    <cellStyle name="표준 45 3 3 3 2" xfId="5566" xr:uid="{00000000-0005-0000-0000-0000D3150000}"/>
    <cellStyle name="표준 45 3 3 3 2 2" xfId="5567" xr:uid="{00000000-0005-0000-0000-0000D4150000}"/>
    <cellStyle name="표준 45 3 3 3 3" xfId="5568" xr:uid="{00000000-0005-0000-0000-0000D5150000}"/>
    <cellStyle name="표준 45 3 3 4" xfId="5569" xr:uid="{00000000-0005-0000-0000-0000D6150000}"/>
    <cellStyle name="표준 45 3 3 4 2" xfId="5570" xr:uid="{00000000-0005-0000-0000-0000D7150000}"/>
    <cellStyle name="표준 45 3 3 5" xfId="5571" xr:uid="{00000000-0005-0000-0000-0000D8150000}"/>
    <cellStyle name="표준 45 3 4" xfId="5572" xr:uid="{00000000-0005-0000-0000-0000D9150000}"/>
    <cellStyle name="표준 45 3 4 2" xfId="5573" xr:uid="{00000000-0005-0000-0000-0000DA150000}"/>
    <cellStyle name="표준 45 3 4 2 2" xfId="5574" xr:uid="{00000000-0005-0000-0000-0000DB150000}"/>
    <cellStyle name="표준 45 3 4 2 2 2" xfId="5575" xr:uid="{00000000-0005-0000-0000-0000DC150000}"/>
    <cellStyle name="표준 45 3 4 2 3" xfId="5576" xr:uid="{00000000-0005-0000-0000-0000DD150000}"/>
    <cellStyle name="표준 45 3 4 3" xfId="5577" xr:uid="{00000000-0005-0000-0000-0000DE150000}"/>
    <cellStyle name="표준 45 3 4 3 2" xfId="5578" xr:uid="{00000000-0005-0000-0000-0000DF150000}"/>
    <cellStyle name="표준 45 3 4 4" xfId="5579" xr:uid="{00000000-0005-0000-0000-0000E0150000}"/>
    <cellStyle name="표준 45 3 5" xfId="5580" xr:uid="{00000000-0005-0000-0000-0000E1150000}"/>
    <cellStyle name="표준 45 3 5 2" xfId="5581" xr:uid="{00000000-0005-0000-0000-0000E2150000}"/>
    <cellStyle name="표준 45 3 5 2 2" xfId="5582" xr:uid="{00000000-0005-0000-0000-0000E3150000}"/>
    <cellStyle name="표준 45 3 5 3" xfId="5583" xr:uid="{00000000-0005-0000-0000-0000E4150000}"/>
    <cellStyle name="표준 45 3 6" xfId="5584" xr:uid="{00000000-0005-0000-0000-0000E5150000}"/>
    <cellStyle name="표준 45 3 6 2" xfId="5585" xr:uid="{00000000-0005-0000-0000-0000E6150000}"/>
    <cellStyle name="표준 45 3 7" xfId="5586" xr:uid="{00000000-0005-0000-0000-0000E7150000}"/>
    <cellStyle name="표준 45 4" xfId="5587" xr:uid="{00000000-0005-0000-0000-0000E8150000}"/>
    <cellStyle name="표준 45 4 2" xfId="5588" xr:uid="{00000000-0005-0000-0000-0000E9150000}"/>
    <cellStyle name="표준 45 4 2 2" xfId="5589" xr:uid="{00000000-0005-0000-0000-0000EA150000}"/>
    <cellStyle name="표준 45 4 2 2 2" xfId="5590" xr:uid="{00000000-0005-0000-0000-0000EB150000}"/>
    <cellStyle name="표준 45 4 2 2 2 2" xfId="5591" xr:uid="{00000000-0005-0000-0000-0000EC150000}"/>
    <cellStyle name="표준 45 4 2 2 2 2 2" xfId="5592" xr:uid="{00000000-0005-0000-0000-0000ED150000}"/>
    <cellStyle name="표준 45 4 2 2 2 3" xfId="5593" xr:uid="{00000000-0005-0000-0000-0000EE150000}"/>
    <cellStyle name="표준 45 4 2 2 3" xfId="5594" xr:uid="{00000000-0005-0000-0000-0000EF150000}"/>
    <cellStyle name="표준 45 4 2 2 3 2" xfId="5595" xr:uid="{00000000-0005-0000-0000-0000F0150000}"/>
    <cellStyle name="표준 45 4 2 2 4" xfId="5596" xr:uid="{00000000-0005-0000-0000-0000F1150000}"/>
    <cellStyle name="표준 45 4 2 3" xfId="5597" xr:uid="{00000000-0005-0000-0000-0000F2150000}"/>
    <cellStyle name="표준 45 4 2 3 2" xfId="5598" xr:uid="{00000000-0005-0000-0000-0000F3150000}"/>
    <cellStyle name="표준 45 4 2 3 2 2" xfId="5599" xr:uid="{00000000-0005-0000-0000-0000F4150000}"/>
    <cellStyle name="표준 45 4 2 3 3" xfId="5600" xr:uid="{00000000-0005-0000-0000-0000F5150000}"/>
    <cellStyle name="표준 45 4 2 4" xfId="5601" xr:uid="{00000000-0005-0000-0000-0000F6150000}"/>
    <cellStyle name="표준 45 4 2 4 2" xfId="5602" xr:uid="{00000000-0005-0000-0000-0000F7150000}"/>
    <cellStyle name="표준 45 4 2 5" xfId="5603" xr:uid="{00000000-0005-0000-0000-0000F8150000}"/>
    <cellStyle name="표준 45 4 3" xfId="5604" xr:uid="{00000000-0005-0000-0000-0000F9150000}"/>
    <cellStyle name="표준 45 4 3 2" xfId="5605" xr:uid="{00000000-0005-0000-0000-0000FA150000}"/>
    <cellStyle name="표준 45 4 3 2 2" xfId="5606" xr:uid="{00000000-0005-0000-0000-0000FB150000}"/>
    <cellStyle name="표준 45 4 3 2 2 2" xfId="5607" xr:uid="{00000000-0005-0000-0000-0000FC150000}"/>
    <cellStyle name="표준 45 4 3 2 3" xfId="5608" xr:uid="{00000000-0005-0000-0000-0000FD150000}"/>
    <cellStyle name="표준 45 4 3 3" xfId="5609" xr:uid="{00000000-0005-0000-0000-0000FE150000}"/>
    <cellStyle name="표준 45 4 3 3 2" xfId="5610" xr:uid="{00000000-0005-0000-0000-0000FF150000}"/>
    <cellStyle name="표준 45 4 3 4" xfId="5611" xr:uid="{00000000-0005-0000-0000-000000160000}"/>
    <cellStyle name="표준 45 4 4" xfId="5612" xr:uid="{00000000-0005-0000-0000-000001160000}"/>
    <cellStyle name="표준 45 4 4 2" xfId="5613" xr:uid="{00000000-0005-0000-0000-000002160000}"/>
    <cellStyle name="표준 45 4 4 2 2" xfId="5614" xr:uid="{00000000-0005-0000-0000-000003160000}"/>
    <cellStyle name="표준 45 4 4 3" xfId="5615" xr:uid="{00000000-0005-0000-0000-000004160000}"/>
    <cellStyle name="표준 45 4 5" xfId="5616" xr:uid="{00000000-0005-0000-0000-000005160000}"/>
    <cellStyle name="표준 45 4 5 2" xfId="5617" xr:uid="{00000000-0005-0000-0000-000006160000}"/>
    <cellStyle name="표준 45 4 6" xfId="5618" xr:uid="{00000000-0005-0000-0000-000007160000}"/>
    <cellStyle name="표준 45 5" xfId="5619" xr:uid="{00000000-0005-0000-0000-000008160000}"/>
    <cellStyle name="표준 45 5 2" xfId="5620" xr:uid="{00000000-0005-0000-0000-000009160000}"/>
    <cellStyle name="표준 45 5 2 2" xfId="5621" xr:uid="{00000000-0005-0000-0000-00000A160000}"/>
    <cellStyle name="표준 45 5 2 2 2" xfId="5622" xr:uid="{00000000-0005-0000-0000-00000B160000}"/>
    <cellStyle name="표준 45 5 2 2 2 2" xfId="5623" xr:uid="{00000000-0005-0000-0000-00000C160000}"/>
    <cellStyle name="표준 45 5 2 2 3" xfId="5624" xr:uid="{00000000-0005-0000-0000-00000D160000}"/>
    <cellStyle name="표준 45 5 2 3" xfId="5625" xr:uid="{00000000-0005-0000-0000-00000E160000}"/>
    <cellStyle name="표준 45 5 2 3 2" xfId="5626" xr:uid="{00000000-0005-0000-0000-00000F160000}"/>
    <cellStyle name="표준 45 5 2 4" xfId="5627" xr:uid="{00000000-0005-0000-0000-000010160000}"/>
    <cellStyle name="표준 45 5 3" xfId="5628" xr:uid="{00000000-0005-0000-0000-000011160000}"/>
    <cellStyle name="표준 45 5 3 2" xfId="5629" xr:uid="{00000000-0005-0000-0000-000012160000}"/>
    <cellStyle name="표준 45 5 3 2 2" xfId="5630" xr:uid="{00000000-0005-0000-0000-000013160000}"/>
    <cellStyle name="표준 45 5 3 3" xfId="5631" xr:uid="{00000000-0005-0000-0000-000014160000}"/>
    <cellStyle name="표준 45 5 4" xfId="5632" xr:uid="{00000000-0005-0000-0000-000015160000}"/>
    <cellStyle name="표준 45 5 4 2" xfId="5633" xr:uid="{00000000-0005-0000-0000-000016160000}"/>
    <cellStyle name="표준 45 5 5" xfId="5634" xr:uid="{00000000-0005-0000-0000-000017160000}"/>
    <cellStyle name="표준 45 6" xfId="5635" xr:uid="{00000000-0005-0000-0000-000018160000}"/>
    <cellStyle name="표준 45 6 2" xfId="5636" xr:uid="{00000000-0005-0000-0000-000019160000}"/>
    <cellStyle name="표준 45 6 2 2" xfId="5637" xr:uid="{00000000-0005-0000-0000-00001A160000}"/>
    <cellStyle name="표준 45 6 2 2 2" xfId="5638" xr:uid="{00000000-0005-0000-0000-00001B160000}"/>
    <cellStyle name="표준 45 6 2 3" xfId="5639" xr:uid="{00000000-0005-0000-0000-00001C160000}"/>
    <cellStyle name="표준 45 6 3" xfId="5640" xr:uid="{00000000-0005-0000-0000-00001D160000}"/>
    <cellStyle name="표준 45 6 3 2" xfId="5641" xr:uid="{00000000-0005-0000-0000-00001E160000}"/>
    <cellStyle name="표준 45 6 4" xfId="5642" xr:uid="{00000000-0005-0000-0000-00001F160000}"/>
    <cellStyle name="표준 45 7" xfId="5643" xr:uid="{00000000-0005-0000-0000-000020160000}"/>
    <cellStyle name="표준 45 7 2" xfId="5644" xr:uid="{00000000-0005-0000-0000-000021160000}"/>
    <cellStyle name="표준 45 7 2 2" xfId="5645" xr:uid="{00000000-0005-0000-0000-000022160000}"/>
    <cellStyle name="표준 45 7 3" xfId="5646" xr:uid="{00000000-0005-0000-0000-000023160000}"/>
    <cellStyle name="표준 45 8" xfId="5647" xr:uid="{00000000-0005-0000-0000-000024160000}"/>
    <cellStyle name="표준 45 8 2" xfId="5648" xr:uid="{00000000-0005-0000-0000-000025160000}"/>
    <cellStyle name="표준 45 9" xfId="5649" xr:uid="{00000000-0005-0000-0000-000026160000}"/>
    <cellStyle name="표준 46" xfId="5650" xr:uid="{00000000-0005-0000-0000-000027160000}"/>
    <cellStyle name="표준 46 2" xfId="5651" xr:uid="{00000000-0005-0000-0000-000028160000}"/>
    <cellStyle name="표준 46 2 2" xfId="5652" xr:uid="{00000000-0005-0000-0000-000029160000}"/>
    <cellStyle name="표준 46 2 2 2" xfId="5653" xr:uid="{00000000-0005-0000-0000-00002A160000}"/>
    <cellStyle name="표준 46 2 2 2 2" xfId="5654" xr:uid="{00000000-0005-0000-0000-00002B160000}"/>
    <cellStyle name="표준 46 2 2 2 2 2" xfId="5655" xr:uid="{00000000-0005-0000-0000-00002C160000}"/>
    <cellStyle name="표준 46 2 2 2 2 2 2" xfId="5656" xr:uid="{00000000-0005-0000-0000-00002D160000}"/>
    <cellStyle name="표준 46 2 2 2 2 2 2 2" xfId="5657" xr:uid="{00000000-0005-0000-0000-00002E160000}"/>
    <cellStyle name="표준 46 2 2 2 2 2 2 2 2" xfId="5658" xr:uid="{00000000-0005-0000-0000-00002F160000}"/>
    <cellStyle name="표준 46 2 2 2 2 2 2 3" xfId="5659" xr:uid="{00000000-0005-0000-0000-000030160000}"/>
    <cellStyle name="표준 46 2 2 2 2 2 3" xfId="5660" xr:uid="{00000000-0005-0000-0000-000031160000}"/>
    <cellStyle name="표준 46 2 2 2 2 2 3 2" xfId="5661" xr:uid="{00000000-0005-0000-0000-000032160000}"/>
    <cellStyle name="표준 46 2 2 2 2 2 4" xfId="5662" xr:uid="{00000000-0005-0000-0000-000033160000}"/>
    <cellStyle name="표준 46 2 2 2 2 3" xfId="5663" xr:uid="{00000000-0005-0000-0000-000034160000}"/>
    <cellStyle name="표준 46 2 2 2 2 3 2" xfId="5664" xr:uid="{00000000-0005-0000-0000-000035160000}"/>
    <cellStyle name="표준 46 2 2 2 2 3 2 2" xfId="5665" xr:uid="{00000000-0005-0000-0000-000036160000}"/>
    <cellStyle name="표준 46 2 2 2 2 3 3" xfId="5666" xr:uid="{00000000-0005-0000-0000-000037160000}"/>
    <cellStyle name="표준 46 2 2 2 2 4" xfId="5667" xr:uid="{00000000-0005-0000-0000-000038160000}"/>
    <cellStyle name="표준 46 2 2 2 2 4 2" xfId="5668" xr:uid="{00000000-0005-0000-0000-000039160000}"/>
    <cellStyle name="표준 46 2 2 2 2 5" xfId="5669" xr:uid="{00000000-0005-0000-0000-00003A160000}"/>
    <cellStyle name="표준 46 2 2 2 3" xfId="5670" xr:uid="{00000000-0005-0000-0000-00003B160000}"/>
    <cellStyle name="표준 46 2 2 2 3 2" xfId="5671" xr:uid="{00000000-0005-0000-0000-00003C160000}"/>
    <cellStyle name="표준 46 2 2 2 3 2 2" xfId="5672" xr:uid="{00000000-0005-0000-0000-00003D160000}"/>
    <cellStyle name="표준 46 2 2 2 3 2 2 2" xfId="5673" xr:uid="{00000000-0005-0000-0000-00003E160000}"/>
    <cellStyle name="표준 46 2 2 2 3 2 3" xfId="5674" xr:uid="{00000000-0005-0000-0000-00003F160000}"/>
    <cellStyle name="표준 46 2 2 2 3 3" xfId="5675" xr:uid="{00000000-0005-0000-0000-000040160000}"/>
    <cellStyle name="표준 46 2 2 2 3 3 2" xfId="5676" xr:uid="{00000000-0005-0000-0000-000041160000}"/>
    <cellStyle name="표준 46 2 2 2 3 4" xfId="5677" xr:uid="{00000000-0005-0000-0000-000042160000}"/>
    <cellStyle name="표준 46 2 2 2 4" xfId="5678" xr:uid="{00000000-0005-0000-0000-000043160000}"/>
    <cellStyle name="표준 46 2 2 2 4 2" xfId="5679" xr:uid="{00000000-0005-0000-0000-000044160000}"/>
    <cellStyle name="표준 46 2 2 2 4 2 2" xfId="5680" xr:uid="{00000000-0005-0000-0000-000045160000}"/>
    <cellStyle name="표준 46 2 2 2 4 3" xfId="5681" xr:uid="{00000000-0005-0000-0000-000046160000}"/>
    <cellStyle name="표준 46 2 2 2 5" xfId="5682" xr:uid="{00000000-0005-0000-0000-000047160000}"/>
    <cellStyle name="표준 46 2 2 2 5 2" xfId="5683" xr:uid="{00000000-0005-0000-0000-000048160000}"/>
    <cellStyle name="표준 46 2 2 2 6" xfId="5684" xr:uid="{00000000-0005-0000-0000-000049160000}"/>
    <cellStyle name="표준 46 2 2 3" xfId="5685" xr:uid="{00000000-0005-0000-0000-00004A160000}"/>
    <cellStyle name="표준 46 2 2 3 2" xfId="5686" xr:uid="{00000000-0005-0000-0000-00004B160000}"/>
    <cellStyle name="표준 46 2 2 3 2 2" xfId="5687" xr:uid="{00000000-0005-0000-0000-00004C160000}"/>
    <cellStyle name="표준 46 2 2 3 2 2 2" xfId="5688" xr:uid="{00000000-0005-0000-0000-00004D160000}"/>
    <cellStyle name="표준 46 2 2 3 2 2 2 2" xfId="5689" xr:uid="{00000000-0005-0000-0000-00004E160000}"/>
    <cellStyle name="표준 46 2 2 3 2 2 3" xfId="5690" xr:uid="{00000000-0005-0000-0000-00004F160000}"/>
    <cellStyle name="표준 46 2 2 3 2 3" xfId="5691" xr:uid="{00000000-0005-0000-0000-000050160000}"/>
    <cellStyle name="표준 46 2 2 3 2 3 2" xfId="5692" xr:uid="{00000000-0005-0000-0000-000051160000}"/>
    <cellStyle name="표준 46 2 2 3 2 4" xfId="5693" xr:uid="{00000000-0005-0000-0000-000052160000}"/>
    <cellStyle name="표준 46 2 2 3 3" xfId="5694" xr:uid="{00000000-0005-0000-0000-000053160000}"/>
    <cellStyle name="표준 46 2 2 3 3 2" xfId="5695" xr:uid="{00000000-0005-0000-0000-000054160000}"/>
    <cellStyle name="표준 46 2 2 3 3 2 2" xfId="5696" xr:uid="{00000000-0005-0000-0000-000055160000}"/>
    <cellStyle name="표준 46 2 2 3 3 3" xfId="5697" xr:uid="{00000000-0005-0000-0000-000056160000}"/>
    <cellStyle name="표준 46 2 2 3 4" xfId="5698" xr:uid="{00000000-0005-0000-0000-000057160000}"/>
    <cellStyle name="표준 46 2 2 3 4 2" xfId="5699" xr:uid="{00000000-0005-0000-0000-000058160000}"/>
    <cellStyle name="표준 46 2 2 3 5" xfId="5700" xr:uid="{00000000-0005-0000-0000-000059160000}"/>
    <cellStyle name="표준 46 2 2 4" xfId="5701" xr:uid="{00000000-0005-0000-0000-00005A160000}"/>
    <cellStyle name="표준 46 2 2 4 2" xfId="5702" xr:uid="{00000000-0005-0000-0000-00005B160000}"/>
    <cellStyle name="표준 46 2 2 4 2 2" xfId="5703" xr:uid="{00000000-0005-0000-0000-00005C160000}"/>
    <cellStyle name="표준 46 2 2 4 2 2 2" xfId="5704" xr:uid="{00000000-0005-0000-0000-00005D160000}"/>
    <cellStyle name="표준 46 2 2 4 2 3" xfId="5705" xr:uid="{00000000-0005-0000-0000-00005E160000}"/>
    <cellStyle name="표준 46 2 2 4 3" xfId="5706" xr:uid="{00000000-0005-0000-0000-00005F160000}"/>
    <cellStyle name="표준 46 2 2 4 3 2" xfId="5707" xr:uid="{00000000-0005-0000-0000-000060160000}"/>
    <cellStyle name="표준 46 2 2 4 4" xfId="5708" xr:uid="{00000000-0005-0000-0000-000061160000}"/>
    <cellStyle name="표준 46 2 2 5" xfId="5709" xr:uid="{00000000-0005-0000-0000-000062160000}"/>
    <cellStyle name="표준 46 2 2 5 2" xfId="5710" xr:uid="{00000000-0005-0000-0000-000063160000}"/>
    <cellStyle name="표준 46 2 2 5 2 2" xfId="5711" xr:uid="{00000000-0005-0000-0000-000064160000}"/>
    <cellStyle name="표준 46 2 2 5 3" xfId="5712" xr:uid="{00000000-0005-0000-0000-000065160000}"/>
    <cellStyle name="표준 46 2 2 6" xfId="5713" xr:uid="{00000000-0005-0000-0000-000066160000}"/>
    <cellStyle name="표준 46 2 2 6 2" xfId="5714" xr:uid="{00000000-0005-0000-0000-000067160000}"/>
    <cellStyle name="표준 46 2 2 7" xfId="5715" xr:uid="{00000000-0005-0000-0000-000068160000}"/>
    <cellStyle name="표준 46 2 3" xfId="5716" xr:uid="{00000000-0005-0000-0000-000069160000}"/>
    <cellStyle name="표준 46 2 3 2" xfId="5717" xr:uid="{00000000-0005-0000-0000-00006A160000}"/>
    <cellStyle name="표준 46 2 3 2 2" xfId="5718" xr:uid="{00000000-0005-0000-0000-00006B160000}"/>
    <cellStyle name="표준 46 2 3 2 2 2" xfId="5719" xr:uid="{00000000-0005-0000-0000-00006C160000}"/>
    <cellStyle name="표준 46 2 3 2 2 2 2" xfId="5720" xr:uid="{00000000-0005-0000-0000-00006D160000}"/>
    <cellStyle name="표준 46 2 3 2 2 2 2 2" xfId="5721" xr:uid="{00000000-0005-0000-0000-00006E160000}"/>
    <cellStyle name="표준 46 2 3 2 2 2 3" xfId="5722" xr:uid="{00000000-0005-0000-0000-00006F160000}"/>
    <cellStyle name="표준 46 2 3 2 2 3" xfId="5723" xr:uid="{00000000-0005-0000-0000-000070160000}"/>
    <cellStyle name="표준 46 2 3 2 2 3 2" xfId="5724" xr:uid="{00000000-0005-0000-0000-000071160000}"/>
    <cellStyle name="표준 46 2 3 2 2 4" xfId="5725" xr:uid="{00000000-0005-0000-0000-000072160000}"/>
    <cellStyle name="표준 46 2 3 2 3" xfId="5726" xr:uid="{00000000-0005-0000-0000-000073160000}"/>
    <cellStyle name="표준 46 2 3 2 3 2" xfId="5727" xr:uid="{00000000-0005-0000-0000-000074160000}"/>
    <cellStyle name="표준 46 2 3 2 3 2 2" xfId="5728" xr:uid="{00000000-0005-0000-0000-000075160000}"/>
    <cellStyle name="표준 46 2 3 2 3 3" xfId="5729" xr:uid="{00000000-0005-0000-0000-000076160000}"/>
    <cellStyle name="표준 46 2 3 2 4" xfId="5730" xr:uid="{00000000-0005-0000-0000-000077160000}"/>
    <cellStyle name="표준 46 2 3 2 4 2" xfId="5731" xr:uid="{00000000-0005-0000-0000-000078160000}"/>
    <cellStyle name="표준 46 2 3 2 5" xfId="5732" xr:uid="{00000000-0005-0000-0000-000079160000}"/>
    <cellStyle name="표준 46 2 3 3" xfId="5733" xr:uid="{00000000-0005-0000-0000-00007A160000}"/>
    <cellStyle name="표준 46 2 3 3 2" xfId="5734" xr:uid="{00000000-0005-0000-0000-00007B160000}"/>
    <cellStyle name="표준 46 2 3 3 2 2" xfId="5735" xr:uid="{00000000-0005-0000-0000-00007C160000}"/>
    <cellStyle name="표준 46 2 3 3 2 2 2" xfId="5736" xr:uid="{00000000-0005-0000-0000-00007D160000}"/>
    <cellStyle name="표준 46 2 3 3 2 3" xfId="5737" xr:uid="{00000000-0005-0000-0000-00007E160000}"/>
    <cellStyle name="표준 46 2 3 3 3" xfId="5738" xr:uid="{00000000-0005-0000-0000-00007F160000}"/>
    <cellStyle name="표준 46 2 3 3 3 2" xfId="5739" xr:uid="{00000000-0005-0000-0000-000080160000}"/>
    <cellStyle name="표준 46 2 3 3 4" xfId="5740" xr:uid="{00000000-0005-0000-0000-000081160000}"/>
    <cellStyle name="표준 46 2 3 4" xfId="5741" xr:uid="{00000000-0005-0000-0000-000082160000}"/>
    <cellStyle name="표준 46 2 3 4 2" xfId="5742" xr:uid="{00000000-0005-0000-0000-000083160000}"/>
    <cellStyle name="표준 46 2 3 4 2 2" xfId="5743" xr:uid="{00000000-0005-0000-0000-000084160000}"/>
    <cellStyle name="표준 46 2 3 4 3" xfId="5744" xr:uid="{00000000-0005-0000-0000-000085160000}"/>
    <cellStyle name="표준 46 2 3 5" xfId="5745" xr:uid="{00000000-0005-0000-0000-000086160000}"/>
    <cellStyle name="표준 46 2 3 5 2" xfId="5746" xr:uid="{00000000-0005-0000-0000-000087160000}"/>
    <cellStyle name="표준 46 2 3 6" xfId="5747" xr:uid="{00000000-0005-0000-0000-000088160000}"/>
    <cellStyle name="표준 46 2 4" xfId="5748" xr:uid="{00000000-0005-0000-0000-000089160000}"/>
    <cellStyle name="표준 46 2 4 2" xfId="5749" xr:uid="{00000000-0005-0000-0000-00008A160000}"/>
    <cellStyle name="표준 46 2 4 2 2" xfId="5750" xr:uid="{00000000-0005-0000-0000-00008B160000}"/>
    <cellStyle name="표준 46 2 4 2 2 2" xfId="5751" xr:uid="{00000000-0005-0000-0000-00008C160000}"/>
    <cellStyle name="표준 46 2 4 2 2 2 2" xfId="5752" xr:uid="{00000000-0005-0000-0000-00008D160000}"/>
    <cellStyle name="표준 46 2 4 2 2 3" xfId="5753" xr:uid="{00000000-0005-0000-0000-00008E160000}"/>
    <cellStyle name="표준 46 2 4 2 3" xfId="5754" xr:uid="{00000000-0005-0000-0000-00008F160000}"/>
    <cellStyle name="표준 46 2 4 2 3 2" xfId="5755" xr:uid="{00000000-0005-0000-0000-000090160000}"/>
    <cellStyle name="표준 46 2 4 2 4" xfId="5756" xr:uid="{00000000-0005-0000-0000-000091160000}"/>
    <cellStyle name="표준 46 2 4 3" xfId="5757" xr:uid="{00000000-0005-0000-0000-000092160000}"/>
    <cellStyle name="표준 46 2 4 3 2" xfId="5758" xr:uid="{00000000-0005-0000-0000-000093160000}"/>
    <cellStyle name="표준 46 2 4 3 2 2" xfId="5759" xr:uid="{00000000-0005-0000-0000-000094160000}"/>
    <cellStyle name="표준 46 2 4 3 3" xfId="5760" xr:uid="{00000000-0005-0000-0000-000095160000}"/>
    <cellStyle name="표준 46 2 4 4" xfId="5761" xr:uid="{00000000-0005-0000-0000-000096160000}"/>
    <cellStyle name="표준 46 2 4 4 2" xfId="5762" xr:uid="{00000000-0005-0000-0000-000097160000}"/>
    <cellStyle name="표준 46 2 4 5" xfId="5763" xr:uid="{00000000-0005-0000-0000-000098160000}"/>
    <cellStyle name="표준 46 2 5" xfId="5764" xr:uid="{00000000-0005-0000-0000-000099160000}"/>
    <cellStyle name="표준 46 2 5 2" xfId="5765" xr:uid="{00000000-0005-0000-0000-00009A160000}"/>
    <cellStyle name="표준 46 2 5 2 2" xfId="5766" xr:uid="{00000000-0005-0000-0000-00009B160000}"/>
    <cellStyle name="표준 46 2 5 2 2 2" xfId="5767" xr:uid="{00000000-0005-0000-0000-00009C160000}"/>
    <cellStyle name="표준 46 2 5 2 3" xfId="5768" xr:uid="{00000000-0005-0000-0000-00009D160000}"/>
    <cellStyle name="표준 46 2 5 3" xfId="5769" xr:uid="{00000000-0005-0000-0000-00009E160000}"/>
    <cellStyle name="표준 46 2 5 3 2" xfId="5770" xr:uid="{00000000-0005-0000-0000-00009F160000}"/>
    <cellStyle name="표준 46 2 5 4" xfId="5771" xr:uid="{00000000-0005-0000-0000-0000A0160000}"/>
    <cellStyle name="표준 46 2 6" xfId="5772" xr:uid="{00000000-0005-0000-0000-0000A1160000}"/>
    <cellStyle name="표준 46 2 6 2" xfId="5773" xr:uid="{00000000-0005-0000-0000-0000A2160000}"/>
    <cellStyle name="표준 46 2 6 2 2" xfId="5774" xr:uid="{00000000-0005-0000-0000-0000A3160000}"/>
    <cellStyle name="표준 46 2 6 3" xfId="5775" xr:uid="{00000000-0005-0000-0000-0000A4160000}"/>
    <cellStyle name="표준 46 2 7" xfId="5776" xr:uid="{00000000-0005-0000-0000-0000A5160000}"/>
    <cellStyle name="표준 46 2 7 2" xfId="5777" xr:uid="{00000000-0005-0000-0000-0000A6160000}"/>
    <cellStyle name="표준 46 2 8" xfId="5778" xr:uid="{00000000-0005-0000-0000-0000A7160000}"/>
    <cellStyle name="표준 46 3" xfId="5779" xr:uid="{00000000-0005-0000-0000-0000A8160000}"/>
    <cellStyle name="표준 46 3 2" xfId="5780" xr:uid="{00000000-0005-0000-0000-0000A9160000}"/>
    <cellStyle name="표준 46 3 2 2" xfId="5781" xr:uid="{00000000-0005-0000-0000-0000AA160000}"/>
    <cellStyle name="표준 46 3 2 2 2" xfId="5782" xr:uid="{00000000-0005-0000-0000-0000AB160000}"/>
    <cellStyle name="표준 46 3 2 2 2 2" xfId="5783" xr:uid="{00000000-0005-0000-0000-0000AC160000}"/>
    <cellStyle name="표준 46 3 2 2 2 2 2" xfId="5784" xr:uid="{00000000-0005-0000-0000-0000AD160000}"/>
    <cellStyle name="표준 46 3 2 2 2 2 2 2" xfId="5785" xr:uid="{00000000-0005-0000-0000-0000AE160000}"/>
    <cellStyle name="표준 46 3 2 2 2 2 3" xfId="5786" xr:uid="{00000000-0005-0000-0000-0000AF160000}"/>
    <cellStyle name="표준 46 3 2 2 2 3" xfId="5787" xr:uid="{00000000-0005-0000-0000-0000B0160000}"/>
    <cellStyle name="표준 46 3 2 2 2 3 2" xfId="5788" xr:uid="{00000000-0005-0000-0000-0000B1160000}"/>
    <cellStyle name="표준 46 3 2 2 2 4" xfId="5789" xr:uid="{00000000-0005-0000-0000-0000B2160000}"/>
    <cellStyle name="표준 46 3 2 2 3" xfId="5790" xr:uid="{00000000-0005-0000-0000-0000B3160000}"/>
    <cellStyle name="표준 46 3 2 2 3 2" xfId="5791" xr:uid="{00000000-0005-0000-0000-0000B4160000}"/>
    <cellStyle name="표준 46 3 2 2 3 2 2" xfId="5792" xr:uid="{00000000-0005-0000-0000-0000B5160000}"/>
    <cellStyle name="표준 46 3 2 2 3 3" xfId="5793" xr:uid="{00000000-0005-0000-0000-0000B6160000}"/>
    <cellStyle name="표준 46 3 2 2 4" xfId="5794" xr:uid="{00000000-0005-0000-0000-0000B7160000}"/>
    <cellStyle name="표준 46 3 2 2 4 2" xfId="5795" xr:uid="{00000000-0005-0000-0000-0000B8160000}"/>
    <cellStyle name="표준 46 3 2 2 5" xfId="5796" xr:uid="{00000000-0005-0000-0000-0000B9160000}"/>
    <cellStyle name="표준 46 3 2 3" xfId="5797" xr:uid="{00000000-0005-0000-0000-0000BA160000}"/>
    <cellStyle name="표준 46 3 2 3 2" xfId="5798" xr:uid="{00000000-0005-0000-0000-0000BB160000}"/>
    <cellStyle name="표준 46 3 2 3 2 2" xfId="5799" xr:uid="{00000000-0005-0000-0000-0000BC160000}"/>
    <cellStyle name="표준 46 3 2 3 2 2 2" xfId="5800" xr:uid="{00000000-0005-0000-0000-0000BD160000}"/>
    <cellStyle name="표준 46 3 2 3 2 3" xfId="5801" xr:uid="{00000000-0005-0000-0000-0000BE160000}"/>
    <cellStyle name="표준 46 3 2 3 3" xfId="5802" xr:uid="{00000000-0005-0000-0000-0000BF160000}"/>
    <cellStyle name="표준 46 3 2 3 3 2" xfId="5803" xr:uid="{00000000-0005-0000-0000-0000C0160000}"/>
    <cellStyle name="표준 46 3 2 3 4" xfId="5804" xr:uid="{00000000-0005-0000-0000-0000C1160000}"/>
    <cellStyle name="표준 46 3 2 4" xfId="5805" xr:uid="{00000000-0005-0000-0000-0000C2160000}"/>
    <cellStyle name="표준 46 3 2 4 2" xfId="5806" xr:uid="{00000000-0005-0000-0000-0000C3160000}"/>
    <cellStyle name="표준 46 3 2 4 2 2" xfId="5807" xr:uid="{00000000-0005-0000-0000-0000C4160000}"/>
    <cellStyle name="표준 46 3 2 4 3" xfId="5808" xr:uid="{00000000-0005-0000-0000-0000C5160000}"/>
    <cellStyle name="표준 46 3 2 5" xfId="5809" xr:uid="{00000000-0005-0000-0000-0000C6160000}"/>
    <cellStyle name="표준 46 3 2 5 2" xfId="5810" xr:uid="{00000000-0005-0000-0000-0000C7160000}"/>
    <cellStyle name="표준 46 3 2 6" xfId="5811" xr:uid="{00000000-0005-0000-0000-0000C8160000}"/>
    <cellStyle name="표준 46 3 3" xfId="5812" xr:uid="{00000000-0005-0000-0000-0000C9160000}"/>
    <cellStyle name="표준 46 3 3 2" xfId="5813" xr:uid="{00000000-0005-0000-0000-0000CA160000}"/>
    <cellStyle name="표준 46 3 3 2 2" xfId="5814" xr:uid="{00000000-0005-0000-0000-0000CB160000}"/>
    <cellStyle name="표준 46 3 3 2 2 2" xfId="5815" xr:uid="{00000000-0005-0000-0000-0000CC160000}"/>
    <cellStyle name="표준 46 3 3 2 2 2 2" xfId="5816" xr:uid="{00000000-0005-0000-0000-0000CD160000}"/>
    <cellStyle name="표준 46 3 3 2 2 3" xfId="5817" xr:uid="{00000000-0005-0000-0000-0000CE160000}"/>
    <cellStyle name="표준 46 3 3 2 3" xfId="5818" xr:uid="{00000000-0005-0000-0000-0000CF160000}"/>
    <cellStyle name="표준 46 3 3 2 3 2" xfId="5819" xr:uid="{00000000-0005-0000-0000-0000D0160000}"/>
    <cellStyle name="표준 46 3 3 2 4" xfId="5820" xr:uid="{00000000-0005-0000-0000-0000D1160000}"/>
    <cellStyle name="표준 46 3 3 3" xfId="5821" xr:uid="{00000000-0005-0000-0000-0000D2160000}"/>
    <cellStyle name="표준 46 3 3 3 2" xfId="5822" xr:uid="{00000000-0005-0000-0000-0000D3160000}"/>
    <cellStyle name="표준 46 3 3 3 2 2" xfId="5823" xr:uid="{00000000-0005-0000-0000-0000D4160000}"/>
    <cellStyle name="표준 46 3 3 3 3" xfId="5824" xr:uid="{00000000-0005-0000-0000-0000D5160000}"/>
    <cellStyle name="표준 46 3 3 4" xfId="5825" xr:uid="{00000000-0005-0000-0000-0000D6160000}"/>
    <cellStyle name="표준 46 3 3 4 2" xfId="5826" xr:uid="{00000000-0005-0000-0000-0000D7160000}"/>
    <cellStyle name="표준 46 3 3 5" xfId="5827" xr:uid="{00000000-0005-0000-0000-0000D8160000}"/>
    <cellStyle name="표준 46 3 4" xfId="5828" xr:uid="{00000000-0005-0000-0000-0000D9160000}"/>
    <cellStyle name="표준 46 3 4 2" xfId="5829" xr:uid="{00000000-0005-0000-0000-0000DA160000}"/>
    <cellStyle name="표준 46 3 4 2 2" xfId="5830" xr:uid="{00000000-0005-0000-0000-0000DB160000}"/>
    <cellStyle name="표준 46 3 4 2 2 2" xfId="5831" xr:uid="{00000000-0005-0000-0000-0000DC160000}"/>
    <cellStyle name="표준 46 3 4 2 3" xfId="5832" xr:uid="{00000000-0005-0000-0000-0000DD160000}"/>
    <cellStyle name="표준 46 3 4 3" xfId="5833" xr:uid="{00000000-0005-0000-0000-0000DE160000}"/>
    <cellStyle name="표준 46 3 4 3 2" xfId="5834" xr:uid="{00000000-0005-0000-0000-0000DF160000}"/>
    <cellStyle name="표준 46 3 4 4" xfId="5835" xr:uid="{00000000-0005-0000-0000-0000E0160000}"/>
    <cellStyle name="표준 46 3 5" xfId="5836" xr:uid="{00000000-0005-0000-0000-0000E1160000}"/>
    <cellStyle name="표준 46 3 5 2" xfId="5837" xr:uid="{00000000-0005-0000-0000-0000E2160000}"/>
    <cellStyle name="표준 46 3 5 2 2" xfId="5838" xr:uid="{00000000-0005-0000-0000-0000E3160000}"/>
    <cellStyle name="표준 46 3 5 3" xfId="5839" xr:uid="{00000000-0005-0000-0000-0000E4160000}"/>
    <cellStyle name="표준 46 3 6" xfId="5840" xr:uid="{00000000-0005-0000-0000-0000E5160000}"/>
    <cellStyle name="표준 46 3 6 2" xfId="5841" xr:uid="{00000000-0005-0000-0000-0000E6160000}"/>
    <cellStyle name="표준 46 3 7" xfId="5842" xr:uid="{00000000-0005-0000-0000-0000E7160000}"/>
    <cellStyle name="표준 46 4" xfId="5843" xr:uid="{00000000-0005-0000-0000-0000E8160000}"/>
    <cellStyle name="표준 46 4 2" xfId="5844" xr:uid="{00000000-0005-0000-0000-0000E9160000}"/>
    <cellStyle name="표준 46 4 2 2" xfId="5845" xr:uid="{00000000-0005-0000-0000-0000EA160000}"/>
    <cellStyle name="표준 46 4 2 2 2" xfId="5846" xr:uid="{00000000-0005-0000-0000-0000EB160000}"/>
    <cellStyle name="표준 46 4 2 2 2 2" xfId="5847" xr:uid="{00000000-0005-0000-0000-0000EC160000}"/>
    <cellStyle name="표준 46 4 2 2 2 2 2" xfId="5848" xr:uid="{00000000-0005-0000-0000-0000ED160000}"/>
    <cellStyle name="표준 46 4 2 2 2 3" xfId="5849" xr:uid="{00000000-0005-0000-0000-0000EE160000}"/>
    <cellStyle name="표준 46 4 2 2 3" xfId="5850" xr:uid="{00000000-0005-0000-0000-0000EF160000}"/>
    <cellStyle name="표준 46 4 2 2 3 2" xfId="5851" xr:uid="{00000000-0005-0000-0000-0000F0160000}"/>
    <cellStyle name="표준 46 4 2 2 4" xfId="5852" xr:uid="{00000000-0005-0000-0000-0000F1160000}"/>
    <cellStyle name="표준 46 4 2 3" xfId="5853" xr:uid="{00000000-0005-0000-0000-0000F2160000}"/>
    <cellStyle name="표준 46 4 2 3 2" xfId="5854" xr:uid="{00000000-0005-0000-0000-0000F3160000}"/>
    <cellStyle name="표준 46 4 2 3 2 2" xfId="5855" xr:uid="{00000000-0005-0000-0000-0000F4160000}"/>
    <cellStyle name="표준 46 4 2 3 3" xfId="5856" xr:uid="{00000000-0005-0000-0000-0000F5160000}"/>
    <cellStyle name="표준 46 4 2 4" xfId="5857" xr:uid="{00000000-0005-0000-0000-0000F6160000}"/>
    <cellStyle name="표준 46 4 2 4 2" xfId="5858" xr:uid="{00000000-0005-0000-0000-0000F7160000}"/>
    <cellStyle name="표준 46 4 2 5" xfId="5859" xr:uid="{00000000-0005-0000-0000-0000F8160000}"/>
    <cellStyle name="표준 46 4 3" xfId="5860" xr:uid="{00000000-0005-0000-0000-0000F9160000}"/>
    <cellStyle name="표준 46 4 3 2" xfId="5861" xr:uid="{00000000-0005-0000-0000-0000FA160000}"/>
    <cellStyle name="표준 46 4 3 2 2" xfId="5862" xr:uid="{00000000-0005-0000-0000-0000FB160000}"/>
    <cellStyle name="표준 46 4 3 2 2 2" xfId="5863" xr:uid="{00000000-0005-0000-0000-0000FC160000}"/>
    <cellStyle name="표준 46 4 3 2 3" xfId="5864" xr:uid="{00000000-0005-0000-0000-0000FD160000}"/>
    <cellStyle name="표준 46 4 3 3" xfId="5865" xr:uid="{00000000-0005-0000-0000-0000FE160000}"/>
    <cellStyle name="표준 46 4 3 3 2" xfId="5866" xr:uid="{00000000-0005-0000-0000-0000FF160000}"/>
    <cellStyle name="표준 46 4 3 4" xfId="5867" xr:uid="{00000000-0005-0000-0000-000000170000}"/>
    <cellStyle name="표준 46 4 4" xfId="5868" xr:uid="{00000000-0005-0000-0000-000001170000}"/>
    <cellStyle name="표준 46 4 4 2" xfId="5869" xr:uid="{00000000-0005-0000-0000-000002170000}"/>
    <cellStyle name="표준 46 4 4 2 2" xfId="5870" xr:uid="{00000000-0005-0000-0000-000003170000}"/>
    <cellStyle name="표준 46 4 4 3" xfId="5871" xr:uid="{00000000-0005-0000-0000-000004170000}"/>
    <cellStyle name="표준 46 4 5" xfId="5872" xr:uid="{00000000-0005-0000-0000-000005170000}"/>
    <cellStyle name="표준 46 4 5 2" xfId="5873" xr:uid="{00000000-0005-0000-0000-000006170000}"/>
    <cellStyle name="표준 46 4 6" xfId="5874" xr:uid="{00000000-0005-0000-0000-000007170000}"/>
    <cellStyle name="표준 46 5" xfId="5875" xr:uid="{00000000-0005-0000-0000-000008170000}"/>
    <cellStyle name="표준 46 5 2" xfId="5876" xr:uid="{00000000-0005-0000-0000-000009170000}"/>
    <cellStyle name="표준 46 5 2 2" xfId="5877" xr:uid="{00000000-0005-0000-0000-00000A170000}"/>
    <cellStyle name="표준 46 5 2 2 2" xfId="5878" xr:uid="{00000000-0005-0000-0000-00000B170000}"/>
    <cellStyle name="표준 46 5 2 2 2 2" xfId="5879" xr:uid="{00000000-0005-0000-0000-00000C170000}"/>
    <cellStyle name="표준 46 5 2 2 3" xfId="5880" xr:uid="{00000000-0005-0000-0000-00000D170000}"/>
    <cellStyle name="표준 46 5 2 3" xfId="5881" xr:uid="{00000000-0005-0000-0000-00000E170000}"/>
    <cellStyle name="표준 46 5 2 3 2" xfId="5882" xr:uid="{00000000-0005-0000-0000-00000F170000}"/>
    <cellStyle name="표준 46 5 2 4" xfId="5883" xr:uid="{00000000-0005-0000-0000-000010170000}"/>
    <cellStyle name="표준 46 5 3" xfId="5884" xr:uid="{00000000-0005-0000-0000-000011170000}"/>
    <cellStyle name="표준 46 5 3 2" xfId="5885" xr:uid="{00000000-0005-0000-0000-000012170000}"/>
    <cellStyle name="표준 46 5 3 2 2" xfId="5886" xr:uid="{00000000-0005-0000-0000-000013170000}"/>
    <cellStyle name="표준 46 5 3 3" xfId="5887" xr:uid="{00000000-0005-0000-0000-000014170000}"/>
    <cellStyle name="표준 46 5 4" xfId="5888" xr:uid="{00000000-0005-0000-0000-000015170000}"/>
    <cellStyle name="표준 46 5 4 2" xfId="5889" xr:uid="{00000000-0005-0000-0000-000016170000}"/>
    <cellStyle name="표준 46 5 5" xfId="5890" xr:uid="{00000000-0005-0000-0000-000017170000}"/>
    <cellStyle name="표준 46 6" xfId="5891" xr:uid="{00000000-0005-0000-0000-000018170000}"/>
    <cellStyle name="표준 46 6 2" xfId="5892" xr:uid="{00000000-0005-0000-0000-000019170000}"/>
    <cellStyle name="표준 46 6 2 2" xfId="5893" xr:uid="{00000000-0005-0000-0000-00001A170000}"/>
    <cellStyle name="표준 46 6 2 2 2" xfId="5894" xr:uid="{00000000-0005-0000-0000-00001B170000}"/>
    <cellStyle name="표준 46 6 2 3" xfId="5895" xr:uid="{00000000-0005-0000-0000-00001C170000}"/>
    <cellStyle name="표준 46 6 3" xfId="5896" xr:uid="{00000000-0005-0000-0000-00001D170000}"/>
    <cellStyle name="표준 46 6 3 2" xfId="5897" xr:uid="{00000000-0005-0000-0000-00001E170000}"/>
    <cellStyle name="표준 46 6 4" xfId="5898" xr:uid="{00000000-0005-0000-0000-00001F170000}"/>
    <cellStyle name="표준 46 7" xfId="5899" xr:uid="{00000000-0005-0000-0000-000020170000}"/>
    <cellStyle name="표준 46 7 2" xfId="5900" xr:uid="{00000000-0005-0000-0000-000021170000}"/>
    <cellStyle name="표준 46 7 2 2" xfId="5901" xr:uid="{00000000-0005-0000-0000-000022170000}"/>
    <cellStyle name="표준 46 7 3" xfId="5902" xr:uid="{00000000-0005-0000-0000-000023170000}"/>
    <cellStyle name="표준 46 8" xfId="5903" xr:uid="{00000000-0005-0000-0000-000024170000}"/>
    <cellStyle name="표준 46 8 2" xfId="5904" xr:uid="{00000000-0005-0000-0000-000025170000}"/>
    <cellStyle name="표준 46 9" xfId="5905" xr:uid="{00000000-0005-0000-0000-000026170000}"/>
    <cellStyle name="표준 47" xfId="5906" xr:uid="{00000000-0005-0000-0000-000027170000}"/>
    <cellStyle name="표준 47 2" xfId="5907" xr:uid="{00000000-0005-0000-0000-000028170000}"/>
    <cellStyle name="표준 47 2 2" xfId="5908" xr:uid="{00000000-0005-0000-0000-000029170000}"/>
    <cellStyle name="표준 47 2 2 2" xfId="5909" xr:uid="{00000000-0005-0000-0000-00002A170000}"/>
    <cellStyle name="표준 47 2 2 2 2" xfId="5910" xr:uid="{00000000-0005-0000-0000-00002B170000}"/>
    <cellStyle name="표준 47 2 2 2 2 2" xfId="5911" xr:uid="{00000000-0005-0000-0000-00002C170000}"/>
    <cellStyle name="표준 47 2 2 2 2 2 2" xfId="5912" xr:uid="{00000000-0005-0000-0000-00002D170000}"/>
    <cellStyle name="표준 47 2 2 2 2 2 2 2" xfId="5913" xr:uid="{00000000-0005-0000-0000-00002E170000}"/>
    <cellStyle name="표준 47 2 2 2 2 2 2 2 2" xfId="5914" xr:uid="{00000000-0005-0000-0000-00002F170000}"/>
    <cellStyle name="표준 47 2 2 2 2 2 2 3" xfId="5915" xr:uid="{00000000-0005-0000-0000-000030170000}"/>
    <cellStyle name="표준 47 2 2 2 2 2 3" xfId="5916" xr:uid="{00000000-0005-0000-0000-000031170000}"/>
    <cellStyle name="표준 47 2 2 2 2 2 3 2" xfId="5917" xr:uid="{00000000-0005-0000-0000-000032170000}"/>
    <cellStyle name="표준 47 2 2 2 2 2 4" xfId="5918" xr:uid="{00000000-0005-0000-0000-000033170000}"/>
    <cellStyle name="표준 47 2 2 2 2 3" xfId="5919" xr:uid="{00000000-0005-0000-0000-000034170000}"/>
    <cellStyle name="표준 47 2 2 2 2 3 2" xfId="5920" xr:uid="{00000000-0005-0000-0000-000035170000}"/>
    <cellStyle name="표준 47 2 2 2 2 3 2 2" xfId="5921" xr:uid="{00000000-0005-0000-0000-000036170000}"/>
    <cellStyle name="표준 47 2 2 2 2 3 3" xfId="5922" xr:uid="{00000000-0005-0000-0000-000037170000}"/>
    <cellStyle name="표준 47 2 2 2 2 4" xfId="5923" xr:uid="{00000000-0005-0000-0000-000038170000}"/>
    <cellStyle name="표준 47 2 2 2 2 4 2" xfId="5924" xr:uid="{00000000-0005-0000-0000-000039170000}"/>
    <cellStyle name="표준 47 2 2 2 2 5" xfId="5925" xr:uid="{00000000-0005-0000-0000-00003A170000}"/>
    <cellStyle name="표준 47 2 2 2 3" xfId="5926" xr:uid="{00000000-0005-0000-0000-00003B170000}"/>
    <cellStyle name="표준 47 2 2 2 3 2" xfId="5927" xr:uid="{00000000-0005-0000-0000-00003C170000}"/>
    <cellStyle name="표준 47 2 2 2 3 2 2" xfId="5928" xr:uid="{00000000-0005-0000-0000-00003D170000}"/>
    <cellStyle name="표준 47 2 2 2 3 2 2 2" xfId="5929" xr:uid="{00000000-0005-0000-0000-00003E170000}"/>
    <cellStyle name="표준 47 2 2 2 3 2 3" xfId="5930" xr:uid="{00000000-0005-0000-0000-00003F170000}"/>
    <cellStyle name="표준 47 2 2 2 3 3" xfId="5931" xr:uid="{00000000-0005-0000-0000-000040170000}"/>
    <cellStyle name="표준 47 2 2 2 3 3 2" xfId="5932" xr:uid="{00000000-0005-0000-0000-000041170000}"/>
    <cellStyle name="표준 47 2 2 2 3 4" xfId="5933" xr:uid="{00000000-0005-0000-0000-000042170000}"/>
    <cellStyle name="표준 47 2 2 2 4" xfId="5934" xr:uid="{00000000-0005-0000-0000-000043170000}"/>
    <cellStyle name="표준 47 2 2 2 4 2" xfId="5935" xr:uid="{00000000-0005-0000-0000-000044170000}"/>
    <cellStyle name="표준 47 2 2 2 4 2 2" xfId="5936" xr:uid="{00000000-0005-0000-0000-000045170000}"/>
    <cellStyle name="표준 47 2 2 2 4 3" xfId="5937" xr:uid="{00000000-0005-0000-0000-000046170000}"/>
    <cellStyle name="표준 47 2 2 2 5" xfId="5938" xr:uid="{00000000-0005-0000-0000-000047170000}"/>
    <cellStyle name="표준 47 2 2 2 5 2" xfId="5939" xr:uid="{00000000-0005-0000-0000-000048170000}"/>
    <cellStyle name="표준 47 2 2 2 6" xfId="5940" xr:uid="{00000000-0005-0000-0000-000049170000}"/>
    <cellStyle name="표준 47 2 2 3" xfId="5941" xr:uid="{00000000-0005-0000-0000-00004A170000}"/>
    <cellStyle name="표준 47 2 2 3 2" xfId="5942" xr:uid="{00000000-0005-0000-0000-00004B170000}"/>
    <cellStyle name="표준 47 2 2 3 2 2" xfId="5943" xr:uid="{00000000-0005-0000-0000-00004C170000}"/>
    <cellStyle name="표준 47 2 2 3 2 2 2" xfId="5944" xr:uid="{00000000-0005-0000-0000-00004D170000}"/>
    <cellStyle name="표준 47 2 2 3 2 2 2 2" xfId="5945" xr:uid="{00000000-0005-0000-0000-00004E170000}"/>
    <cellStyle name="표준 47 2 2 3 2 2 3" xfId="5946" xr:uid="{00000000-0005-0000-0000-00004F170000}"/>
    <cellStyle name="표준 47 2 2 3 2 3" xfId="5947" xr:uid="{00000000-0005-0000-0000-000050170000}"/>
    <cellStyle name="표준 47 2 2 3 2 3 2" xfId="5948" xr:uid="{00000000-0005-0000-0000-000051170000}"/>
    <cellStyle name="표준 47 2 2 3 2 4" xfId="5949" xr:uid="{00000000-0005-0000-0000-000052170000}"/>
    <cellStyle name="표준 47 2 2 3 3" xfId="5950" xr:uid="{00000000-0005-0000-0000-000053170000}"/>
    <cellStyle name="표준 47 2 2 3 3 2" xfId="5951" xr:uid="{00000000-0005-0000-0000-000054170000}"/>
    <cellStyle name="표준 47 2 2 3 3 2 2" xfId="5952" xr:uid="{00000000-0005-0000-0000-000055170000}"/>
    <cellStyle name="표준 47 2 2 3 3 3" xfId="5953" xr:uid="{00000000-0005-0000-0000-000056170000}"/>
    <cellStyle name="표준 47 2 2 3 4" xfId="5954" xr:uid="{00000000-0005-0000-0000-000057170000}"/>
    <cellStyle name="표준 47 2 2 3 4 2" xfId="5955" xr:uid="{00000000-0005-0000-0000-000058170000}"/>
    <cellStyle name="표준 47 2 2 3 5" xfId="5956" xr:uid="{00000000-0005-0000-0000-000059170000}"/>
    <cellStyle name="표준 47 2 2 4" xfId="5957" xr:uid="{00000000-0005-0000-0000-00005A170000}"/>
    <cellStyle name="표준 47 2 2 4 2" xfId="5958" xr:uid="{00000000-0005-0000-0000-00005B170000}"/>
    <cellStyle name="표준 47 2 2 4 2 2" xfId="5959" xr:uid="{00000000-0005-0000-0000-00005C170000}"/>
    <cellStyle name="표준 47 2 2 4 2 2 2" xfId="5960" xr:uid="{00000000-0005-0000-0000-00005D170000}"/>
    <cellStyle name="표준 47 2 2 4 2 3" xfId="5961" xr:uid="{00000000-0005-0000-0000-00005E170000}"/>
    <cellStyle name="표준 47 2 2 4 3" xfId="5962" xr:uid="{00000000-0005-0000-0000-00005F170000}"/>
    <cellStyle name="표준 47 2 2 4 3 2" xfId="5963" xr:uid="{00000000-0005-0000-0000-000060170000}"/>
    <cellStyle name="표준 47 2 2 4 4" xfId="5964" xr:uid="{00000000-0005-0000-0000-000061170000}"/>
    <cellStyle name="표준 47 2 2 5" xfId="5965" xr:uid="{00000000-0005-0000-0000-000062170000}"/>
    <cellStyle name="표준 47 2 2 5 2" xfId="5966" xr:uid="{00000000-0005-0000-0000-000063170000}"/>
    <cellStyle name="표준 47 2 2 5 2 2" xfId="5967" xr:uid="{00000000-0005-0000-0000-000064170000}"/>
    <cellStyle name="표준 47 2 2 5 3" xfId="5968" xr:uid="{00000000-0005-0000-0000-000065170000}"/>
    <cellStyle name="표준 47 2 2 6" xfId="5969" xr:uid="{00000000-0005-0000-0000-000066170000}"/>
    <cellStyle name="표준 47 2 2 6 2" xfId="5970" xr:uid="{00000000-0005-0000-0000-000067170000}"/>
    <cellStyle name="표준 47 2 2 7" xfId="5971" xr:uid="{00000000-0005-0000-0000-000068170000}"/>
    <cellStyle name="표준 47 2 3" xfId="5972" xr:uid="{00000000-0005-0000-0000-000069170000}"/>
    <cellStyle name="표준 47 2 3 2" xfId="5973" xr:uid="{00000000-0005-0000-0000-00006A170000}"/>
    <cellStyle name="표준 47 2 3 2 2" xfId="5974" xr:uid="{00000000-0005-0000-0000-00006B170000}"/>
    <cellStyle name="표준 47 2 3 2 2 2" xfId="5975" xr:uid="{00000000-0005-0000-0000-00006C170000}"/>
    <cellStyle name="표준 47 2 3 2 2 2 2" xfId="5976" xr:uid="{00000000-0005-0000-0000-00006D170000}"/>
    <cellStyle name="표준 47 2 3 2 2 2 2 2" xfId="5977" xr:uid="{00000000-0005-0000-0000-00006E170000}"/>
    <cellStyle name="표준 47 2 3 2 2 2 3" xfId="5978" xr:uid="{00000000-0005-0000-0000-00006F170000}"/>
    <cellStyle name="표준 47 2 3 2 2 3" xfId="5979" xr:uid="{00000000-0005-0000-0000-000070170000}"/>
    <cellStyle name="표준 47 2 3 2 2 3 2" xfId="5980" xr:uid="{00000000-0005-0000-0000-000071170000}"/>
    <cellStyle name="표준 47 2 3 2 2 4" xfId="5981" xr:uid="{00000000-0005-0000-0000-000072170000}"/>
    <cellStyle name="표준 47 2 3 2 3" xfId="5982" xr:uid="{00000000-0005-0000-0000-000073170000}"/>
    <cellStyle name="표준 47 2 3 2 3 2" xfId="5983" xr:uid="{00000000-0005-0000-0000-000074170000}"/>
    <cellStyle name="표준 47 2 3 2 3 2 2" xfId="5984" xr:uid="{00000000-0005-0000-0000-000075170000}"/>
    <cellStyle name="표준 47 2 3 2 3 3" xfId="5985" xr:uid="{00000000-0005-0000-0000-000076170000}"/>
    <cellStyle name="표준 47 2 3 2 4" xfId="5986" xr:uid="{00000000-0005-0000-0000-000077170000}"/>
    <cellStyle name="표준 47 2 3 2 4 2" xfId="5987" xr:uid="{00000000-0005-0000-0000-000078170000}"/>
    <cellStyle name="표준 47 2 3 2 5" xfId="5988" xr:uid="{00000000-0005-0000-0000-000079170000}"/>
    <cellStyle name="표준 47 2 3 3" xfId="5989" xr:uid="{00000000-0005-0000-0000-00007A170000}"/>
    <cellStyle name="표준 47 2 3 3 2" xfId="5990" xr:uid="{00000000-0005-0000-0000-00007B170000}"/>
    <cellStyle name="표준 47 2 3 3 2 2" xfId="5991" xr:uid="{00000000-0005-0000-0000-00007C170000}"/>
    <cellStyle name="표준 47 2 3 3 2 2 2" xfId="5992" xr:uid="{00000000-0005-0000-0000-00007D170000}"/>
    <cellStyle name="표준 47 2 3 3 2 3" xfId="5993" xr:uid="{00000000-0005-0000-0000-00007E170000}"/>
    <cellStyle name="표준 47 2 3 3 3" xfId="5994" xr:uid="{00000000-0005-0000-0000-00007F170000}"/>
    <cellStyle name="표준 47 2 3 3 3 2" xfId="5995" xr:uid="{00000000-0005-0000-0000-000080170000}"/>
    <cellStyle name="표준 47 2 3 3 4" xfId="5996" xr:uid="{00000000-0005-0000-0000-000081170000}"/>
    <cellStyle name="표준 47 2 3 4" xfId="5997" xr:uid="{00000000-0005-0000-0000-000082170000}"/>
    <cellStyle name="표준 47 2 3 4 2" xfId="5998" xr:uid="{00000000-0005-0000-0000-000083170000}"/>
    <cellStyle name="표준 47 2 3 4 2 2" xfId="5999" xr:uid="{00000000-0005-0000-0000-000084170000}"/>
    <cellStyle name="표준 47 2 3 4 3" xfId="6000" xr:uid="{00000000-0005-0000-0000-000085170000}"/>
    <cellStyle name="표준 47 2 3 5" xfId="6001" xr:uid="{00000000-0005-0000-0000-000086170000}"/>
    <cellStyle name="표준 47 2 3 5 2" xfId="6002" xr:uid="{00000000-0005-0000-0000-000087170000}"/>
    <cellStyle name="표준 47 2 3 6" xfId="6003" xr:uid="{00000000-0005-0000-0000-000088170000}"/>
    <cellStyle name="표준 47 2 4" xfId="6004" xr:uid="{00000000-0005-0000-0000-000089170000}"/>
    <cellStyle name="표준 47 2 4 2" xfId="6005" xr:uid="{00000000-0005-0000-0000-00008A170000}"/>
    <cellStyle name="표준 47 2 4 2 2" xfId="6006" xr:uid="{00000000-0005-0000-0000-00008B170000}"/>
    <cellStyle name="표준 47 2 4 2 2 2" xfId="6007" xr:uid="{00000000-0005-0000-0000-00008C170000}"/>
    <cellStyle name="표준 47 2 4 2 2 2 2" xfId="6008" xr:uid="{00000000-0005-0000-0000-00008D170000}"/>
    <cellStyle name="표준 47 2 4 2 2 3" xfId="6009" xr:uid="{00000000-0005-0000-0000-00008E170000}"/>
    <cellStyle name="표준 47 2 4 2 3" xfId="6010" xr:uid="{00000000-0005-0000-0000-00008F170000}"/>
    <cellStyle name="표준 47 2 4 2 3 2" xfId="6011" xr:uid="{00000000-0005-0000-0000-000090170000}"/>
    <cellStyle name="표준 47 2 4 2 4" xfId="6012" xr:uid="{00000000-0005-0000-0000-000091170000}"/>
    <cellStyle name="표준 47 2 4 3" xfId="6013" xr:uid="{00000000-0005-0000-0000-000092170000}"/>
    <cellStyle name="표준 47 2 4 3 2" xfId="6014" xr:uid="{00000000-0005-0000-0000-000093170000}"/>
    <cellStyle name="표준 47 2 4 3 2 2" xfId="6015" xr:uid="{00000000-0005-0000-0000-000094170000}"/>
    <cellStyle name="표준 47 2 4 3 3" xfId="6016" xr:uid="{00000000-0005-0000-0000-000095170000}"/>
    <cellStyle name="표준 47 2 4 4" xfId="6017" xr:uid="{00000000-0005-0000-0000-000096170000}"/>
    <cellStyle name="표준 47 2 4 4 2" xfId="6018" xr:uid="{00000000-0005-0000-0000-000097170000}"/>
    <cellStyle name="표준 47 2 4 5" xfId="6019" xr:uid="{00000000-0005-0000-0000-000098170000}"/>
    <cellStyle name="표준 47 2 5" xfId="6020" xr:uid="{00000000-0005-0000-0000-000099170000}"/>
    <cellStyle name="표준 47 2 5 2" xfId="6021" xr:uid="{00000000-0005-0000-0000-00009A170000}"/>
    <cellStyle name="표준 47 2 5 2 2" xfId="6022" xr:uid="{00000000-0005-0000-0000-00009B170000}"/>
    <cellStyle name="표준 47 2 5 2 2 2" xfId="6023" xr:uid="{00000000-0005-0000-0000-00009C170000}"/>
    <cellStyle name="표준 47 2 5 2 3" xfId="6024" xr:uid="{00000000-0005-0000-0000-00009D170000}"/>
    <cellStyle name="표준 47 2 5 3" xfId="6025" xr:uid="{00000000-0005-0000-0000-00009E170000}"/>
    <cellStyle name="표준 47 2 5 3 2" xfId="6026" xr:uid="{00000000-0005-0000-0000-00009F170000}"/>
    <cellStyle name="표준 47 2 5 4" xfId="6027" xr:uid="{00000000-0005-0000-0000-0000A0170000}"/>
    <cellStyle name="표준 47 2 6" xfId="6028" xr:uid="{00000000-0005-0000-0000-0000A1170000}"/>
    <cellStyle name="표준 47 2 6 2" xfId="6029" xr:uid="{00000000-0005-0000-0000-0000A2170000}"/>
    <cellStyle name="표준 47 2 6 2 2" xfId="6030" xr:uid="{00000000-0005-0000-0000-0000A3170000}"/>
    <cellStyle name="표준 47 2 6 3" xfId="6031" xr:uid="{00000000-0005-0000-0000-0000A4170000}"/>
    <cellStyle name="표준 47 2 7" xfId="6032" xr:uid="{00000000-0005-0000-0000-0000A5170000}"/>
    <cellStyle name="표준 47 2 7 2" xfId="6033" xr:uid="{00000000-0005-0000-0000-0000A6170000}"/>
    <cellStyle name="표준 47 2 8" xfId="6034" xr:uid="{00000000-0005-0000-0000-0000A7170000}"/>
    <cellStyle name="표준 47 3" xfId="6035" xr:uid="{00000000-0005-0000-0000-0000A8170000}"/>
    <cellStyle name="표준 47 3 2" xfId="6036" xr:uid="{00000000-0005-0000-0000-0000A9170000}"/>
    <cellStyle name="표준 47 3 2 2" xfId="6037" xr:uid="{00000000-0005-0000-0000-0000AA170000}"/>
    <cellStyle name="표준 47 3 2 2 2" xfId="6038" xr:uid="{00000000-0005-0000-0000-0000AB170000}"/>
    <cellStyle name="표준 47 3 2 2 2 2" xfId="6039" xr:uid="{00000000-0005-0000-0000-0000AC170000}"/>
    <cellStyle name="표준 47 3 2 2 2 2 2" xfId="6040" xr:uid="{00000000-0005-0000-0000-0000AD170000}"/>
    <cellStyle name="표준 47 3 2 2 2 2 2 2" xfId="6041" xr:uid="{00000000-0005-0000-0000-0000AE170000}"/>
    <cellStyle name="표준 47 3 2 2 2 2 3" xfId="6042" xr:uid="{00000000-0005-0000-0000-0000AF170000}"/>
    <cellStyle name="표준 47 3 2 2 2 3" xfId="6043" xr:uid="{00000000-0005-0000-0000-0000B0170000}"/>
    <cellStyle name="표준 47 3 2 2 2 3 2" xfId="6044" xr:uid="{00000000-0005-0000-0000-0000B1170000}"/>
    <cellStyle name="표준 47 3 2 2 2 4" xfId="6045" xr:uid="{00000000-0005-0000-0000-0000B2170000}"/>
    <cellStyle name="표준 47 3 2 2 3" xfId="6046" xr:uid="{00000000-0005-0000-0000-0000B3170000}"/>
    <cellStyle name="표준 47 3 2 2 3 2" xfId="6047" xr:uid="{00000000-0005-0000-0000-0000B4170000}"/>
    <cellStyle name="표준 47 3 2 2 3 2 2" xfId="6048" xr:uid="{00000000-0005-0000-0000-0000B5170000}"/>
    <cellStyle name="표준 47 3 2 2 3 3" xfId="6049" xr:uid="{00000000-0005-0000-0000-0000B6170000}"/>
    <cellStyle name="표준 47 3 2 2 4" xfId="6050" xr:uid="{00000000-0005-0000-0000-0000B7170000}"/>
    <cellStyle name="표준 47 3 2 2 4 2" xfId="6051" xr:uid="{00000000-0005-0000-0000-0000B8170000}"/>
    <cellStyle name="표준 47 3 2 2 5" xfId="6052" xr:uid="{00000000-0005-0000-0000-0000B9170000}"/>
    <cellStyle name="표준 47 3 2 3" xfId="6053" xr:uid="{00000000-0005-0000-0000-0000BA170000}"/>
    <cellStyle name="표준 47 3 2 3 2" xfId="6054" xr:uid="{00000000-0005-0000-0000-0000BB170000}"/>
    <cellStyle name="표준 47 3 2 3 2 2" xfId="6055" xr:uid="{00000000-0005-0000-0000-0000BC170000}"/>
    <cellStyle name="표준 47 3 2 3 2 2 2" xfId="6056" xr:uid="{00000000-0005-0000-0000-0000BD170000}"/>
    <cellStyle name="표준 47 3 2 3 2 3" xfId="6057" xr:uid="{00000000-0005-0000-0000-0000BE170000}"/>
    <cellStyle name="표준 47 3 2 3 3" xfId="6058" xr:uid="{00000000-0005-0000-0000-0000BF170000}"/>
    <cellStyle name="표준 47 3 2 3 3 2" xfId="6059" xr:uid="{00000000-0005-0000-0000-0000C0170000}"/>
    <cellStyle name="표준 47 3 2 3 4" xfId="6060" xr:uid="{00000000-0005-0000-0000-0000C1170000}"/>
    <cellStyle name="표준 47 3 2 4" xfId="6061" xr:uid="{00000000-0005-0000-0000-0000C2170000}"/>
    <cellStyle name="표준 47 3 2 4 2" xfId="6062" xr:uid="{00000000-0005-0000-0000-0000C3170000}"/>
    <cellStyle name="표준 47 3 2 4 2 2" xfId="6063" xr:uid="{00000000-0005-0000-0000-0000C4170000}"/>
    <cellStyle name="표준 47 3 2 4 3" xfId="6064" xr:uid="{00000000-0005-0000-0000-0000C5170000}"/>
    <cellStyle name="표준 47 3 2 5" xfId="6065" xr:uid="{00000000-0005-0000-0000-0000C6170000}"/>
    <cellStyle name="표준 47 3 2 5 2" xfId="6066" xr:uid="{00000000-0005-0000-0000-0000C7170000}"/>
    <cellStyle name="표준 47 3 2 6" xfId="6067" xr:uid="{00000000-0005-0000-0000-0000C8170000}"/>
    <cellStyle name="표준 47 3 3" xfId="6068" xr:uid="{00000000-0005-0000-0000-0000C9170000}"/>
    <cellStyle name="표준 47 3 3 2" xfId="6069" xr:uid="{00000000-0005-0000-0000-0000CA170000}"/>
    <cellStyle name="표준 47 3 3 2 2" xfId="6070" xr:uid="{00000000-0005-0000-0000-0000CB170000}"/>
    <cellStyle name="표준 47 3 3 2 2 2" xfId="6071" xr:uid="{00000000-0005-0000-0000-0000CC170000}"/>
    <cellStyle name="표준 47 3 3 2 2 2 2" xfId="6072" xr:uid="{00000000-0005-0000-0000-0000CD170000}"/>
    <cellStyle name="표준 47 3 3 2 2 3" xfId="6073" xr:uid="{00000000-0005-0000-0000-0000CE170000}"/>
    <cellStyle name="표준 47 3 3 2 3" xfId="6074" xr:uid="{00000000-0005-0000-0000-0000CF170000}"/>
    <cellStyle name="표준 47 3 3 2 3 2" xfId="6075" xr:uid="{00000000-0005-0000-0000-0000D0170000}"/>
    <cellStyle name="표준 47 3 3 2 4" xfId="6076" xr:uid="{00000000-0005-0000-0000-0000D1170000}"/>
    <cellStyle name="표준 47 3 3 3" xfId="6077" xr:uid="{00000000-0005-0000-0000-0000D2170000}"/>
    <cellStyle name="표준 47 3 3 3 2" xfId="6078" xr:uid="{00000000-0005-0000-0000-0000D3170000}"/>
    <cellStyle name="표준 47 3 3 3 2 2" xfId="6079" xr:uid="{00000000-0005-0000-0000-0000D4170000}"/>
    <cellStyle name="표준 47 3 3 3 3" xfId="6080" xr:uid="{00000000-0005-0000-0000-0000D5170000}"/>
    <cellStyle name="표준 47 3 3 4" xfId="6081" xr:uid="{00000000-0005-0000-0000-0000D6170000}"/>
    <cellStyle name="표준 47 3 3 4 2" xfId="6082" xr:uid="{00000000-0005-0000-0000-0000D7170000}"/>
    <cellStyle name="표준 47 3 3 5" xfId="6083" xr:uid="{00000000-0005-0000-0000-0000D8170000}"/>
    <cellStyle name="표준 47 3 4" xfId="6084" xr:uid="{00000000-0005-0000-0000-0000D9170000}"/>
    <cellStyle name="표준 47 3 4 2" xfId="6085" xr:uid="{00000000-0005-0000-0000-0000DA170000}"/>
    <cellStyle name="표준 47 3 4 2 2" xfId="6086" xr:uid="{00000000-0005-0000-0000-0000DB170000}"/>
    <cellStyle name="표준 47 3 4 2 2 2" xfId="6087" xr:uid="{00000000-0005-0000-0000-0000DC170000}"/>
    <cellStyle name="표준 47 3 4 2 3" xfId="6088" xr:uid="{00000000-0005-0000-0000-0000DD170000}"/>
    <cellStyle name="표준 47 3 4 3" xfId="6089" xr:uid="{00000000-0005-0000-0000-0000DE170000}"/>
    <cellStyle name="표준 47 3 4 3 2" xfId="6090" xr:uid="{00000000-0005-0000-0000-0000DF170000}"/>
    <cellStyle name="표준 47 3 4 4" xfId="6091" xr:uid="{00000000-0005-0000-0000-0000E0170000}"/>
    <cellStyle name="표준 47 3 5" xfId="6092" xr:uid="{00000000-0005-0000-0000-0000E1170000}"/>
    <cellStyle name="표준 47 3 5 2" xfId="6093" xr:uid="{00000000-0005-0000-0000-0000E2170000}"/>
    <cellStyle name="표준 47 3 5 2 2" xfId="6094" xr:uid="{00000000-0005-0000-0000-0000E3170000}"/>
    <cellStyle name="표준 47 3 5 3" xfId="6095" xr:uid="{00000000-0005-0000-0000-0000E4170000}"/>
    <cellStyle name="표준 47 3 6" xfId="6096" xr:uid="{00000000-0005-0000-0000-0000E5170000}"/>
    <cellStyle name="표준 47 3 6 2" xfId="6097" xr:uid="{00000000-0005-0000-0000-0000E6170000}"/>
    <cellStyle name="표준 47 3 7" xfId="6098" xr:uid="{00000000-0005-0000-0000-0000E7170000}"/>
    <cellStyle name="표준 47 4" xfId="6099" xr:uid="{00000000-0005-0000-0000-0000E8170000}"/>
    <cellStyle name="표준 47 4 2" xfId="6100" xr:uid="{00000000-0005-0000-0000-0000E9170000}"/>
    <cellStyle name="표준 47 4 2 2" xfId="6101" xr:uid="{00000000-0005-0000-0000-0000EA170000}"/>
    <cellStyle name="표준 47 4 2 2 2" xfId="6102" xr:uid="{00000000-0005-0000-0000-0000EB170000}"/>
    <cellStyle name="표준 47 4 2 2 2 2" xfId="6103" xr:uid="{00000000-0005-0000-0000-0000EC170000}"/>
    <cellStyle name="표준 47 4 2 2 2 2 2" xfId="6104" xr:uid="{00000000-0005-0000-0000-0000ED170000}"/>
    <cellStyle name="표준 47 4 2 2 2 3" xfId="6105" xr:uid="{00000000-0005-0000-0000-0000EE170000}"/>
    <cellStyle name="표준 47 4 2 2 3" xfId="6106" xr:uid="{00000000-0005-0000-0000-0000EF170000}"/>
    <cellStyle name="표준 47 4 2 2 3 2" xfId="6107" xr:uid="{00000000-0005-0000-0000-0000F0170000}"/>
    <cellStyle name="표준 47 4 2 2 4" xfId="6108" xr:uid="{00000000-0005-0000-0000-0000F1170000}"/>
    <cellStyle name="표준 47 4 2 3" xfId="6109" xr:uid="{00000000-0005-0000-0000-0000F2170000}"/>
    <cellStyle name="표준 47 4 2 3 2" xfId="6110" xr:uid="{00000000-0005-0000-0000-0000F3170000}"/>
    <cellStyle name="표준 47 4 2 3 2 2" xfId="6111" xr:uid="{00000000-0005-0000-0000-0000F4170000}"/>
    <cellStyle name="표준 47 4 2 3 3" xfId="6112" xr:uid="{00000000-0005-0000-0000-0000F5170000}"/>
    <cellStyle name="표준 47 4 2 4" xfId="6113" xr:uid="{00000000-0005-0000-0000-0000F6170000}"/>
    <cellStyle name="표준 47 4 2 4 2" xfId="6114" xr:uid="{00000000-0005-0000-0000-0000F7170000}"/>
    <cellStyle name="표준 47 4 2 5" xfId="6115" xr:uid="{00000000-0005-0000-0000-0000F8170000}"/>
    <cellStyle name="표준 47 4 3" xfId="6116" xr:uid="{00000000-0005-0000-0000-0000F9170000}"/>
    <cellStyle name="표준 47 4 3 2" xfId="6117" xr:uid="{00000000-0005-0000-0000-0000FA170000}"/>
    <cellStyle name="표준 47 4 3 2 2" xfId="6118" xr:uid="{00000000-0005-0000-0000-0000FB170000}"/>
    <cellStyle name="표준 47 4 3 2 2 2" xfId="6119" xr:uid="{00000000-0005-0000-0000-0000FC170000}"/>
    <cellStyle name="표준 47 4 3 2 3" xfId="6120" xr:uid="{00000000-0005-0000-0000-0000FD170000}"/>
    <cellStyle name="표준 47 4 3 3" xfId="6121" xr:uid="{00000000-0005-0000-0000-0000FE170000}"/>
    <cellStyle name="표준 47 4 3 3 2" xfId="6122" xr:uid="{00000000-0005-0000-0000-0000FF170000}"/>
    <cellStyle name="표준 47 4 3 4" xfId="6123" xr:uid="{00000000-0005-0000-0000-000000180000}"/>
    <cellStyle name="표준 47 4 4" xfId="6124" xr:uid="{00000000-0005-0000-0000-000001180000}"/>
    <cellStyle name="표준 47 4 4 2" xfId="6125" xr:uid="{00000000-0005-0000-0000-000002180000}"/>
    <cellStyle name="표준 47 4 4 2 2" xfId="6126" xr:uid="{00000000-0005-0000-0000-000003180000}"/>
    <cellStyle name="표준 47 4 4 3" xfId="6127" xr:uid="{00000000-0005-0000-0000-000004180000}"/>
    <cellStyle name="표준 47 4 5" xfId="6128" xr:uid="{00000000-0005-0000-0000-000005180000}"/>
    <cellStyle name="표준 47 4 5 2" xfId="6129" xr:uid="{00000000-0005-0000-0000-000006180000}"/>
    <cellStyle name="표준 47 4 6" xfId="6130" xr:uid="{00000000-0005-0000-0000-000007180000}"/>
    <cellStyle name="표준 47 5" xfId="6131" xr:uid="{00000000-0005-0000-0000-000008180000}"/>
    <cellStyle name="표준 47 5 2" xfId="6132" xr:uid="{00000000-0005-0000-0000-000009180000}"/>
    <cellStyle name="표준 47 5 2 2" xfId="6133" xr:uid="{00000000-0005-0000-0000-00000A180000}"/>
    <cellStyle name="표준 47 5 2 2 2" xfId="6134" xr:uid="{00000000-0005-0000-0000-00000B180000}"/>
    <cellStyle name="표준 47 5 2 2 2 2" xfId="6135" xr:uid="{00000000-0005-0000-0000-00000C180000}"/>
    <cellStyle name="표준 47 5 2 2 3" xfId="6136" xr:uid="{00000000-0005-0000-0000-00000D180000}"/>
    <cellStyle name="표준 47 5 2 3" xfId="6137" xr:uid="{00000000-0005-0000-0000-00000E180000}"/>
    <cellStyle name="표준 47 5 2 3 2" xfId="6138" xr:uid="{00000000-0005-0000-0000-00000F180000}"/>
    <cellStyle name="표준 47 5 2 4" xfId="6139" xr:uid="{00000000-0005-0000-0000-000010180000}"/>
    <cellStyle name="표준 47 5 3" xfId="6140" xr:uid="{00000000-0005-0000-0000-000011180000}"/>
    <cellStyle name="표준 47 5 3 2" xfId="6141" xr:uid="{00000000-0005-0000-0000-000012180000}"/>
    <cellStyle name="표준 47 5 3 2 2" xfId="6142" xr:uid="{00000000-0005-0000-0000-000013180000}"/>
    <cellStyle name="표준 47 5 3 3" xfId="6143" xr:uid="{00000000-0005-0000-0000-000014180000}"/>
    <cellStyle name="표준 47 5 4" xfId="6144" xr:uid="{00000000-0005-0000-0000-000015180000}"/>
    <cellStyle name="표준 47 5 4 2" xfId="6145" xr:uid="{00000000-0005-0000-0000-000016180000}"/>
    <cellStyle name="표준 47 5 5" xfId="6146" xr:uid="{00000000-0005-0000-0000-000017180000}"/>
    <cellStyle name="표준 47 6" xfId="6147" xr:uid="{00000000-0005-0000-0000-000018180000}"/>
    <cellStyle name="표준 47 6 2" xfId="6148" xr:uid="{00000000-0005-0000-0000-000019180000}"/>
    <cellStyle name="표준 47 6 2 2" xfId="6149" xr:uid="{00000000-0005-0000-0000-00001A180000}"/>
    <cellStyle name="표준 47 6 2 2 2" xfId="6150" xr:uid="{00000000-0005-0000-0000-00001B180000}"/>
    <cellStyle name="표준 47 6 2 3" xfId="6151" xr:uid="{00000000-0005-0000-0000-00001C180000}"/>
    <cellStyle name="표준 47 6 3" xfId="6152" xr:uid="{00000000-0005-0000-0000-00001D180000}"/>
    <cellStyle name="표준 47 6 3 2" xfId="6153" xr:uid="{00000000-0005-0000-0000-00001E180000}"/>
    <cellStyle name="표준 47 6 4" xfId="6154" xr:uid="{00000000-0005-0000-0000-00001F180000}"/>
    <cellStyle name="표준 47 7" xfId="6155" xr:uid="{00000000-0005-0000-0000-000020180000}"/>
    <cellStyle name="표준 47 7 2" xfId="6156" xr:uid="{00000000-0005-0000-0000-000021180000}"/>
    <cellStyle name="표준 47 7 2 2" xfId="6157" xr:uid="{00000000-0005-0000-0000-000022180000}"/>
    <cellStyle name="표준 47 7 3" xfId="6158" xr:uid="{00000000-0005-0000-0000-000023180000}"/>
    <cellStyle name="표준 47 8" xfId="6159" xr:uid="{00000000-0005-0000-0000-000024180000}"/>
    <cellStyle name="표준 47 8 2" xfId="6160" xr:uid="{00000000-0005-0000-0000-000025180000}"/>
    <cellStyle name="표준 47 9" xfId="6161" xr:uid="{00000000-0005-0000-0000-000026180000}"/>
    <cellStyle name="표준 48" xfId="6162" xr:uid="{00000000-0005-0000-0000-000027180000}"/>
    <cellStyle name="표준 48 2" xfId="6163" xr:uid="{00000000-0005-0000-0000-000028180000}"/>
    <cellStyle name="표준 48 2 2" xfId="6164" xr:uid="{00000000-0005-0000-0000-000029180000}"/>
    <cellStyle name="표준 48 2 2 2" xfId="6165" xr:uid="{00000000-0005-0000-0000-00002A180000}"/>
    <cellStyle name="표준 48 2 2 2 2" xfId="6166" xr:uid="{00000000-0005-0000-0000-00002B180000}"/>
    <cellStyle name="표준 48 2 2 2 2 2" xfId="6167" xr:uid="{00000000-0005-0000-0000-00002C180000}"/>
    <cellStyle name="표준 48 2 2 2 2 2 2" xfId="6168" xr:uid="{00000000-0005-0000-0000-00002D180000}"/>
    <cellStyle name="표준 48 2 2 2 2 2 2 2" xfId="6169" xr:uid="{00000000-0005-0000-0000-00002E180000}"/>
    <cellStyle name="표준 48 2 2 2 2 2 2 2 2" xfId="6170" xr:uid="{00000000-0005-0000-0000-00002F180000}"/>
    <cellStyle name="표준 48 2 2 2 2 2 2 3" xfId="6171" xr:uid="{00000000-0005-0000-0000-000030180000}"/>
    <cellStyle name="표준 48 2 2 2 2 2 3" xfId="6172" xr:uid="{00000000-0005-0000-0000-000031180000}"/>
    <cellStyle name="표준 48 2 2 2 2 2 3 2" xfId="6173" xr:uid="{00000000-0005-0000-0000-000032180000}"/>
    <cellStyle name="표준 48 2 2 2 2 2 4" xfId="6174" xr:uid="{00000000-0005-0000-0000-000033180000}"/>
    <cellStyle name="표준 48 2 2 2 2 3" xfId="6175" xr:uid="{00000000-0005-0000-0000-000034180000}"/>
    <cellStyle name="표준 48 2 2 2 2 3 2" xfId="6176" xr:uid="{00000000-0005-0000-0000-000035180000}"/>
    <cellStyle name="표준 48 2 2 2 2 3 2 2" xfId="6177" xr:uid="{00000000-0005-0000-0000-000036180000}"/>
    <cellStyle name="표준 48 2 2 2 2 3 3" xfId="6178" xr:uid="{00000000-0005-0000-0000-000037180000}"/>
    <cellStyle name="표준 48 2 2 2 2 4" xfId="6179" xr:uid="{00000000-0005-0000-0000-000038180000}"/>
    <cellStyle name="표준 48 2 2 2 2 4 2" xfId="6180" xr:uid="{00000000-0005-0000-0000-000039180000}"/>
    <cellStyle name="표준 48 2 2 2 2 5" xfId="6181" xr:uid="{00000000-0005-0000-0000-00003A180000}"/>
    <cellStyle name="표준 48 2 2 2 3" xfId="6182" xr:uid="{00000000-0005-0000-0000-00003B180000}"/>
    <cellStyle name="표준 48 2 2 2 3 2" xfId="6183" xr:uid="{00000000-0005-0000-0000-00003C180000}"/>
    <cellStyle name="표준 48 2 2 2 3 2 2" xfId="6184" xr:uid="{00000000-0005-0000-0000-00003D180000}"/>
    <cellStyle name="표준 48 2 2 2 3 2 2 2" xfId="6185" xr:uid="{00000000-0005-0000-0000-00003E180000}"/>
    <cellStyle name="표준 48 2 2 2 3 2 3" xfId="6186" xr:uid="{00000000-0005-0000-0000-00003F180000}"/>
    <cellStyle name="표준 48 2 2 2 3 3" xfId="6187" xr:uid="{00000000-0005-0000-0000-000040180000}"/>
    <cellStyle name="표준 48 2 2 2 3 3 2" xfId="6188" xr:uid="{00000000-0005-0000-0000-000041180000}"/>
    <cellStyle name="표준 48 2 2 2 3 4" xfId="6189" xr:uid="{00000000-0005-0000-0000-000042180000}"/>
    <cellStyle name="표준 48 2 2 2 4" xfId="6190" xr:uid="{00000000-0005-0000-0000-000043180000}"/>
    <cellStyle name="표준 48 2 2 2 4 2" xfId="6191" xr:uid="{00000000-0005-0000-0000-000044180000}"/>
    <cellStyle name="표준 48 2 2 2 4 2 2" xfId="6192" xr:uid="{00000000-0005-0000-0000-000045180000}"/>
    <cellStyle name="표준 48 2 2 2 4 3" xfId="6193" xr:uid="{00000000-0005-0000-0000-000046180000}"/>
    <cellStyle name="표준 48 2 2 2 5" xfId="6194" xr:uid="{00000000-0005-0000-0000-000047180000}"/>
    <cellStyle name="표준 48 2 2 2 5 2" xfId="6195" xr:uid="{00000000-0005-0000-0000-000048180000}"/>
    <cellStyle name="표준 48 2 2 2 6" xfId="6196" xr:uid="{00000000-0005-0000-0000-000049180000}"/>
    <cellStyle name="표준 48 2 2 3" xfId="6197" xr:uid="{00000000-0005-0000-0000-00004A180000}"/>
    <cellStyle name="표준 48 2 2 3 2" xfId="6198" xr:uid="{00000000-0005-0000-0000-00004B180000}"/>
    <cellStyle name="표준 48 2 2 3 2 2" xfId="6199" xr:uid="{00000000-0005-0000-0000-00004C180000}"/>
    <cellStyle name="표준 48 2 2 3 2 2 2" xfId="6200" xr:uid="{00000000-0005-0000-0000-00004D180000}"/>
    <cellStyle name="표준 48 2 2 3 2 2 2 2" xfId="6201" xr:uid="{00000000-0005-0000-0000-00004E180000}"/>
    <cellStyle name="표준 48 2 2 3 2 2 3" xfId="6202" xr:uid="{00000000-0005-0000-0000-00004F180000}"/>
    <cellStyle name="표준 48 2 2 3 2 3" xfId="6203" xr:uid="{00000000-0005-0000-0000-000050180000}"/>
    <cellStyle name="표준 48 2 2 3 2 3 2" xfId="6204" xr:uid="{00000000-0005-0000-0000-000051180000}"/>
    <cellStyle name="표준 48 2 2 3 2 4" xfId="6205" xr:uid="{00000000-0005-0000-0000-000052180000}"/>
    <cellStyle name="표준 48 2 2 3 3" xfId="6206" xr:uid="{00000000-0005-0000-0000-000053180000}"/>
    <cellStyle name="표준 48 2 2 3 3 2" xfId="6207" xr:uid="{00000000-0005-0000-0000-000054180000}"/>
    <cellStyle name="표준 48 2 2 3 3 2 2" xfId="6208" xr:uid="{00000000-0005-0000-0000-000055180000}"/>
    <cellStyle name="표준 48 2 2 3 3 3" xfId="6209" xr:uid="{00000000-0005-0000-0000-000056180000}"/>
    <cellStyle name="표준 48 2 2 3 4" xfId="6210" xr:uid="{00000000-0005-0000-0000-000057180000}"/>
    <cellStyle name="표준 48 2 2 3 4 2" xfId="6211" xr:uid="{00000000-0005-0000-0000-000058180000}"/>
    <cellStyle name="표준 48 2 2 3 5" xfId="6212" xr:uid="{00000000-0005-0000-0000-000059180000}"/>
    <cellStyle name="표준 48 2 2 4" xfId="6213" xr:uid="{00000000-0005-0000-0000-00005A180000}"/>
    <cellStyle name="표준 48 2 2 4 2" xfId="6214" xr:uid="{00000000-0005-0000-0000-00005B180000}"/>
    <cellStyle name="표준 48 2 2 4 2 2" xfId="6215" xr:uid="{00000000-0005-0000-0000-00005C180000}"/>
    <cellStyle name="표준 48 2 2 4 2 2 2" xfId="6216" xr:uid="{00000000-0005-0000-0000-00005D180000}"/>
    <cellStyle name="표준 48 2 2 4 2 3" xfId="6217" xr:uid="{00000000-0005-0000-0000-00005E180000}"/>
    <cellStyle name="표준 48 2 2 4 3" xfId="6218" xr:uid="{00000000-0005-0000-0000-00005F180000}"/>
    <cellStyle name="표준 48 2 2 4 3 2" xfId="6219" xr:uid="{00000000-0005-0000-0000-000060180000}"/>
    <cellStyle name="표준 48 2 2 4 4" xfId="6220" xr:uid="{00000000-0005-0000-0000-000061180000}"/>
    <cellStyle name="표준 48 2 2 5" xfId="6221" xr:uid="{00000000-0005-0000-0000-000062180000}"/>
    <cellStyle name="표준 48 2 2 5 2" xfId="6222" xr:uid="{00000000-0005-0000-0000-000063180000}"/>
    <cellStyle name="표준 48 2 2 5 2 2" xfId="6223" xr:uid="{00000000-0005-0000-0000-000064180000}"/>
    <cellStyle name="표준 48 2 2 5 3" xfId="6224" xr:uid="{00000000-0005-0000-0000-000065180000}"/>
    <cellStyle name="표준 48 2 2 6" xfId="6225" xr:uid="{00000000-0005-0000-0000-000066180000}"/>
    <cellStyle name="표준 48 2 2 6 2" xfId="6226" xr:uid="{00000000-0005-0000-0000-000067180000}"/>
    <cellStyle name="표준 48 2 2 7" xfId="6227" xr:uid="{00000000-0005-0000-0000-000068180000}"/>
    <cellStyle name="표준 48 2 3" xfId="6228" xr:uid="{00000000-0005-0000-0000-000069180000}"/>
    <cellStyle name="표준 48 2 3 2" xfId="6229" xr:uid="{00000000-0005-0000-0000-00006A180000}"/>
    <cellStyle name="표준 48 2 3 2 2" xfId="6230" xr:uid="{00000000-0005-0000-0000-00006B180000}"/>
    <cellStyle name="표준 48 2 3 2 2 2" xfId="6231" xr:uid="{00000000-0005-0000-0000-00006C180000}"/>
    <cellStyle name="표준 48 2 3 2 2 2 2" xfId="6232" xr:uid="{00000000-0005-0000-0000-00006D180000}"/>
    <cellStyle name="표준 48 2 3 2 2 2 2 2" xfId="6233" xr:uid="{00000000-0005-0000-0000-00006E180000}"/>
    <cellStyle name="표준 48 2 3 2 2 2 3" xfId="6234" xr:uid="{00000000-0005-0000-0000-00006F180000}"/>
    <cellStyle name="표준 48 2 3 2 2 3" xfId="6235" xr:uid="{00000000-0005-0000-0000-000070180000}"/>
    <cellStyle name="표준 48 2 3 2 2 3 2" xfId="6236" xr:uid="{00000000-0005-0000-0000-000071180000}"/>
    <cellStyle name="표준 48 2 3 2 2 4" xfId="6237" xr:uid="{00000000-0005-0000-0000-000072180000}"/>
    <cellStyle name="표준 48 2 3 2 3" xfId="6238" xr:uid="{00000000-0005-0000-0000-000073180000}"/>
    <cellStyle name="표준 48 2 3 2 3 2" xfId="6239" xr:uid="{00000000-0005-0000-0000-000074180000}"/>
    <cellStyle name="표준 48 2 3 2 3 2 2" xfId="6240" xr:uid="{00000000-0005-0000-0000-000075180000}"/>
    <cellStyle name="표준 48 2 3 2 3 3" xfId="6241" xr:uid="{00000000-0005-0000-0000-000076180000}"/>
    <cellStyle name="표준 48 2 3 2 4" xfId="6242" xr:uid="{00000000-0005-0000-0000-000077180000}"/>
    <cellStyle name="표준 48 2 3 2 4 2" xfId="6243" xr:uid="{00000000-0005-0000-0000-000078180000}"/>
    <cellStyle name="표준 48 2 3 2 5" xfId="6244" xr:uid="{00000000-0005-0000-0000-000079180000}"/>
    <cellStyle name="표준 48 2 3 3" xfId="6245" xr:uid="{00000000-0005-0000-0000-00007A180000}"/>
    <cellStyle name="표준 48 2 3 3 2" xfId="6246" xr:uid="{00000000-0005-0000-0000-00007B180000}"/>
    <cellStyle name="표준 48 2 3 3 2 2" xfId="6247" xr:uid="{00000000-0005-0000-0000-00007C180000}"/>
    <cellStyle name="표준 48 2 3 3 2 2 2" xfId="6248" xr:uid="{00000000-0005-0000-0000-00007D180000}"/>
    <cellStyle name="표준 48 2 3 3 2 3" xfId="6249" xr:uid="{00000000-0005-0000-0000-00007E180000}"/>
    <cellStyle name="표준 48 2 3 3 3" xfId="6250" xr:uid="{00000000-0005-0000-0000-00007F180000}"/>
    <cellStyle name="표준 48 2 3 3 3 2" xfId="6251" xr:uid="{00000000-0005-0000-0000-000080180000}"/>
    <cellStyle name="표준 48 2 3 3 4" xfId="6252" xr:uid="{00000000-0005-0000-0000-000081180000}"/>
    <cellStyle name="표준 48 2 3 4" xfId="6253" xr:uid="{00000000-0005-0000-0000-000082180000}"/>
    <cellStyle name="표준 48 2 3 4 2" xfId="6254" xr:uid="{00000000-0005-0000-0000-000083180000}"/>
    <cellStyle name="표준 48 2 3 4 2 2" xfId="6255" xr:uid="{00000000-0005-0000-0000-000084180000}"/>
    <cellStyle name="표준 48 2 3 4 3" xfId="6256" xr:uid="{00000000-0005-0000-0000-000085180000}"/>
    <cellStyle name="표준 48 2 3 5" xfId="6257" xr:uid="{00000000-0005-0000-0000-000086180000}"/>
    <cellStyle name="표준 48 2 3 5 2" xfId="6258" xr:uid="{00000000-0005-0000-0000-000087180000}"/>
    <cellStyle name="표준 48 2 3 6" xfId="6259" xr:uid="{00000000-0005-0000-0000-000088180000}"/>
    <cellStyle name="표준 48 2 4" xfId="6260" xr:uid="{00000000-0005-0000-0000-000089180000}"/>
    <cellStyle name="표준 48 2 4 2" xfId="6261" xr:uid="{00000000-0005-0000-0000-00008A180000}"/>
    <cellStyle name="표준 48 2 4 2 2" xfId="6262" xr:uid="{00000000-0005-0000-0000-00008B180000}"/>
    <cellStyle name="표준 48 2 4 2 2 2" xfId="6263" xr:uid="{00000000-0005-0000-0000-00008C180000}"/>
    <cellStyle name="표준 48 2 4 2 2 2 2" xfId="6264" xr:uid="{00000000-0005-0000-0000-00008D180000}"/>
    <cellStyle name="표준 48 2 4 2 2 3" xfId="6265" xr:uid="{00000000-0005-0000-0000-00008E180000}"/>
    <cellStyle name="표준 48 2 4 2 3" xfId="6266" xr:uid="{00000000-0005-0000-0000-00008F180000}"/>
    <cellStyle name="표준 48 2 4 2 3 2" xfId="6267" xr:uid="{00000000-0005-0000-0000-000090180000}"/>
    <cellStyle name="표준 48 2 4 2 4" xfId="6268" xr:uid="{00000000-0005-0000-0000-000091180000}"/>
    <cellStyle name="표준 48 2 4 3" xfId="6269" xr:uid="{00000000-0005-0000-0000-000092180000}"/>
    <cellStyle name="표준 48 2 4 3 2" xfId="6270" xr:uid="{00000000-0005-0000-0000-000093180000}"/>
    <cellStyle name="표준 48 2 4 3 2 2" xfId="6271" xr:uid="{00000000-0005-0000-0000-000094180000}"/>
    <cellStyle name="표준 48 2 4 3 3" xfId="6272" xr:uid="{00000000-0005-0000-0000-000095180000}"/>
    <cellStyle name="표준 48 2 4 4" xfId="6273" xr:uid="{00000000-0005-0000-0000-000096180000}"/>
    <cellStyle name="표준 48 2 4 4 2" xfId="6274" xr:uid="{00000000-0005-0000-0000-000097180000}"/>
    <cellStyle name="표준 48 2 4 5" xfId="6275" xr:uid="{00000000-0005-0000-0000-000098180000}"/>
    <cellStyle name="표준 48 2 5" xfId="6276" xr:uid="{00000000-0005-0000-0000-000099180000}"/>
    <cellStyle name="표준 48 2 5 2" xfId="6277" xr:uid="{00000000-0005-0000-0000-00009A180000}"/>
    <cellStyle name="표준 48 2 5 2 2" xfId="6278" xr:uid="{00000000-0005-0000-0000-00009B180000}"/>
    <cellStyle name="표준 48 2 5 2 2 2" xfId="6279" xr:uid="{00000000-0005-0000-0000-00009C180000}"/>
    <cellStyle name="표준 48 2 5 2 3" xfId="6280" xr:uid="{00000000-0005-0000-0000-00009D180000}"/>
    <cellStyle name="표준 48 2 5 3" xfId="6281" xr:uid="{00000000-0005-0000-0000-00009E180000}"/>
    <cellStyle name="표준 48 2 5 3 2" xfId="6282" xr:uid="{00000000-0005-0000-0000-00009F180000}"/>
    <cellStyle name="표준 48 2 5 4" xfId="6283" xr:uid="{00000000-0005-0000-0000-0000A0180000}"/>
    <cellStyle name="표준 48 2 6" xfId="6284" xr:uid="{00000000-0005-0000-0000-0000A1180000}"/>
    <cellStyle name="표준 48 2 6 2" xfId="6285" xr:uid="{00000000-0005-0000-0000-0000A2180000}"/>
    <cellStyle name="표준 48 2 6 2 2" xfId="6286" xr:uid="{00000000-0005-0000-0000-0000A3180000}"/>
    <cellStyle name="표준 48 2 6 3" xfId="6287" xr:uid="{00000000-0005-0000-0000-0000A4180000}"/>
    <cellStyle name="표준 48 2 7" xfId="6288" xr:uid="{00000000-0005-0000-0000-0000A5180000}"/>
    <cellStyle name="표준 48 2 7 2" xfId="6289" xr:uid="{00000000-0005-0000-0000-0000A6180000}"/>
    <cellStyle name="표준 48 2 8" xfId="6290" xr:uid="{00000000-0005-0000-0000-0000A7180000}"/>
    <cellStyle name="표준 48 3" xfId="6291" xr:uid="{00000000-0005-0000-0000-0000A8180000}"/>
    <cellStyle name="표준 48 3 2" xfId="6292" xr:uid="{00000000-0005-0000-0000-0000A9180000}"/>
    <cellStyle name="표준 48 3 2 2" xfId="6293" xr:uid="{00000000-0005-0000-0000-0000AA180000}"/>
    <cellStyle name="표준 48 3 2 2 2" xfId="6294" xr:uid="{00000000-0005-0000-0000-0000AB180000}"/>
    <cellStyle name="표준 48 3 2 2 2 2" xfId="6295" xr:uid="{00000000-0005-0000-0000-0000AC180000}"/>
    <cellStyle name="표준 48 3 2 2 2 2 2" xfId="6296" xr:uid="{00000000-0005-0000-0000-0000AD180000}"/>
    <cellStyle name="표준 48 3 2 2 2 2 2 2" xfId="6297" xr:uid="{00000000-0005-0000-0000-0000AE180000}"/>
    <cellStyle name="표준 48 3 2 2 2 2 3" xfId="6298" xr:uid="{00000000-0005-0000-0000-0000AF180000}"/>
    <cellStyle name="표준 48 3 2 2 2 3" xfId="6299" xr:uid="{00000000-0005-0000-0000-0000B0180000}"/>
    <cellStyle name="표준 48 3 2 2 2 3 2" xfId="6300" xr:uid="{00000000-0005-0000-0000-0000B1180000}"/>
    <cellStyle name="표준 48 3 2 2 2 4" xfId="6301" xr:uid="{00000000-0005-0000-0000-0000B2180000}"/>
    <cellStyle name="표준 48 3 2 2 3" xfId="6302" xr:uid="{00000000-0005-0000-0000-0000B3180000}"/>
    <cellStyle name="표준 48 3 2 2 3 2" xfId="6303" xr:uid="{00000000-0005-0000-0000-0000B4180000}"/>
    <cellStyle name="표준 48 3 2 2 3 2 2" xfId="6304" xr:uid="{00000000-0005-0000-0000-0000B5180000}"/>
    <cellStyle name="표준 48 3 2 2 3 3" xfId="6305" xr:uid="{00000000-0005-0000-0000-0000B6180000}"/>
    <cellStyle name="표준 48 3 2 2 4" xfId="6306" xr:uid="{00000000-0005-0000-0000-0000B7180000}"/>
    <cellStyle name="표준 48 3 2 2 4 2" xfId="6307" xr:uid="{00000000-0005-0000-0000-0000B8180000}"/>
    <cellStyle name="표준 48 3 2 2 5" xfId="6308" xr:uid="{00000000-0005-0000-0000-0000B9180000}"/>
    <cellStyle name="표준 48 3 2 3" xfId="6309" xr:uid="{00000000-0005-0000-0000-0000BA180000}"/>
    <cellStyle name="표준 48 3 2 3 2" xfId="6310" xr:uid="{00000000-0005-0000-0000-0000BB180000}"/>
    <cellStyle name="표준 48 3 2 3 2 2" xfId="6311" xr:uid="{00000000-0005-0000-0000-0000BC180000}"/>
    <cellStyle name="표준 48 3 2 3 2 2 2" xfId="6312" xr:uid="{00000000-0005-0000-0000-0000BD180000}"/>
    <cellStyle name="표준 48 3 2 3 2 3" xfId="6313" xr:uid="{00000000-0005-0000-0000-0000BE180000}"/>
    <cellStyle name="표준 48 3 2 3 3" xfId="6314" xr:uid="{00000000-0005-0000-0000-0000BF180000}"/>
    <cellStyle name="표준 48 3 2 3 3 2" xfId="6315" xr:uid="{00000000-0005-0000-0000-0000C0180000}"/>
    <cellStyle name="표준 48 3 2 3 4" xfId="6316" xr:uid="{00000000-0005-0000-0000-0000C1180000}"/>
    <cellStyle name="표준 48 3 2 4" xfId="6317" xr:uid="{00000000-0005-0000-0000-0000C2180000}"/>
    <cellStyle name="표준 48 3 2 4 2" xfId="6318" xr:uid="{00000000-0005-0000-0000-0000C3180000}"/>
    <cellStyle name="표준 48 3 2 4 2 2" xfId="6319" xr:uid="{00000000-0005-0000-0000-0000C4180000}"/>
    <cellStyle name="표준 48 3 2 4 3" xfId="6320" xr:uid="{00000000-0005-0000-0000-0000C5180000}"/>
    <cellStyle name="표준 48 3 2 5" xfId="6321" xr:uid="{00000000-0005-0000-0000-0000C6180000}"/>
    <cellStyle name="표준 48 3 2 5 2" xfId="6322" xr:uid="{00000000-0005-0000-0000-0000C7180000}"/>
    <cellStyle name="표준 48 3 2 6" xfId="6323" xr:uid="{00000000-0005-0000-0000-0000C8180000}"/>
    <cellStyle name="표준 48 3 3" xfId="6324" xr:uid="{00000000-0005-0000-0000-0000C9180000}"/>
    <cellStyle name="표준 48 3 3 2" xfId="6325" xr:uid="{00000000-0005-0000-0000-0000CA180000}"/>
    <cellStyle name="표준 48 3 3 2 2" xfId="6326" xr:uid="{00000000-0005-0000-0000-0000CB180000}"/>
    <cellStyle name="표준 48 3 3 2 2 2" xfId="6327" xr:uid="{00000000-0005-0000-0000-0000CC180000}"/>
    <cellStyle name="표준 48 3 3 2 2 2 2" xfId="6328" xr:uid="{00000000-0005-0000-0000-0000CD180000}"/>
    <cellStyle name="표준 48 3 3 2 2 3" xfId="6329" xr:uid="{00000000-0005-0000-0000-0000CE180000}"/>
    <cellStyle name="표준 48 3 3 2 3" xfId="6330" xr:uid="{00000000-0005-0000-0000-0000CF180000}"/>
    <cellStyle name="표준 48 3 3 2 3 2" xfId="6331" xr:uid="{00000000-0005-0000-0000-0000D0180000}"/>
    <cellStyle name="표준 48 3 3 2 4" xfId="6332" xr:uid="{00000000-0005-0000-0000-0000D1180000}"/>
    <cellStyle name="표준 48 3 3 3" xfId="6333" xr:uid="{00000000-0005-0000-0000-0000D2180000}"/>
    <cellStyle name="표준 48 3 3 3 2" xfId="6334" xr:uid="{00000000-0005-0000-0000-0000D3180000}"/>
    <cellStyle name="표준 48 3 3 3 2 2" xfId="6335" xr:uid="{00000000-0005-0000-0000-0000D4180000}"/>
    <cellStyle name="표준 48 3 3 3 3" xfId="6336" xr:uid="{00000000-0005-0000-0000-0000D5180000}"/>
    <cellStyle name="표준 48 3 3 4" xfId="6337" xr:uid="{00000000-0005-0000-0000-0000D6180000}"/>
    <cellStyle name="표준 48 3 3 4 2" xfId="6338" xr:uid="{00000000-0005-0000-0000-0000D7180000}"/>
    <cellStyle name="표준 48 3 3 5" xfId="6339" xr:uid="{00000000-0005-0000-0000-0000D8180000}"/>
    <cellStyle name="표준 48 3 4" xfId="6340" xr:uid="{00000000-0005-0000-0000-0000D9180000}"/>
    <cellStyle name="표준 48 3 4 2" xfId="6341" xr:uid="{00000000-0005-0000-0000-0000DA180000}"/>
    <cellStyle name="표준 48 3 4 2 2" xfId="6342" xr:uid="{00000000-0005-0000-0000-0000DB180000}"/>
    <cellStyle name="표준 48 3 4 2 2 2" xfId="6343" xr:uid="{00000000-0005-0000-0000-0000DC180000}"/>
    <cellStyle name="표준 48 3 4 2 3" xfId="6344" xr:uid="{00000000-0005-0000-0000-0000DD180000}"/>
    <cellStyle name="표준 48 3 4 3" xfId="6345" xr:uid="{00000000-0005-0000-0000-0000DE180000}"/>
    <cellStyle name="표준 48 3 4 3 2" xfId="6346" xr:uid="{00000000-0005-0000-0000-0000DF180000}"/>
    <cellStyle name="표준 48 3 4 4" xfId="6347" xr:uid="{00000000-0005-0000-0000-0000E0180000}"/>
    <cellStyle name="표준 48 3 5" xfId="6348" xr:uid="{00000000-0005-0000-0000-0000E1180000}"/>
    <cellStyle name="표준 48 3 5 2" xfId="6349" xr:uid="{00000000-0005-0000-0000-0000E2180000}"/>
    <cellStyle name="표준 48 3 5 2 2" xfId="6350" xr:uid="{00000000-0005-0000-0000-0000E3180000}"/>
    <cellStyle name="표준 48 3 5 3" xfId="6351" xr:uid="{00000000-0005-0000-0000-0000E4180000}"/>
    <cellStyle name="표준 48 3 6" xfId="6352" xr:uid="{00000000-0005-0000-0000-0000E5180000}"/>
    <cellStyle name="표준 48 3 6 2" xfId="6353" xr:uid="{00000000-0005-0000-0000-0000E6180000}"/>
    <cellStyle name="표준 48 3 7" xfId="6354" xr:uid="{00000000-0005-0000-0000-0000E7180000}"/>
    <cellStyle name="표준 48 4" xfId="6355" xr:uid="{00000000-0005-0000-0000-0000E8180000}"/>
    <cellStyle name="표준 48 4 2" xfId="6356" xr:uid="{00000000-0005-0000-0000-0000E9180000}"/>
    <cellStyle name="표준 48 4 2 2" xfId="6357" xr:uid="{00000000-0005-0000-0000-0000EA180000}"/>
    <cellStyle name="표준 48 4 2 2 2" xfId="6358" xr:uid="{00000000-0005-0000-0000-0000EB180000}"/>
    <cellStyle name="표준 48 4 2 2 2 2" xfId="6359" xr:uid="{00000000-0005-0000-0000-0000EC180000}"/>
    <cellStyle name="표준 48 4 2 2 2 2 2" xfId="6360" xr:uid="{00000000-0005-0000-0000-0000ED180000}"/>
    <cellStyle name="표준 48 4 2 2 2 3" xfId="6361" xr:uid="{00000000-0005-0000-0000-0000EE180000}"/>
    <cellStyle name="표준 48 4 2 2 3" xfId="6362" xr:uid="{00000000-0005-0000-0000-0000EF180000}"/>
    <cellStyle name="표준 48 4 2 2 3 2" xfId="6363" xr:uid="{00000000-0005-0000-0000-0000F0180000}"/>
    <cellStyle name="표준 48 4 2 2 4" xfId="6364" xr:uid="{00000000-0005-0000-0000-0000F1180000}"/>
    <cellStyle name="표준 48 4 2 3" xfId="6365" xr:uid="{00000000-0005-0000-0000-0000F2180000}"/>
    <cellStyle name="표준 48 4 2 3 2" xfId="6366" xr:uid="{00000000-0005-0000-0000-0000F3180000}"/>
    <cellStyle name="표준 48 4 2 3 2 2" xfId="6367" xr:uid="{00000000-0005-0000-0000-0000F4180000}"/>
    <cellStyle name="표준 48 4 2 3 3" xfId="6368" xr:uid="{00000000-0005-0000-0000-0000F5180000}"/>
    <cellStyle name="표준 48 4 2 4" xfId="6369" xr:uid="{00000000-0005-0000-0000-0000F6180000}"/>
    <cellStyle name="표준 48 4 2 4 2" xfId="6370" xr:uid="{00000000-0005-0000-0000-0000F7180000}"/>
    <cellStyle name="표준 48 4 2 5" xfId="6371" xr:uid="{00000000-0005-0000-0000-0000F8180000}"/>
    <cellStyle name="표준 48 4 3" xfId="6372" xr:uid="{00000000-0005-0000-0000-0000F9180000}"/>
    <cellStyle name="표준 48 4 3 2" xfId="6373" xr:uid="{00000000-0005-0000-0000-0000FA180000}"/>
    <cellStyle name="표준 48 4 3 2 2" xfId="6374" xr:uid="{00000000-0005-0000-0000-0000FB180000}"/>
    <cellStyle name="표준 48 4 3 2 2 2" xfId="6375" xr:uid="{00000000-0005-0000-0000-0000FC180000}"/>
    <cellStyle name="표준 48 4 3 2 3" xfId="6376" xr:uid="{00000000-0005-0000-0000-0000FD180000}"/>
    <cellStyle name="표준 48 4 3 3" xfId="6377" xr:uid="{00000000-0005-0000-0000-0000FE180000}"/>
    <cellStyle name="표준 48 4 3 3 2" xfId="6378" xr:uid="{00000000-0005-0000-0000-0000FF180000}"/>
    <cellStyle name="표준 48 4 3 4" xfId="6379" xr:uid="{00000000-0005-0000-0000-000000190000}"/>
    <cellStyle name="표준 48 4 4" xfId="6380" xr:uid="{00000000-0005-0000-0000-000001190000}"/>
    <cellStyle name="표준 48 4 4 2" xfId="6381" xr:uid="{00000000-0005-0000-0000-000002190000}"/>
    <cellStyle name="표준 48 4 4 2 2" xfId="6382" xr:uid="{00000000-0005-0000-0000-000003190000}"/>
    <cellStyle name="표준 48 4 4 3" xfId="6383" xr:uid="{00000000-0005-0000-0000-000004190000}"/>
    <cellStyle name="표준 48 4 5" xfId="6384" xr:uid="{00000000-0005-0000-0000-000005190000}"/>
    <cellStyle name="표준 48 4 5 2" xfId="6385" xr:uid="{00000000-0005-0000-0000-000006190000}"/>
    <cellStyle name="표준 48 4 6" xfId="6386" xr:uid="{00000000-0005-0000-0000-000007190000}"/>
    <cellStyle name="표준 48 5" xfId="6387" xr:uid="{00000000-0005-0000-0000-000008190000}"/>
    <cellStyle name="표준 48 5 2" xfId="6388" xr:uid="{00000000-0005-0000-0000-000009190000}"/>
    <cellStyle name="표준 48 5 2 2" xfId="6389" xr:uid="{00000000-0005-0000-0000-00000A190000}"/>
    <cellStyle name="표준 48 5 2 2 2" xfId="6390" xr:uid="{00000000-0005-0000-0000-00000B190000}"/>
    <cellStyle name="표준 48 5 2 2 2 2" xfId="6391" xr:uid="{00000000-0005-0000-0000-00000C190000}"/>
    <cellStyle name="표준 48 5 2 2 3" xfId="6392" xr:uid="{00000000-0005-0000-0000-00000D190000}"/>
    <cellStyle name="표준 48 5 2 3" xfId="6393" xr:uid="{00000000-0005-0000-0000-00000E190000}"/>
    <cellStyle name="표준 48 5 2 3 2" xfId="6394" xr:uid="{00000000-0005-0000-0000-00000F190000}"/>
    <cellStyle name="표준 48 5 2 4" xfId="6395" xr:uid="{00000000-0005-0000-0000-000010190000}"/>
    <cellStyle name="표준 48 5 3" xfId="6396" xr:uid="{00000000-0005-0000-0000-000011190000}"/>
    <cellStyle name="표준 48 5 3 2" xfId="6397" xr:uid="{00000000-0005-0000-0000-000012190000}"/>
    <cellStyle name="표준 48 5 3 2 2" xfId="6398" xr:uid="{00000000-0005-0000-0000-000013190000}"/>
    <cellStyle name="표준 48 5 3 3" xfId="6399" xr:uid="{00000000-0005-0000-0000-000014190000}"/>
    <cellStyle name="표준 48 5 4" xfId="6400" xr:uid="{00000000-0005-0000-0000-000015190000}"/>
    <cellStyle name="표준 48 5 4 2" xfId="6401" xr:uid="{00000000-0005-0000-0000-000016190000}"/>
    <cellStyle name="표준 48 5 5" xfId="6402" xr:uid="{00000000-0005-0000-0000-000017190000}"/>
    <cellStyle name="표준 48 6" xfId="6403" xr:uid="{00000000-0005-0000-0000-000018190000}"/>
    <cellStyle name="표준 48 6 2" xfId="6404" xr:uid="{00000000-0005-0000-0000-000019190000}"/>
    <cellStyle name="표준 48 6 2 2" xfId="6405" xr:uid="{00000000-0005-0000-0000-00001A190000}"/>
    <cellStyle name="표준 48 6 2 2 2" xfId="6406" xr:uid="{00000000-0005-0000-0000-00001B190000}"/>
    <cellStyle name="표준 48 6 2 3" xfId="6407" xr:uid="{00000000-0005-0000-0000-00001C190000}"/>
    <cellStyle name="표준 48 6 3" xfId="6408" xr:uid="{00000000-0005-0000-0000-00001D190000}"/>
    <cellStyle name="표준 48 6 3 2" xfId="6409" xr:uid="{00000000-0005-0000-0000-00001E190000}"/>
    <cellStyle name="표준 48 6 4" xfId="6410" xr:uid="{00000000-0005-0000-0000-00001F190000}"/>
    <cellStyle name="표준 48 7" xfId="6411" xr:uid="{00000000-0005-0000-0000-000020190000}"/>
    <cellStyle name="표준 48 7 2" xfId="6412" xr:uid="{00000000-0005-0000-0000-000021190000}"/>
    <cellStyle name="표준 48 7 2 2" xfId="6413" xr:uid="{00000000-0005-0000-0000-000022190000}"/>
    <cellStyle name="표준 48 7 3" xfId="6414" xr:uid="{00000000-0005-0000-0000-000023190000}"/>
    <cellStyle name="표준 48 8" xfId="6415" xr:uid="{00000000-0005-0000-0000-000024190000}"/>
    <cellStyle name="표준 48 8 2" xfId="6416" xr:uid="{00000000-0005-0000-0000-000025190000}"/>
    <cellStyle name="표준 48 9" xfId="6417" xr:uid="{00000000-0005-0000-0000-000026190000}"/>
    <cellStyle name="표준 49" xfId="6418" xr:uid="{00000000-0005-0000-0000-000027190000}"/>
    <cellStyle name="표준 49 2" xfId="6419" xr:uid="{00000000-0005-0000-0000-000028190000}"/>
    <cellStyle name="표준 49 2 2" xfId="6420" xr:uid="{00000000-0005-0000-0000-000029190000}"/>
    <cellStyle name="표준 49 2 2 2" xfId="6421" xr:uid="{00000000-0005-0000-0000-00002A190000}"/>
    <cellStyle name="표준 49 2 2 2 2" xfId="6422" xr:uid="{00000000-0005-0000-0000-00002B190000}"/>
    <cellStyle name="표준 49 2 2 2 2 2" xfId="6423" xr:uid="{00000000-0005-0000-0000-00002C190000}"/>
    <cellStyle name="표준 49 2 2 2 2 2 2" xfId="6424" xr:uid="{00000000-0005-0000-0000-00002D190000}"/>
    <cellStyle name="표준 49 2 2 2 2 2 2 2" xfId="6425" xr:uid="{00000000-0005-0000-0000-00002E190000}"/>
    <cellStyle name="표준 49 2 2 2 2 2 2 2 2" xfId="6426" xr:uid="{00000000-0005-0000-0000-00002F190000}"/>
    <cellStyle name="표준 49 2 2 2 2 2 2 3" xfId="6427" xr:uid="{00000000-0005-0000-0000-000030190000}"/>
    <cellStyle name="표준 49 2 2 2 2 2 3" xfId="6428" xr:uid="{00000000-0005-0000-0000-000031190000}"/>
    <cellStyle name="표준 49 2 2 2 2 2 3 2" xfId="6429" xr:uid="{00000000-0005-0000-0000-000032190000}"/>
    <cellStyle name="표준 49 2 2 2 2 2 4" xfId="6430" xr:uid="{00000000-0005-0000-0000-000033190000}"/>
    <cellStyle name="표준 49 2 2 2 2 3" xfId="6431" xr:uid="{00000000-0005-0000-0000-000034190000}"/>
    <cellStyle name="표준 49 2 2 2 2 3 2" xfId="6432" xr:uid="{00000000-0005-0000-0000-000035190000}"/>
    <cellStyle name="표준 49 2 2 2 2 3 2 2" xfId="6433" xr:uid="{00000000-0005-0000-0000-000036190000}"/>
    <cellStyle name="표준 49 2 2 2 2 3 3" xfId="6434" xr:uid="{00000000-0005-0000-0000-000037190000}"/>
    <cellStyle name="표준 49 2 2 2 2 4" xfId="6435" xr:uid="{00000000-0005-0000-0000-000038190000}"/>
    <cellStyle name="표준 49 2 2 2 2 4 2" xfId="6436" xr:uid="{00000000-0005-0000-0000-000039190000}"/>
    <cellStyle name="표준 49 2 2 2 2 5" xfId="6437" xr:uid="{00000000-0005-0000-0000-00003A190000}"/>
    <cellStyle name="표준 49 2 2 2 3" xfId="6438" xr:uid="{00000000-0005-0000-0000-00003B190000}"/>
    <cellStyle name="표준 49 2 2 2 3 2" xfId="6439" xr:uid="{00000000-0005-0000-0000-00003C190000}"/>
    <cellStyle name="표준 49 2 2 2 3 2 2" xfId="6440" xr:uid="{00000000-0005-0000-0000-00003D190000}"/>
    <cellStyle name="표준 49 2 2 2 3 2 2 2" xfId="6441" xr:uid="{00000000-0005-0000-0000-00003E190000}"/>
    <cellStyle name="표준 49 2 2 2 3 2 3" xfId="6442" xr:uid="{00000000-0005-0000-0000-00003F190000}"/>
    <cellStyle name="표준 49 2 2 2 3 3" xfId="6443" xr:uid="{00000000-0005-0000-0000-000040190000}"/>
    <cellStyle name="표준 49 2 2 2 3 3 2" xfId="6444" xr:uid="{00000000-0005-0000-0000-000041190000}"/>
    <cellStyle name="표준 49 2 2 2 3 4" xfId="6445" xr:uid="{00000000-0005-0000-0000-000042190000}"/>
    <cellStyle name="표준 49 2 2 2 4" xfId="6446" xr:uid="{00000000-0005-0000-0000-000043190000}"/>
    <cellStyle name="표준 49 2 2 2 4 2" xfId="6447" xr:uid="{00000000-0005-0000-0000-000044190000}"/>
    <cellStyle name="표준 49 2 2 2 4 2 2" xfId="6448" xr:uid="{00000000-0005-0000-0000-000045190000}"/>
    <cellStyle name="표준 49 2 2 2 4 3" xfId="6449" xr:uid="{00000000-0005-0000-0000-000046190000}"/>
    <cellStyle name="표준 49 2 2 2 5" xfId="6450" xr:uid="{00000000-0005-0000-0000-000047190000}"/>
    <cellStyle name="표준 49 2 2 2 5 2" xfId="6451" xr:uid="{00000000-0005-0000-0000-000048190000}"/>
    <cellStyle name="표준 49 2 2 2 6" xfId="6452" xr:uid="{00000000-0005-0000-0000-000049190000}"/>
    <cellStyle name="표준 49 2 2 3" xfId="6453" xr:uid="{00000000-0005-0000-0000-00004A190000}"/>
    <cellStyle name="표준 49 2 2 3 2" xfId="6454" xr:uid="{00000000-0005-0000-0000-00004B190000}"/>
    <cellStyle name="표준 49 2 2 3 2 2" xfId="6455" xr:uid="{00000000-0005-0000-0000-00004C190000}"/>
    <cellStyle name="표준 49 2 2 3 2 2 2" xfId="6456" xr:uid="{00000000-0005-0000-0000-00004D190000}"/>
    <cellStyle name="표준 49 2 2 3 2 2 2 2" xfId="6457" xr:uid="{00000000-0005-0000-0000-00004E190000}"/>
    <cellStyle name="표준 49 2 2 3 2 2 3" xfId="6458" xr:uid="{00000000-0005-0000-0000-00004F190000}"/>
    <cellStyle name="표준 49 2 2 3 2 3" xfId="6459" xr:uid="{00000000-0005-0000-0000-000050190000}"/>
    <cellStyle name="표준 49 2 2 3 2 3 2" xfId="6460" xr:uid="{00000000-0005-0000-0000-000051190000}"/>
    <cellStyle name="표준 49 2 2 3 2 4" xfId="6461" xr:uid="{00000000-0005-0000-0000-000052190000}"/>
    <cellStyle name="표준 49 2 2 3 3" xfId="6462" xr:uid="{00000000-0005-0000-0000-000053190000}"/>
    <cellStyle name="표준 49 2 2 3 3 2" xfId="6463" xr:uid="{00000000-0005-0000-0000-000054190000}"/>
    <cellStyle name="표준 49 2 2 3 3 2 2" xfId="6464" xr:uid="{00000000-0005-0000-0000-000055190000}"/>
    <cellStyle name="표준 49 2 2 3 3 3" xfId="6465" xr:uid="{00000000-0005-0000-0000-000056190000}"/>
    <cellStyle name="표준 49 2 2 3 4" xfId="6466" xr:uid="{00000000-0005-0000-0000-000057190000}"/>
    <cellStyle name="표준 49 2 2 3 4 2" xfId="6467" xr:uid="{00000000-0005-0000-0000-000058190000}"/>
    <cellStyle name="표준 49 2 2 3 5" xfId="6468" xr:uid="{00000000-0005-0000-0000-000059190000}"/>
    <cellStyle name="표준 49 2 2 4" xfId="6469" xr:uid="{00000000-0005-0000-0000-00005A190000}"/>
    <cellStyle name="표준 49 2 2 4 2" xfId="6470" xr:uid="{00000000-0005-0000-0000-00005B190000}"/>
    <cellStyle name="표준 49 2 2 4 2 2" xfId="6471" xr:uid="{00000000-0005-0000-0000-00005C190000}"/>
    <cellStyle name="표준 49 2 2 4 2 2 2" xfId="6472" xr:uid="{00000000-0005-0000-0000-00005D190000}"/>
    <cellStyle name="표준 49 2 2 4 2 3" xfId="6473" xr:uid="{00000000-0005-0000-0000-00005E190000}"/>
    <cellStyle name="표준 49 2 2 4 3" xfId="6474" xr:uid="{00000000-0005-0000-0000-00005F190000}"/>
    <cellStyle name="표준 49 2 2 4 3 2" xfId="6475" xr:uid="{00000000-0005-0000-0000-000060190000}"/>
    <cellStyle name="표준 49 2 2 4 4" xfId="6476" xr:uid="{00000000-0005-0000-0000-000061190000}"/>
    <cellStyle name="표준 49 2 2 5" xfId="6477" xr:uid="{00000000-0005-0000-0000-000062190000}"/>
    <cellStyle name="표준 49 2 2 5 2" xfId="6478" xr:uid="{00000000-0005-0000-0000-000063190000}"/>
    <cellStyle name="표준 49 2 2 5 2 2" xfId="6479" xr:uid="{00000000-0005-0000-0000-000064190000}"/>
    <cellStyle name="표준 49 2 2 5 3" xfId="6480" xr:uid="{00000000-0005-0000-0000-000065190000}"/>
    <cellStyle name="표준 49 2 2 6" xfId="6481" xr:uid="{00000000-0005-0000-0000-000066190000}"/>
    <cellStyle name="표준 49 2 2 6 2" xfId="6482" xr:uid="{00000000-0005-0000-0000-000067190000}"/>
    <cellStyle name="표준 49 2 2 7" xfId="6483" xr:uid="{00000000-0005-0000-0000-000068190000}"/>
    <cellStyle name="표준 49 2 3" xfId="6484" xr:uid="{00000000-0005-0000-0000-000069190000}"/>
    <cellStyle name="표준 49 2 3 2" xfId="6485" xr:uid="{00000000-0005-0000-0000-00006A190000}"/>
    <cellStyle name="표준 49 2 3 2 2" xfId="6486" xr:uid="{00000000-0005-0000-0000-00006B190000}"/>
    <cellStyle name="표준 49 2 3 2 2 2" xfId="6487" xr:uid="{00000000-0005-0000-0000-00006C190000}"/>
    <cellStyle name="표준 49 2 3 2 2 2 2" xfId="6488" xr:uid="{00000000-0005-0000-0000-00006D190000}"/>
    <cellStyle name="표준 49 2 3 2 2 2 2 2" xfId="6489" xr:uid="{00000000-0005-0000-0000-00006E190000}"/>
    <cellStyle name="표준 49 2 3 2 2 2 3" xfId="6490" xr:uid="{00000000-0005-0000-0000-00006F190000}"/>
    <cellStyle name="표준 49 2 3 2 2 3" xfId="6491" xr:uid="{00000000-0005-0000-0000-000070190000}"/>
    <cellStyle name="표준 49 2 3 2 2 3 2" xfId="6492" xr:uid="{00000000-0005-0000-0000-000071190000}"/>
    <cellStyle name="표준 49 2 3 2 2 4" xfId="6493" xr:uid="{00000000-0005-0000-0000-000072190000}"/>
    <cellStyle name="표준 49 2 3 2 3" xfId="6494" xr:uid="{00000000-0005-0000-0000-000073190000}"/>
    <cellStyle name="표준 49 2 3 2 3 2" xfId="6495" xr:uid="{00000000-0005-0000-0000-000074190000}"/>
    <cellStyle name="표준 49 2 3 2 3 2 2" xfId="6496" xr:uid="{00000000-0005-0000-0000-000075190000}"/>
    <cellStyle name="표준 49 2 3 2 3 3" xfId="6497" xr:uid="{00000000-0005-0000-0000-000076190000}"/>
    <cellStyle name="표준 49 2 3 2 4" xfId="6498" xr:uid="{00000000-0005-0000-0000-000077190000}"/>
    <cellStyle name="표준 49 2 3 2 4 2" xfId="6499" xr:uid="{00000000-0005-0000-0000-000078190000}"/>
    <cellStyle name="표준 49 2 3 2 5" xfId="6500" xr:uid="{00000000-0005-0000-0000-000079190000}"/>
    <cellStyle name="표준 49 2 3 3" xfId="6501" xr:uid="{00000000-0005-0000-0000-00007A190000}"/>
    <cellStyle name="표준 49 2 3 3 2" xfId="6502" xr:uid="{00000000-0005-0000-0000-00007B190000}"/>
    <cellStyle name="표준 49 2 3 3 2 2" xfId="6503" xr:uid="{00000000-0005-0000-0000-00007C190000}"/>
    <cellStyle name="표준 49 2 3 3 2 2 2" xfId="6504" xr:uid="{00000000-0005-0000-0000-00007D190000}"/>
    <cellStyle name="표준 49 2 3 3 2 3" xfId="6505" xr:uid="{00000000-0005-0000-0000-00007E190000}"/>
    <cellStyle name="표준 49 2 3 3 3" xfId="6506" xr:uid="{00000000-0005-0000-0000-00007F190000}"/>
    <cellStyle name="표준 49 2 3 3 3 2" xfId="6507" xr:uid="{00000000-0005-0000-0000-000080190000}"/>
    <cellStyle name="표준 49 2 3 3 4" xfId="6508" xr:uid="{00000000-0005-0000-0000-000081190000}"/>
    <cellStyle name="표준 49 2 3 4" xfId="6509" xr:uid="{00000000-0005-0000-0000-000082190000}"/>
    <cellStyle name="표준 49 2 3 4 2" xfId="6510" xr:uid="{00000000-0005-0000-0000-000083190000}"/>
    <cellStyle name="표준 49 2 3 4 2 2" xfId="6511" xr:uid="{00000000-0005-0000-0000-000084190000}"/>
    <cellStyle name="표준 49 2 3 4 3" xfId="6512" xr:uid="{00000000-0005-0000-0000-000085190000}"/>
    <cellStyle name="표준 49 2 3 5" xfId="6513" xr:uid="{00000000-0005-0000-0000-000086190000}"/>
    <cellStyle name="표준 49 2 3 5 2" xfId="6514" xr:uid="{00000000-0005-0000-0000-000087190000}"/>
    <cellStyle name="표준 49 2 3 6" xfId="6515" xr:uid="{00000000-0005-0000-0000-000088190000}"/>
    <cellStyle name="표준 49 2 4" xfId="6516" xr:uid="{00000000-0005-0000-0000-000089190000}"/>
    <cellStyle name="표준 49 2 4 2" xfId="6517" xr:uid="{00000000-0005-0000-0000-00008A190000}"/>
    <cellStyle name="표준 49 2 4 2 2" xfId="6518" xr:uid="{00000000-0005-0000-0000-00008B190000}"/>
    <cellStyle name="표준 49 2 4 2 2 2" xfId="6519" xr:uid="{00000000-0005-0000-0000-00008C190000}"/>
    <cellStyle name="표준 49 2 4 2 2 2 2" xfId="6520" xr:uid="{00000000-0005-0000-0000-00008D190000}"/>
    <cellStyle name="표준 49 2 4 2 2 3" xfId="6521" xr:uid="{00000000-0005-0000-0000-00008E190000}"/>
    <cellStyle name="표준 49 2 4 2 3" xfId="6522" xr:uid="{00000000-0005-0000-0000-00008F190000}"/>
    <cellStyle name="표준 49 2 4 2 3 2" xfId="6523" xr:uid="{00000000-0005-0000-0000-000090190000}"/>
    <cellStyle name="표준 49 2 4 2 4" xfId="6524" xr:uid="{00000000-0005-0000-0000-000091190000}"/>
    <cellStyle name="표준 49 2 4 3" xfId="6525" xr:uid="{00000000-0005-0000-0000-000092190000}"/>
    <cellStyle name="표준 49 2 4 3 2" xfId="6526" xr:uid="{00000000-0005-0000-0000-000093190000}"/>
    <cellStyle name="표준 49 2 4 3 2 2" xfId="6527" xr:uid="{00000000-0005-0000-0000-000094190000}"/>
    <cellStyle name="표준 49 2 4 3 3" xfId="6528" xr:uid="{00000000-0005-0000-0000-000095190000}"/>
    <cellStyle name="표준 49 2 4 4" xfId="6529" xr:uid="{00000000-0005-0000-0000-000096190000}"/>
    <cellStyle name="표준 49 2 4 4 2" xfId="6530" xr:uid="{00000000-0005-0000-0000-000097190000}"/>
    <cellStyle name="표준 49 2 4 5" xfId="6531" xr:uid="{00000000-0005-0000-0000-000098190000}"/>
    <cellStyle name="표준 49 2 5" xfId="6532" xr:uid="{00000000-0005-0000-0000-000099190000}"/>
    <cellStyle name="표준 49 2 5 2" xfId="6533" xr:uid="{00000000-0005-0000-0000-00009A190000}"/>
    <cellStyle name="표준 49 2 5 2 2" xfId="6534" xr:uid="{00000000-0005-0000-0000-00009B190000}"/>
    <cellStyle name="표준 49 2 5 2 2 2" xfId="6535" xr:uid="{00000000-0005-0000-0000-00009C190000}"/>
    <cellStyle name="표준 49 2 5 2 3" xfId="6536" xr:uid="{00000000-0005-0000-0000-00009D190000}"/>
    <cellStyle name="표준 49 2 5 3" xfId="6537" xr:uid="{00000000-0005-0000-0000-00009E190000}"/>
    <cellStyle name="표준 49 2 5 3 2" xfId="6538" xr:uid="{00000000-0005-0000-0000-00009F190000}"/>
    <cellStyle name="표준 49 2 5 4" xfId="6539" xr:uid="{00000000-0005-0000-0000-0000A0190000}"/>
    <cellStyle name="표준 49 2 6" xfId="6540" xr:uid="{00000000-0005-0000-0000-0000A1190000}"/>
    <cellStyle name="표준 49 2 6 2" xfId="6541" xr:uid="{00000000-0005-0000-0000-0000A2190000}"/>
    <cellStyle name="표준 49 2 6 2 2" xfId="6542" xr:uid="{00000000-0005-0000-0000-0000A3190000}"/>
    <cellStyle name="표준 49 2 6 3" xfId="6543" xr:uid="{00000000-0005-0000-0000-0000A4190000}"/>
    <cellStyle name="표준 49 2 7" xfId="6544" xr:uid="{00000000-0005-0000-0000-0000A5190000}"/>
    <cellStyle name="표준 49 2 7 2" xfId="6545" xr:uid="{00000000-0005-0000-0000-0000A6190000}"/>
    <cellStyle name="표준 49 2 8" xfId="6546" xr:uid="{00000000-0005-0000-0000-0000A7190000}"/>
    <cellStyle name="표준 49 3" xfId="6547" xr:uid="{00000000-0005-0000-0000-0000A8190000}"/>
    <cellStyle name="표준 49 3 2" xfId="6548" xr:uid="{00000000-0005-0000-0000-0000A9190000}"/>
    <cellStyle name="표준 49 3 2 2" xfId="6549" xr:uid="{00000000-0005-0000-0000-0000AA190000}"/>
    <cellStyle name="표준 49 3 2 2 2" xfId="6550" xr:uid="{00000000-0005-0000-0000-0000AB190000}"/>
    <cellStyle name="표준 49 3 2 2 2 2" xfId="6551" xr:uid="{00000000-0005-0000-0000-0000AC190000}"/>
    <cellStyle name="표준 49 3 2 2 2 2 2" xfId="6552" xr:uid="{00000000-0005-0000-0000-0000AD190000}"/>
    <cellStyle name="표준 49 3 2 2 2 2 2 2" xfId="6553" xr:uid="{00000000-0005-0000-0000-0000AE190000}"/>
    <cellStyle name="표준 49 3 2 2 2 2 3" xfId="6554" xr:uid="{00000000-0005-0000-0000-0000AF190000}"/>
    <cellStyle name="표준 49 3 2 2 2 3" xfId="6555" xr:uid="{00000000-0005-0000-0000-0000B0190000}"/>
    <cellStyle name="표준 49 3 2 2 2 3 2" xfId="6556" xr:uid="{00000000-0005-0000-0000-0000B1190000}"/>
    <cellStyle name="표준 49 3 2 2 2 4" xfId="6557" xr:uid="{00000000-0005-0000-0000-0000B2190000}"/>
    <cellStyle name="표준 49 3 2 2 3" xfId="6558" xr:uid="{00000000-0005-0000-0000-0000B3190000}"/>
    <cellStyle name="표준 49 3 2 2 3 2" xfId="6559" xr:uid="{00000000-0005-0000-0000-0000B4190000}"/>
    <cellStyle name="표준 49 3 2 2 3 2 2" xfId="6560" xr:uid="{00000000-0005-0000-0000-0000B5190000}"/>
    <cellStyle name="표준 49 3 2 2 3 3" xfId="6561" xr:uid="{00000000-0005-0000-0000-0000B6190000}"/>
    <cellStyle name="표준 49 3 2 2 4" xfId="6562" xr:uid="{00000000-0005-0000-0000-0000B7190000}"/>
    <cellStyle name="표준 49 3 2 2 4 2" xfId="6563" xr:uid="{00000000-0005-0000-0000-0000B8190000}"/>
    <cellStyle name="표준 49 3 2 2 5" xfId="6564" xr:uid="{00000000-0005-0000-0000-0000B9190000}"/>
    <cellStyle name="표준 49 3 2 3" xfId="6565" xr:uid="{00000000-0005-0000-0000-0000BA190000}"/>
    <cellStyle name="표준 49 3 2 3 2" xfId="6566" xr:uid="{00000000-0005-0000-0000-0000BB190000}"/>
    <cellStyle name="표준 49 3 2 3 2 2" xfId="6567" xr:uid="{00000000-0005-0000-0000-0000BC190000}"/>
    <cellStyle name="표준 49 3 2 3 2 2 2" xfId="6568" xr:uid="{00000000-0005-0000-0000-0000BD190000}"/>
    <cellStyle name="표준 49 3 2 3 2 3" xfId="6569" xr:uid="{00000000-0005-0000-0000-0000BE190000}"/>
    <cellStyle name="표준 49 3 2 3 3" xfId="6570" xr:uid="{00000000-0005-0000-0000-0000BF190000}"/>
    <cellStyle name="표준 49 3 2 3 3 2" xfId="6571" xr:uid="{00000000-0005-0000-0000-0000C0190000}"/>
    <cellStyle name="표준 49 3 2 3 4" xfId="6572" xr:uid="{00000000-0005-0000-0000-0000C1190000}"/>
    <cellStyle name="표준 49 3 2 4" xfId="6573" xr:uid="{00000000-0005-0000-0000-0000C2190000}"/>
    <cellStyle name="표준 49 3 2 4 2" xfId="6574" xr:uid="{00000000-0005-0000-0000-0000C3190000}"/>
    <cellStyle name="표준 49 3 2 4 2 2" xfId="6575" xr:uid="{00000000-0005-0000-0000-0000C4190000}"/>
    <cellStyle name="표준 49 3 2 4 3" xfId="6576" xr:uid="{00000000-0005-0000-0000-0000C5190000}"/>
    <cellStyle name="표준 49 3 2 5" xfId="6577" xr:uid="{00000000-0005-0000-0000-0000C6190000}"/>
    <cellStyle name="표준 49 3 2 5 2" xfId="6578" xr:uid="{00000000-0005-0000-0000-0000C7190000}"/>
    <cellStyle name="표준 49 3 2 6" xfId="6579" xr:uid="{00000000-0005-0000-0000-0000C8190000}"/>
    <cellStyle name="표준 49 3 3" xfId="6580" xr:uid="{00000000-0005-0000-0000-0000C9190000}"/>
    <cellStyle name="표준 49 3 3 2" xfId="6581" xr:uid="{00000000-0005-0000-0000-0000CA190000}"/>
    <cellStyle name="표준 49 3 3 2 2" xfId="6582" xr:uid="{00000000-0005-0000-0000-0000CB190000}"/>
    <cellStyle name="표준 49 3 3 2 2 2" xfId="6583" xr:uid="{00000000-0005-0000-0000-0000CC190000}"/>
    <cellStyle name="표준 49 3 3 2 2 2 2" xfId="6584" xr:uid="{00000000-0005-0000-0000-0000CD190000}"/>
    <cellStyle name="표준 49 3 3 2 2 3" xfId="6585" xr:uid="{00000000-0005-0000-0000-0000CE190000}"/>
    <cellStyle name="표준 49 3 3 2 3" xfId="6586" xr:uid="{00000000-0005-0000-0000-0000CF190000}"/>
    <cellStyle name="표준 49 3 3 2 3 2" xfId="6587" xr:uid="{00000000-0005-0000-0000-0000D0190000}"/>
    <cellStyle name="표준 49 3 3 2 4" xfId="6588" xr:uid="{00000000-0005-0000-0000-0000D1190000}"/>
    <cellStyle name="표준 49 3 3 3" xfId="6589" xr:uid="{00000000-0005-0000-0000-0000D2190000}"/>
    <cellStyle name="표준 49 3 3 3 2" xfId="6590" xr:uid="{00000000-0005-0000-0000-0000D3190000}"/>
    <cellStyle name="표준 49 3 3 3 2 2" xfId="6591" xr:uid="{00000000-0005-0000-0000-0000D4190000}"/>
    <cellStyle name="표준 49 3 3 3 3" xfId="6592" xr:uid="{00000000-0005-0000-0000-0000D5190000}"/>
    <cellStyle name="표준 49 3 3 4" xfId="6593" xr:uid="{00000000-0005-0000-0000-0000D6190000}"/>
    <cellStyle name="표준 49 3 3 4 2" xfId="6594" xr:uid="{00000000-0005-0000-0000-0000D7190000}"/>
    <cellStyle name="표준 49 3 3 5" xfId="6595" xr:uid="{00000000-0005-0000-0000-0000D8190000}"/>
    <cellStyle name="표준 49 3 4" xfId="6596" xr:uid="{00000000-0005-0000-0000-0000D9190000}"/>
    <cellStyle name="표준 49 3 4 2" xfId="6597" xr:uid="{00000000-0005-0000-0000-0000DA190000}"/>
    <cellStyle name="표준 49 3 4 2 2" xfId="6598" xr:uid="{00000000-0005-0000-0000-0000DB190000}"/>
    <cellStyle name="표준 49 3 4 2 2 2" xfId="6599" xr:uid="{00000000-0005-0000-0000-0000DC190000}"/>
    <cellStyle name="표준 49 3 4 2 3" xfId="6600" xr:uid="{00000000-0005-0000-0000-0000DD190000}"/>
    <cellStyle name="표준 49 3 4 3" xfId="6601" xr:uid="{00000000-0005-0000-0000-0000DE190000}"/>
    <cellStyle name="표준 49 3 4 3 2" xfId="6602" xr:uid="{00000000-0005-0000-0000-0000DF190000}"/>
    <cellStyle name="표준 49 3 4 4" xfId="6603" xr:uid="{00000000-0005-0000-0000-0000E0190000}"/>
    <cellStyle name="표준 49 3 5" xfId="6604" xr:uid="{00000000-0005-0000-0000-0000E1190000}"/>
    <cellStyle name="표준 49 3 5 2" xfId="6605" xr:uid="{00000000-0005-0000-0000-0000E2190000}"/>
    <cellStyle name="표준 49 3 5 2 2" xfId="6606" xr:uid="{00000000-0005-0000-0000-0000E3190000}"/>
    <cellStyle name="표준 49 3 5 3" xfId="6607" xr:uid="{00000000-0005-0000-0000-0000E4190000}"/>
    <cellStyle name="표준 49 3 6" xfId="6608" xr:uid="{00000000-0005-0000-0000-0000E5190000}"/>
    <cellStyle name="표준 49 3 6 2" xfId="6609" xr:uid="{00000000-0005-0000-0000-0000E6190000}"/>
    <cellStyle name="표준 49 3 7" xfId="6610" xr:uid="{00000000-0005-0000-0000-0000E7190000}"/>
    <cellStyle name="표준 49 4" xfId="6611" xr:uid="{00000000-0005-0000-0000-0000E8190000}"/>
    <cellStyle name="표준 49 4 2" xfId="6612" xr:uid="{00000000-0005-0000-0000-0000E9190000}"/>
    <cellStyle name="표준 49 4 2 2" xfId="6613" xr:uid="{00000000-0005-0000-0000-0000EA190000}"/>
    <cellStyle name="표준 49 4 2 2 2" xfId="6614" xr:uid="{00000000-0005-0000-0000-0000EB190000}"/>
    <cellStyle name="표준 49 4 2 2 2 2" xfId="6615" xr:uid="{00000000-0005-0000-0000-0000EC190000}"/>
    <cellStyle name="표준 49 4 2 2 2 2 2" xfId="6616" xr:uid="{00000000-0005-0000-0000-0000ED190000}"/>
    <cellStyle name="표준 49 4 2 2 2 3" xfId="6617" xr:uid="{00000000-0005-0000-0000-0000EE190000}"/>
    <cellStyle name="표준 49 4 2 2 3" xfId="6618" xr:uid="{00000000-0005-0000-0000-0000EF190000}"/>
    <cellStyle name="표준 49 4 2 2 3 2" xfId="6619" xr:uid="{00000000-0005-0000-0000-0000F0190000}"/>
    <cellStyle name="표준 49 4 2 2 4" xfId="6620" xr:uid="{00000000-0005-0000-0000-0000F1190000}"/>
    <cellStyle name="표준 49 4 2 3" xfId="6621" xr:uid="{00000000-0005-0000-0000-0000F2190000}"/>
    <cellStyle name="표준 49 4 2 3 2" xfId="6622" xr:uid="{00000000-0005-0000-0000-0000F3190000}"/>
    <cellStyle name="표준 49 4 2 3 2 2" xfId="6623" xr:uid="{00000000-0005-0000-0000-0000F4190000}"/>
    <cellStyle name="표준 49 4 2 3 3" xfId="6624" xr:uid="{00000000-0005-0000-0000-0000F5190000}"/>
    <cellStyle name="표준 49 4 2 4" xfId="6625" xr:uid="{00000000-0005-0000-0000-0000F6190000}"/>
    <cellStyle name="표준 49 4 2 4 2" xfId="6626" xr:uid="{00000000-0005-0000-0000-0000F7190000}"/>
    <cellStyle name="표준 49 4 2 5" xfId="6627" xr:uid="{00000000-0005-0000-0000-0000F8190000}"/>
    <cellStyle name="표준 49 4 3" xfId="6628" xr:uid="{00000000-0005-0000-0000-0000F9190000}"/>
    <cellStyle name="표준 49 4 3 2" xfId="6629" xr:uid="{00000000-0005-0000-0000-0000FA190000}"/>
    <cellStyle name="표준 49 4 3 2 2" xfId="6630" xr:uid="{00000000-0005-0000-0000-0000FB190000}"/>
    <cellStyle name="표준 49 4 3 2 2 2" xfId="6631" xr:uid="{00000000-0005-0000-0000-0000FC190000}"/>
    <cellStyle name="표준 49 4 3 2 3" xfId="6632" xr:uid="{00000000-0005-0000-0000-0000FD190000}"/>
    <cellStyle name="표준 49 4 3 3" xfId="6633" xr:uid="{00000000-0005-0000-0000-0000FE190000}"/>
    <cellStyle name="표준 49 4 3 3 2" xfId="6634" xr:uid="{00000000-0005-0000-0000-0000FF190000}"/>
    <cellStyle name="표준 49 4 3 4" xfId="6635" xr:uid="{00000000-0005-0000-0000-0000001A0000}"/>
    <cellStyle name="표준 49 4 4" xfId="6636" xr:uid="{00000000-0005-0000-0000-0000011A0000}"/>
    <cellStyle name="표준 49 4 4 2" xfId="6637" xr:uid="{00000000-0005-0000-0000-0000021A0000}"/>
    <cellStyle name="표준 49 4 4 2 2" xfId="6638" xr:uid="{00000000-0005-0000-0000-0000031A0000}"/>
    <cellStyle name="표준 49 4 4 3" xfId="6639" xr:uid="{00000000-0005-0000-0000-0000041A0000}"/>
    <cellStyle name="표준 49 4 5" xfId="6640" xr:uid="{00000000-0005-0000-0000-0000051A0000}"/>
    <cellStyle name="표준 49 4 5 2" xfId="6641" xr:uid="{00000000-0005-0000-0000-0000061A0000}"/>
    <cellStyle name="표준 49 4 6" xfId="6642" xr:uid="{00000000-0005-0000-0000-0000071A0000}"/>
    <cellStyle name="표준 49 5" xfId="6643" xr:uid="{00000000-0005-0000-0000-0000081A0000}"/>
    <cellStyle name="표준 49 5 2" xfId="6644" xr:uid="{00000000-0005-0000-0000-0000091A0000}"/>
    <cellStyle name="표준 49 5 2 2" xfId="6645" xr:uid="{00000000-0005-0000-0000-00000A1A0000}"/>
    <cellStyle name="표준 49 5 2 2 2" xfId="6646" xr:uid="{00000000-0005-0000-0000-00000B1A0000}"/>
    <cellStyle name="표준 49 5 2 2 2 2" xfId="6647" xr:uid="{00000000-0005-0000-0000-00000C1A0000}"/>
    <cellStyle name="표준 49 5 2 2 3" xfId="6648" xr:uid="{00000000-0005-0000-0000-00000D1A0000}"/>
    <cellStyle name="표준 49 5 2 3" xfId="6649" xr:uid="{00000000-0005-0000-0000-00000E1A0000}"/>
    <cellStyle name="표준 49 5 2 3 2" xfId="6650" xr:uid="{00000000-0005-0000-0000-00000F1A0000}"/>
    <cellStyle name="표준 49 5 2 4" xfId="6651" xr:uid="{00000000-0005-0000-0000-0000101A0000}"/>
    <cellStyle name="표준 49 5 3" xfId="6652" xr:uid="{00000000-0005-0000-0000-0000111A0000}"/>
    <cellStyle name="표준 49 5 3 2" xfId="6653" xr:uid="{00000000-0005-0000-0000-0000121A0000}"/>
    <cellStyle name="표준 49 5 3 2 2" xfId="6654" xr:uid="{00000000-0005-0000-0000-0000131A0000}"/>
    <cellStyle name="표준 49 5 3 3" xfId="6655" xr:uid="{00000000-0005-0000-0000-0000141A0000}"/>
    <cellStyle name="표준 49 5 4" xfId="6656" xr:uid="{00000000-0005-0000-0000-0000151A0000}"/>
    <cellStyle name="표준 49 5 4 2" xfId="6657" xr:uid="{00000000-0005-0000-0000-0000161A0000}"/>
    <cellStyle name="표준 49 5 5" xfId="6658" xr:uid="{00000000-0005-0000-0000-0000171A0000}"/>
    <cellStyle name="표준 49 6" xfId="6659" xr:uid="{00000000-0005-0000-0000-0000181A0000}"/>
    <cellStyle name="표준 49 6 2" xfId="6660" xr:uid="{00000000-0005-0000-0000-0000191A0000}"/>
    <cellStyle name="표준 49 6 2 2" xfId="6661" xr:uid="{00000000-0005-0000-0000-00001A1A0000}"/>
    <cellStyle name="표준 49 6 2 2 2" xfId="6662" xr:uid="{00000000-0005-0000-0000-00001B1A0000}"/>
    <cellStyle name="표준 49 6 2 3" xfId="6663" xr:uid="{00000000-0005-0000-0000-00001C1A0000}"/>
    <cellStyle name="표준 49 6 3" xfId="6664" xr:uid="{00000000-0005-0000-0000-00001D1A0000}"/>
    <cellStyle name="표준 49 6 3 2" xfId="6665" xr:uid="{00000000-0005-0000-0000-00001E1A0000}"/>
    <cellStyle name="표준 49 6 4" xfId="6666" xr:uid="{00000000-0005-0000-0000-00001F1A0000}"/>
    <cellStyle name="표준 49 7" xfId="6667" xr:uid="{00000000-0005-0000-0000-0000201A0000}"/>
    <cellStyle name="표준 49 7 2" xfId="6668" xr:uid="{00000000-0005-0000-0000-0000211A0000}"/>
    <cellStyle name="표준 49 7 2 2" xfId="6669" xr:uid="{00000000-0005-0000-0000-0000221A0000}"/>
    <cellStyle name="표준 49 7 3" xfId="6670" xr:uid="{00000000-0005-0000-0000-0000231A0000}"/>
    <cellStyle name="표준 49 8" xfId="6671" xr:uid="{00000000-0005-0000-0000-0000241A0000}"/>
    <cellStyle name="표준 49 8 2" xfId="6672" xr:uid="{00000000-0005-0000-0000-0000251A0000}"/>
    <cellStyle name="표준 49 9" xfId="6673" xr:uid="{00000000-0005-0000-0000-0000261A0000}"/>
    <cellStyle name="표준 5" xfId="6674" xr:uid="{00000000-0005-0000-0000-0000271A0000}"/>
    <cellStyle name="표준 50" xfId="6675" xr:uid="{00000000-0005-0000-0000-0000281A0000}"/>
    <cellStyle name="표준 50 2" xfId="6676" xr:uid="{00000000-0005-0000-0000-0000291A0000}"/>
    <cellStyle name="표준 50 2 2" xfId="6677" xr:uid="{00000000-0005-0000-0000-00002A1A0000}"/>
    <cellStyle name="표준 50 2 2 2" xfId="6678" xr:uid="{00000000-0005-0000-0000-00002B1A0000}"/>
    <cellStyle name="표준 50 2 2 2 2" xfId="6679" xr:uid="{00000000-0005-0000-0000-00002C1A0000}"/>
    <cellStyle name="표준 50 2 2 2 2 2" xfId="6680" xr:uid="{00000000-0005-0000-0000-00002D1A0000}"/>
    <cellStyle name="표준 50 2 2 2 2 2 2" xfId="6681" xr:uid="{00000000-0005-0000-0000-00002E1A0000}"/>
    <cellStyle name="표준 50 2 2 2 2 2 2 2" xfId="6682" xr:uid="{00000000-0005-0000-0000-00002F1A0000}"/>
    <cellStyle name="표준 50 2 2 2 2 2 2 2 2" xfId="6683" xr:uid="{00000000-0005-0000-0000-0000301A0000}"/>
    <cellStyle name="표준 50 2 2 2 2 2 2 3" xfId="6684" xr:uid="{00000000-0005-0000-0000-0000311A0000}"/>
    <cellStyle name="표준 50 2 2 2 2 2 3" xfId="6685" xr:uid="{00000000-0005-0000-0000-0000321A0000}"/>
    <cellStyle name="표준 50 2 2 2 2 2 3 2" xfId="6686" xr:uid="{00000000-0005-0000-0000-0000331A0000}"/>
    <cellStyle name="표준 50 2 2 2 2 2 4" xfId="6687" xr:uid="{00000000-0005-0000-0000-0000341A0000}"/>
    <cellStyle name="표준 50 2 2 2 2 3" xfId="6688" xr:uid="{00000000-0005-0000-0000-0000351A0000}"/>
    <cellStyle name="표준 50 2 2 2 2 3 2" xfId="6689" xr:uid="{00000000-0005-0000-0000-0000361A0000}"/>
    <cellStyle name="표준 50 2 2 2 2 3 2 2" xfId="6690" xr:uid="{00000000-0005-0000-0000-0000371A0000}"/>
    <cellStyle name="표준 50 2 2 2 2 3 3" xfId="6691" xr:uid="{00000000-0005-0000-0000-0000381A0000}"/>
    <cellStyle name="표준 50 2 2 2 2 4" xfId="6692" xr:uid="{00000000-0005-0000-0000-0000391A0000}"/>
    <cellStyle name="표준 50 2 2 2 2 4 2" xfId="6693" xr:uid="{00000000-0005-0000-0000-00003A1A0000}"/>
    <cellStyle name="표준 50 2 2 2 2 5" xfId="6694" xr:uid="{00000000-0005-0000-0000-00003B1A0000}"/>
    <cellStyle name="표준 50 2 2 2 3" xfId="6695" xr:uid="{00000000-0005-0000-0000-00003C1A0000}"/>
    <cellStyle name="표준 50 2 2 2 3 2" xfId="6696" xr:uid="{00000000-0005-0000-0000-00003D1A0000}"/>
    <cellStyle name="표준 50 2 2 2 3 2 2" xfId="6697" xr:uid="{00000000-0005-0000-0000-00003E1A0000}"/>
    <cellStyle name="표준 50 2 2 2 3 2 2 2" xfId="6698" xr:uid="{00000000-0005-0000-0000-00003F1A0000}"/>
    <cellStyle name="표준 50 2 2 2 3 2 3" xfId="6699" xr:uid="{00000000-0005-0000-0000-0000401A0000}"/>
    <cellStyle name="표준 50 2 2 2 3 3" xfId="6700" xr:uid="{00000000-0005-0000-0000-0000411A0000}"/>
    <cellStyle name="표준 50 2 2 2 3 3 2" xfId="6701" xr:uid="{00000000-0005-0000-0000-0000421A0000}"/>
    <cellStyle name="표준 50 2 2 2 3 4" xfId="6702" xr:uid="{00000000-0005-0000-0000-0000431A0000}"/>
    <cellStyle name="표준 50 2 2 2 4" xfId="6703" xr:uid="{00000000-0005-0000-0000-0000441A0000}"/>
    <cellStyle name="표준 50 2 2 2 4 2" xfId="6704" xr:uid="{00000000-0005-0000-0000-0000451A0000}"/>
    <cellStyle name="표준 50 2 2 2 4 2 2" xfId="6705" xr:uid="{00000000-0005-0000-0000-0000461A0000}"/>
    <cellStyle name="표준 50 2 2 2 4 3" xfId="6706" xr:uid="{00000000-0005-0000-0000-0000471A0000}"/>
    <cellStyle name="표준 50 2 2 2 5" xfId="6707" xr:uid="{00000000-0005-0000-0000-0000481A0000}"/>
    <cellStyle name="표준 50 2 2 2 5 2" xfId="6708" xr:uid="{00000000-0005-0000-0000-0000491A0000}"/>
    <cellStyle name="표준 50 2 2 2 6" xfId="6709" xr:uid="{00000000-0005-0000-0000-00004A1A0000}"/>
    <cellStyle name="표준 50 2 2 3" xfId="6710" xr:uid="{00000000-0005-0000-0000-00004B1A0000}"/>
    <cellStyle name="표준 50 2 2 3 2" xfId="6711" xr:uid="{00000000-0005-0000-0000-00004C1A0000}"/>
    <cellStyle name="표준 50 2 2 3 2 2" xfId="6712" xr:uid="{00000000-0005-0000-0000-00004D1A0000}"/>
    <cellStyle name="표준 50 2 2 3 2 2 2" xfId="6713" xr:uid="{00000000-0005-0000-0000-00004E1A0000}"/>
    <cellStyle name="표준 50 2 2 3 2 2 2 2" xfId="6714" xr:uid="{00000000-0005-0000-0000-00004F1A0000}"/>
    <cellStyle name="표준 50 2 2 3 2 2 3" xfId="6715" xr:uid="{00000000-0005-0000-0000-0000501A0000}"/>
    <cellStyle name="표준 50 2 2 3 2 3" xfId="6716" xr:uid="{00000000-0005-0000-0000-0000511A0000}"/>
    <cellStyle name="표준 50 2 2 3 2 3 2" xfId="6717" xr:uid="{00000000-0005-0000-0000-0000521A0000}"/>
    <cellStyle name="표준 50 2 2 3 2 4" xfId="6718" xr:uid="{00000000-0005-0000-0000-0000531A0000}"/>
    <cellStyle name="표준 50 2 2 3 3" xfId="6719" xr:uid="{00000000-0005-0000-0000-0000541A0000}"/>
    <cellStyle name="표준 50 2 2 3 3 2" xfId="6720" xr:uid="{00000000-0005-0000-0000-0000551A0000}"/>
    <cellStyle name="표준 50 2 2 3 3 2 2" xfId="6721" xr:uid="{00000000-0005-0000-0000-0000561A0000}"/>
    <cellStyle name="표준 50 2 2 3 3 3" xfId="6722" xr:uid="{00000000-0005-0000-0000-0000571A0000}"/>
    <cellStyle name="표준 50 2 2 3 4" xfId="6723" xr:uid="{00000000-0005-0000-0000-0000581A0000}"/>
    <cellStyle name="표준 50 2 2 3 4 2" xfId="6724" xr:uid="{00000000-0005-0000-0000-0000591A0000}"/>
    <cellStyle name="표준 50 2 2 3 5" xfId="6725" xr:uid="{00000000-0005-0000-0000-00005A1A0000}"/>
    <cellStyle name="표준 50 2 2 4" xfId="6726" xr:uid="{00000000-0005-0000-0000-00005B1A0000}"/>
    <cellStyle name="표준 50 2 2 4 2" xfId="6727" xr:uid="{00000000-0005-0000-0000-00005C1A0000}"/>
    <cellStyle name="표준 50 2 2 4 2 2" xfId="6728" xr:uid="{00000000-0005-0000-0000-00005D1A0000}"/>
    <cellStyle name="표준 50 2 2 4 2 2 2" xfId="6729" xr:uid="{00000000-0005-0000-0000-00005E1A0000}"/>
    <cellStyle name="표준 50 2 2 4 2 3" xfId="6730" xr:uid="{00000000-0005-0000-0000-00005F1A0000}"/>
    <cellStyle name="표준 50 2 2 4 3" xfId="6731" xr:uid="{00000000-0005-0000-0000-0000601A0000}"/>
    <cellStyle name="표준 50 2 2 4 3 2" xfId="6732" xr:uid="{00000000-0005-0000-0000-0000611A0000}"/>
    <cellStyle name="표준 50 2 2 4 4" xfId="6733" xr:uid="{00000000-0005-0000-0000-0000621A0000}"/>
    <cellStyle name="표준 50 2 2 5" xfId="6734" xr:uid="{00000000-0005-0000-0000-0000631A0000}"/>
    <cellStyle name="표준 50 2 2 5 2" xfId="6735" xr:uid="{00000000-0005-0000-0000-0000641A0000}"/>
    <cellStyle name="표준 50 2 2 5 2 2" xfId="6736" xr:uid="{00000000-0005-0000-0000-0000651A0000}"/>
    <cellStyle name="표준 50 2 2 5 3" xfId="6737" xr:uid="{00000000-0005-0000-0000-0000661A0000}"/>
    <cellStyle name="표준 50 2 2 6" xfId="6738" xr:uid="{00000000-0005-0000-0000-0000671A0000}"/>
    <cellStyle name="표준 50 2 2 6 2" xfId="6739" xr:uid="{00000000-0005-0000-0000-0000681A0000}"/>
    <cellStyle name="표준 50 2 2 7" xfId="6740" xr:uid="{00000000-0005-0000-0000-0000691A0000}"/>
    <cellStyle name="표준 50 2 3" xfId="6741" xr:uid="{00000000-0005-0000-0000-00006A1A0000}"/>
    <cellStyle name="표준 50 2 3 2" xfId="6742" xr:uid="{00000000-0005-0000-0000-00006B1A0000}"/>
    <cellStyle name="표준 50 2 3 2 2" xfId="6743" xr:uid="{00000000-0005-0000-0000-00006C1A0000}"/>
    <cellStyle name="표준 50 2 3 2 2 2" xfId="6744" xr:uid="{00000000-0005-0000-0000-00006D1A0000}"/>
    <cellStyle name="표준 50 2 3 2 2 2 2" xfId="6745" xr:uid="{00000000-0005-0000-0000-00006E1A0000}"/>
    <cellStyle name="표준 50 2 3 2 2 2 2 2" xfId="6746" xr:uid="{00000000-0005-0000-0000-00006F1A0000}"/>
    <cellStyle name="표준 50 2 3 2 2 2 3" xfId="6747" xr:uid="{00000000-0005-0000-0000-0000701A0000}"/>
    <cellStyle name="표준 50 2 3 2 2 3" xfId="6748" xr:uid="{00000000-0005-0000-0000-0000711A0000}"/>
    <cellStyle name="표준 50 2 3 2 2 3 2" xfId="6749" xr:uid="{00000000-0005-0000-0000-0000721A0000}"/>
    <cellStyle name="표준 50 2 3 2 2 4" xfId="6750" xr:uid="{00000000-0005-0000-0000-0000731A0000}"/>
    <cellStyle name="표준 50 2 3 2 3" xfId="6751" xr:uid="{00000000-0005-0000-0000-0000741A0000}"/>
    <cellStyle name="표준 50 2 3 2 3 2" xfId="6752" xr:uid="{00000000-0005-0000-0000-0000751A0000}"/>
    <cellStyle name="표준 50 2 3 2 3 2 2" xfId="6753" xr:uid="{00000000-0005-0000-0000-0000761A0000}"/>
    <cellStyle name="표준 50 2 3 2 3 3" xfId="6754" xr:uid="{00000000-0005-0000-0000-0000771A0000}"/>
    <cellStyle name="표준 50 2 3 2 4" xfId="6755" xr:uid="{00000000-0005-0000-0000-0000781A0000}"/>
    <cellStyle name="표준 50 2 3 2 4 2" xfId="6756" xr:uid="{00000000-0005-0000-0000-0000791A0000}"/>
    <cellStyle name="표준 50 2 3 2 5" xfId="6757" xr:uid="{00000000-0005-0000-0000-00007A1A0000}"/>
    <cellStyle name="표준 50 2 3 3" xfId="6758" xr:uid="{00000000-0005-0000-0000-00007B1A0000}"/>
    <cellStyle name="표준 50 2 3 3 2" xfId="6759" xr:uid="{00000000-0005-0000-0000-00007C1A0000}"/>
    <cellStyle name="표준 50 2 3 3 2 2" xfId="6760" xr:uid="{00000000-0005-0000-0000-00007D1A0000}"/>
    <cellStyle name="표준 50 2 3 3 2 2 2" xfId="6761" xr:uid="{00000000-0005-0000-0000-00007E1A0000}"/>
    <cellStyle name="표준 50 2 3 3 2 3" xfId="6762" xr:uid="{00000000-0005-0000-0000-00007F1A0000}"/>
    <cellStyle name="표준 50 2 3 3 3" xfId="6763" xr:uid="{00000000-0005-0000-0000-0000801A0000}"/>
    <cellStyle name="표준 50 2 3 3 3 2" xfId="6764" xr:uid="{00000000-0005-0000-0000-0000811A0000}"/>
    <cellStyle name="표준 50 2 3 3 4" xfId="6765" xr:uid="{00000000-0005-0000-0000-0000821A0000}"/>
    <cellStyle name="표준 50 2 3 4" xfId="6766" xr:uid="{00000000-0005-0000-0000-0000831A0000}"/>
    <cellStyle name="표준 50 2 3 4 2" xfId="6767" xr:uid="{00000000-0005-0000-0000-0000841A0000}"/>
    <cellStyle name="표준 50 2 3 4 2 2" xfId="6768" xr:uid="{00000000-0005-0000-0000-0000851A0000}"/>
    <cellStyle name="표준 50 2 3 4 3" xfId="6769" xr:uid="{00000000-0005-0000-0000-0000861A0000}"/>
    <cellStyle name="표준 50 2 3 5" xfId="6770" xr:uid="{00000000-0005-0000-0000-0000871A0000}"/>
    <cellStyle name="표준 50 2 3 5 2" xfId="6771" xr:uid="{00000000-0005-0000-0000-0000881A0000}"/>
    <cellStyle name="표준 50 2 3 6" xfId="6772" xr:uid="{00000000-0005-0000-0000-0000891A0000}"/>
    <cellStyle name="표준 50 2 4" xfId="6773" xr:uid="{00000000-0005-0000-0000-00008A1A0000}"/>
    <cellStyle name="표준 50 2 4 2" xfId="6774" xr:uid="{00000000-0005-0000-0000-00008B1A0000}"/>
    <cellStyle name="표준 50 2 4 2 2" xfId="6775" xr:uid="{00000000-0005-0000-0000-00008C1A0000}"/>
    <cellStyle name="표준 50 2 4 2 2 2" xfId="6776" xr:uid="{00000000-0005-0000-0000-00008D1A0000}"/>
    <cellStyle name="표준 50 2 4 2 2 2 2" xfId="6777" xr:uid="{00000000-0005-0000-0000-00008E1A0000}"/>
    <cellStyle name="표준 50 2 4 2 2 3" xfId="6778" xr:uid="{00000000-0005-0000-0000-00008F1A0000}"/>
    <cellStyle name="표준 50 2 4 2 3" xfId="6779" xr:uid="{00000000-0005-0000-0000-0000901A0000}"/>
    <cellStyle name="표준 50 2 4 2 3 2" xfId="6780" xr:uid="{00000000-0005-0000-0000-0000911A0000}"/>
    <cellStyle name="표준 50 2 4 2 4" xfId="6781" xr:uid="{00000000-0005-0000-0000-0000921A0000}"/>
    <cellStyle name="표준 50 2 4 3" xfId="6782" xr:uid="{00000000-0005-0000-0000-0000931A0000}"/>
    <cellStyle name="표준 50 2 4 3 2" xfId="6783" xr:uid="{00000000-0005-0000-0000-0000941A0000}"/>
    <cellStyle name="표준 50 2 4 3 2 2" xfId="6784" xr:uid="{00000000-0005-0000-0000-0000951A0000}"/>
    <cellStyle name="표준 50 2 4 3 3" xfId="6785" xr:uid="{00000000-0005-0000-0000-0000961A0000}"/>
    <cellStyle name="표준 50 2 4 4" xfId="6786" xr:uid="{00000000-0005-0000-0000-0000971A0000}"/>
    <cellStyle name="표준 50 2 4 4 2" xfId="6787" xr:uid="{00000000-0005-0000-0000-0000981A0000}"/>
    <cellStyle name="표준 50 2 4 5" xfId="6788" xr:uid="{00000000-0005-0000-0000-0000991A0000}"/>
    <cellStyle name="표준 50 2 5" xfId="6789" xr:uid="{00000000-0005-0000-0000-00009A1A0000}"/>
    <cellStyle name="표준 50 2 5 2" xfId="6790" xr:uid="{00000000-0005-0000-0000-00009B1A0000}"/>
    <cellStyle name="표준 50 2 5 2 2" xfId="6791" xr:uid="{00000000-0005-0000-0000-00009C1A0000}"/>
    <cellStyle name="표준 50 2 5 2 2 2" xfId="6792" xr:uid="{00000000-0005-0000-0000-00009D1A0000}"/>
    <cellStyle name="표준 50 2 5 2 3" xfId="6793" xr:uid="{00000000-0005-0000-0000-00009E1A0000}"/>
    <cellStyle name="표준 50 2 5 3" xfId="6794" xr:uid="{00000000-0005-0000-0000-00009F1A0000}"/>
    <cellStyle name="표준 50 2 5 3 2" xfId="6795" xr:uid="{00000000-0005-0000-0000-0000A01A0000}"/>
    <cellStyle name="표준 50 2 5 4" xfId="6796" xr:uid="{00000000-0005-0000-0000-0000A11A0000}"/>
    <cellStyle name="표준 50 2 6" xfId="6797" xr:uid="{00000000-0005-0000-0000-0000A21A0000}"/>
    <cellStyle name="표준 50 2 6 2" xfId="6798" xr:uid="{00000000-0005-0000-0000-0000A31A0000}"/>
    <cellStyle name="표준 50 2 6 2 2" xfId="6799" xr:uid="{00000000-0005-0000-0000-0000A41A0000}"/>
    <cellStyle name="표준 50 2 6 3" xfId="6800" xr:uid="{00000000-0005-0000-0000-0000A51A0000}"/>
    <cellStyle name="표준 50 2 7" xfId="6801" xr:uid="{00000000-0005-0000-0000-0000A61A0000}"/>
    <cellStyle name="표준 50 2 7 2" xfId="6802" xr:uid="{00000000-0005-0000-0000-0000A71A0000}"/>
    <cellStyle name="표준 50 2 8" xfId="6803" xr:uid="{00000000-0005-0000-0000-0000A81A0000}"/>
    <cellStyle name="표준 50 3" xfId="6804" xr:uid="{00000000-0005-0000-0000-0000A91A0000}"/>
    <cellStyle name="표준 50 3 2" xfId="6805" xr:uid="{00000000-0005-0000-0000-0000AA1A0000}"/>
    <cellStyle name="표준 50 3 2 2" xfId="6806" xr:uid="{00000000-0005-0000-0000-0000AB1A0000}"/>
    <cellStyle name="표준 50 3 2 2 2" xfId="6807" xr:uid="{00000000-0005-0000-0000-0000AC1A0000}"/>
    <cellStyle name="표준 50 3 2 2 2 2" xfId="6808" xr:uid="{00000000-0005-0000-0000-0000AD1A0000}"/>
    <cellStyle name="표준 50 3 2 2 2 2 2" xfId="6809" xr:uid="{00000000-0005-0000-0000-0000AE1A0000}"/>
    <cellStyle name="표준 50 3 2 2 2 2 2 2" xfId="6810" xr:uid="{00000000-0005-0000-0000-0000AF1A0000}"/>
    <cellStyle name="표준 50 3 2 2 2 2 3" xfId="6811" xr:uid="{00000000-0005-0000-0000-0000B01A0000}"/>
    <cellStyle name="표준 50 3 2 2 2 3" xfId="6812" xr:uid="{00000000-0005-0000-0000-0000B11A0000}"/>
    <cellStyle name="표준 50 3 2 2 2 3 2" xfId="6813" xr:uid="{00000000-0005-0000-0000-0000B21A0000}"/>
    <cellStyle name="표준 50 3 2 2 2 4" xfId="6814" xr:uid="{00000000-0005-0000-0000-0000B31A0000}"/>
    <cellStyle name="표준 50 3 2 2 3" xfId="6815" xr:uid="{00000000-0005-0000-0000-0000B41A0000}"/>
    <cellStyle name="표준 50 3 2 2 3 2" xfId="6816" xr:uid="{00000000-0005-0000-0000-0000B51A0000}"/>
    <cellStyle name="표준 50 3 2 2 3 2 2" xfId="6817" xr:uid="{00000000-0005-0000-0000-0000B61A0000}"/>
    <cellStyle name="표준 50 3 2 2 3 3" xfId="6818" xr:uid="{00000000-0005-0000-0000-0000B71A0000}"/>
    <cellStyle name="표준 50 3 2 2 4" xfId="6819" xr:uid="{00000000-0005-0000-0000-0000B81A0000}"/>
    <cellStyle name="표준 50 3 2 2 4 2" xfId="6820" xr:uid="{00000000-0005-0000-0000-0000B91A0000}"/>
    <cellStyle name="표준 50 3 2 2 5" xfId="6821" xr:uid="{00000000-0005-0000-0000-0000BA1A0000}"/>
    <cellStyle name="표준 50 3 2 3" xfId="6822" xr:uid="{00000000-0005-0000-0000-0000BB1A0000}"/>
    <cellStyle name="표준 50 3 2 3 2" xfId="6823" xr:uid="{00000000-0005-0000-0000-0000BC1A0000}"/>
    <cellStyle name="표준 50 3 2 3 2 2" xfId="6824" xr:uid="{00000000-0005-0000-0000-0000BD1A0000}"/>
    <cellStyle name="표준 50 3 2 3 2 2 2" xfId="6825" xr:uid="{00000000-0005-0000-0000-0000BE1A0000}"/>
    <cellStyle name="표준 50 3 2 3 2 3" xfId="6826" xr:uid="{00000000-0005-0000-0000-0000BF1A0000}"/>
    <cellStyle name="표준 50 3 2 3 3" xfId="6827" xr:uid="{00000000-0005-0000-0000-0000C01A0000}"/>
    <cellStyle name="표준 50 3 2 3 3 2" xfId="6828" xr:uid="{00000000-0005-0000-0000-0000C11A0000}"/>
    <cellStyle name="표준 50 3 2 3 4" xfId="6829" xr:uid="{00000000-0005-0000-0000-0000C21A0000}"/>
    <cellStyle name="표준 50 3 2 4" xfId="6830" xr:uid="{00000000-0005-0000-0000-0000C31A0000}"/>
    <cellStyle name="표준 50 3 2 4 2" xfId="6831" xr:uid="{00000000-0005-0000-0000-0000C41A0000}"/>
    <cellStyle name="표준 50 3 2 4 2 2" xfId="6832" xr:uid="{00000000-0005-0000-0000-0000C51A0000}"/>
    <cellStyle name="표준 50 3 2 4 3" xfId="6833" xr:uid="{00000000-0005-0000-0000-0000C61A0000}"/>
    <cellStyle name="표준 50 3 2 5" xfId="6834" xr:uid="{00000000-0005-0000-0000-0000C71A0000}"/>
    <cellStyle name="표준 50 3 2 5 2" xfId="6835" xr:uid="{00000000-0005-0000-0000-0000C81A0000}"/>
    <cellStyle name="표준 50 3 2 6" xfId="6836" xr:uid="{00000000-0005-0000-0000-0000C91A0000}"/>
    <cellStyle name="표준 50 3 3" xfId="6837" xr:uid="{00000000-0005-0000-0000-0000CA1A0000}"/>
    <cellStyle name="표준 50 3 3 2" xfId="6838" xr:uid="{00000000-0005-0000-0000-0000CB1A0000}"/>
    <cellStyle name="표준 50 3 3 2 2" xfId="6839" xr:uid="{00000000-0005-0000-0000-0000CC1A0000}"/>
    <cellStyle name="표준 50 3 3 2 2 2" xfId="6840" xr:uid="{00000000-0005-0000-0000-0000CD1A0000}"/>
    <cellStyle name="표준 50 3 3 2 2 2 2" xfId="6841" xr:uid="{00000000-0005-0000-0000-0000CE1A0000}"/>
    <cellStyle name="표준 50 3 3 2 2 3" xfId="6842" xr:uid="{00000000-0005-0000-0000-0000CF1A0000}"/>
    <cellStyle name="표준 50 3 3 2 3" xfId="6843" xr:uid="{00000000-0005-0000-0000-0000D01A0000}"/>
    <cellStyle name="표준 50 3 3 2 3 2" xfId="6844" xr:uid="{00000000-0005-0000-0000-0000D11A0000}"/>
    <cellStyle name="표준 50 3 3 2 4" xfId="6845" xr:uid="{00000000-0005-0000-0000-0000D21A0000}"/>
    <cellStyle name="표준 50 3 3 3" xfId="6846" xr:uid="{00000000-0005-0000-0000-0000D31A0000}"/>
    <cellStyle name="표준 50 3 3 3 2" xfId="6847" xr:uid="{00000000-0005-0000-0000-0000D41A0000}"/>
    <cellStyle name="표준 50 3 3 3 2 2" xfId="6848" xr:uid="{00000000-0005-0000-0000-0000D51A0000}"/>
    <cellStyle name="표준 50 3 3 3 3" xfId="6849" xr:uid="{00000000-0005-0000-0000-0000D61A0000}"/>
    <cellStyle name="표준 50 3 3 4" xfId="6850" xr:uid="{00000000-0005-0000-0000-0000D71A0000}"/>
    <cellStyle name="표준 50 3 3 4 2" xfId="6851" xr:uid="{00000000-0005-0000-0000-0000D81A0000}"/>
    <cellStyle name="표준 50 3 3 5" xfId="6852" xr:uid="{00000000-0005-0000-0000-0000D91A0000}"/>
    <cellStyle name="표준 50 3 4" xfId="6853" xr:uid="{00000000-0005-0000-0000-0000DA1A0000}"/>
    <cellStyle name="표준 50 3 4 2" xfId="6854" xr:uid="{00000000-0005-0000-0000-0000DB1A0000}"/>
    <cellStyle name="표준 50 3 4 2 2" xfId="6855" xr:uid="{00000000-0005-0000-0000-0000DC1A0000}"/>
    <cellStyle name="표준 50 3 4 2 2 2" xfId="6856" xr:uid="{00000000-0005-0000-0000-0000DD1A0000}"/>
    <cellStyle name="표준 50 3 4 2 3" xfId="6857" xr:uid="{00000000-0005-0000-0000-0000DE1A0000}"/>
    <cellStyle name="표준 50 3 4 3" xfId="6858" xr:uid="{00000000-0005-0000-0000-0000DF1A0000}"/>
    <cellStyle name="표준 50 3 4 3 2" xfId="6859" xr:uid="{00000000-0005-0000-0000-0000E01A0000}"/>
    <cellStyle name="표준 50 3 4 4" xfId="6860" xr:uid="{00000000-0005-0000-0000-0000E11A0000}"/>
    <cellStyle name="표준 50 3 5" xfId="6861" xr:uid="{00000000-0005-0000-0000-0000E21A0000}"/>
    <cellStyle name="표준 50 3 5 2" xfId="6862" xr:uid="{00000000-0005-0000-0000-0000E31A0000}"/>
    <cellStyle name="표준 50 3 5 2 2" xfId="6863" xr:uid="{00000000-0005-0000-0000-0000E41A0000}"/>
    <cellStyle name="표준 50 3 5 3" xfId="6864" xr:uid="{00000000-0005-0000-0000-0000E51A0000}"/>
    <cellStyle name="표준 50 3 6" xfId="6865" xr:uid="{00000000-0005-0000-0000-0000E61A0000}"/>
    <cellStyle name="표준 50 3 6 2" xfId="6866" xr:uid="{00000000-0005-0000-0000-0000E71A0000}"/>
    <cellStyle name="표준 50 3 7" xfId="6867" xr:uid="{00000000-0005-0000-0000-0000E81A0000}"/>
    <cellStyle name="표준 50 4" xfId="6868" xr:uid="{00000000-0005-0000-0000-0000E91A0000}"/>
    <cellStyle name="표준 50 4 2" xfId="6869" xr:uid="{00000000-0005-0000-0000-0000EA1A0000}"/>
    <cellStyle name="표준 50 4 2 2" xfId="6870" xr:uid="{00000000-0005-0000-0000-0000EB1A0000}"/>
    <cellStyle name="표준 50 4 2 2 2" xfId="6871" xr:uid="{00000000-0005-0000-0000-0000EC1A0000}"/>
    <cellStyle name="표준 50 4 2 2 2 2" xfId="6872" xr:uid="{00000000-0005-0000-0000-0000ED1A0000}"/>
    <cellStyle name="표준 50 4 2 2 2 2 2" xfId="6873" xr:uid="{00000000-0005-0000-0000-0000EE1A0000}"/>
    <cellStyle name="표준 50 4 2 2 2 3" xfId="6874" xr:uid="{00000000-0005-0000-0000-0000EF1A0000}"/>
    <cellStyle name="표준 50 4 2 2 3" xfId="6875" xr:uid="{00000000-0005-0000-0000-0000F01A0000}"/>
    <cellStyle name="표준 50 4 2 2 3 2" xfId="6876" xr:uid="{00000000-0005-0000-0000-0000F11A0000}"/>
    <cellStyle name="표준 50 4 2 2 4" xfId="6877" xr:uid="{00000000-0005-0000-0000-0000F21A0000}"/>
    <cellStyle name="표준 50 4 2 3" xfId="6878" xr:uid="{00000000-0005-0000-0000-0000F31A0000}"/>
    <cellStyle name="표준 50 4 2 3 2" xfId="6879" xr:uid="{00000000-0005-0000-0000-0000F41A0000}"/>
    <cellStyle name="표준 50 4 2 3 2 2" xfId="6880" xr:uid="{00000000-0005-0000-0000-0000F51A0000}"/>
    <cellStyle name="표준 50 4 2 3 3" xfId="6881" xr:uid="{00000000-0005-0000-0000-0000F61A0000}"/>
    <cellStyle name="표준 50 4 2 4" xfId="6882" xr:uid="{00000000-0005-0000-0000-0000F71A0000}"/>
    <cellStyle name="표준 50 4 2 4 2" xfId="6883" xr:uid="{00000000-0005-0000-0000-0000F81A0000}"/>
    <cellStyle name="표준 50 4 2 5" xfId="6884" xr:uid="{00000000-0005-0000-0000-0000F91A0000}"/>
    <cellStyle name="표준 50 4 3" xfId="6885" xr:uid="{00000000-0005-0000-0000-0000FA1A0000}"/>
    <cellStyle name="표준 50 4 3 2" xfId="6886" xr:uid="{00000000-0005-0000-0000-0000FB1A0000}"/>
    <cellStyle name="표준 50 4 3 2 2" xfId="6887" xr:uid="{00000000-0005-0000-0000-0000FC1A0000}"/>
    <cellStyle name="표준 50 4 3 2 2 2" xfId="6888" xr:uid="{00000000-0005-0000-0000-0000FD1A0000}"/>
    <cellStyle name="표준 50 4 3 2 3" xfId="6889" xr:uid="{00000000-0005-0000-0000-0000FE1A0000}"/>
    <cellStyle name="표준 50 4 3 3" xfId="6890" xr:uid="{00000000-0005-0000-0000-0000FF1A0000}"/>
    <cellStyle name="표준 50 4 3 3 2" xfId="6891" xr:uid="{00000000-0005-0000-0000-0000001B0000}"/>
    <cellStyle name="표준 50 4 3 4" xfId="6892" xr:uid="{00000000-0005-0000-0000-0000011B0000}"/>
    <cellStyle name="표준 50 4 4" xfId="6893" xr:uid="{00000000-0005-0000-0000-0000021B0000}"/>
    <cellStyle name="표준 50 4 4 2" xfId="6894" xr:uid="{00000000-0005-0000-0000-0000031B0000}"/>
    <cellStyle name="표준 50 4 4 2 2" xfId="6895" xr:uid="{00000000-0005-0000-0000-0000041B0000}"/>
    <cellStyle name="표준 50 4 4 3" xfId="6896" xr:uid="{00000000-0005-0000-0000-0000051B0000}"/>
    <cellStyle name="표준 50 4 5" xfId="6897" xr:uid="{00000000-0005-0000-0000-0000061B0000}"/>
    <cellStyle name="표준 50 4 5 2" xfId="6898" xr:uid="{00000000-0005-0000-0000-0000071B0000}"/>
    <cellStyle name="표준 50 4 6" xfId="6899" xr:uid="{00000000-0005-0000-0000-0000081B0000}"/>
    <cellStyle name="표준 50 5" xfId="6900" xr:uid="{00000000-0005-0000-0000-0000091B0000}"/>
    <cellStyle name="표준 50 5 2" xfId="6901" xr:uid="{00000000-0005-0000-0000-00000A1B0000}"/>
    <cellStyle name="표준 50 5 2 2" xfId="6902" xr:uid="{00000000-0005-0000-0000-00000B1B0000}"/>
    <cellStyle name="표준 50 5 2 2 2" xfId="6903" xr:uid="{00000000-0005-0000-0000-00000C1B0000}"/>
    <cellStyle name="표준 50 5 2 2 2 2" xfId="6904" xr:uid="{00000000-0005-0000-0000-00000D1B0000}"/>
    <cellStyle name="표준 50 5 2 2 3" xfId="6905" xr:uid="{00000000-0005-0000-0000-00000E1B0000}"/>
    <cellStyle name="표준 50 5 2 3" xfId="6906" xr:uid="{00000000-0005-0000-0000-00000F1B0000}"/>
    <cellStyle name="표준 50 5 2 3 2" xfId="6907" xr:uid="{00000000-0005-0000-0000-0000101B0000}"/>
    <cellStyle name="표준 50 5 2 4" xfId="6908" xr:uid="{00000000-0005-0000-0000-0000111B0000}"/>
    <cellStyle name="표준 50 5 3" xfId="6909" xr:uid="{00000000-0005-0000-0000-0000121B0000}"/>
    <cellStyle name="표준 50 5 3 2" xfId="6910" xr:uid="{00000000-0005-0000-0000-0000131B0000}"/>
    <cellStyle name="표준 50 5 3 2 2" xfId="6911" xr:uid="{00000000-0005-0000-0000-0000141B0000}"/>
    <cellStyle name="표준 50 5 3 3" xfId="6912" xr:uid="{00000000-0005-0000-0000-0000151B0000}"/>
    <cellStyle name="표준 50 5 4" xfId="6913" xr:uid="{00000000-0005-0000-0000-0000161B0000}"/>
    <cellStyle name="표준 50 5 4 2" xfId="6914" xr:uid="{00000000-0005-0000-0000-0000171B0000}"/>
    <cellStyle name="표준 50 5 5" xfId="6915" xr:uid="{00000000-0005-0000-0000-0000181B0000}"/>
    <cellStyle name="표준 50 6" xfId="6916" xr:uid="{00000000-0005-0000-0000-0000191B0000}"/>
    <cellStyle name="표준 50 6 2" xfId="6917" xr:uid="{00000000-0005-0000-0000-00001A1B0000}"/>
    <cellStyle name="표준 50 6 2 2" xfId="6918" xr:uid="{00000000-0005-0000-0000-00001B1B0000}"/>
    <cellStyle name="표준 50 6 2 2 2" xfId="6919" xr:uid="{00000000-0005-0000-0000-00001C1B0000}"/>
    <cellStyle name="표준 50 6 2 3" xfId="6920" xr:uid="{00000000-0005-0000-0000-00001D1B0000}"/>
    <cellStyle name="표준 50 6 3" xfId="6921" xr:uid="{00000000-0005-0000-0000-00001E1B0000}"/>
    <cellStyle name="표준 50 6 3 2" xfId="6922" xr:uid="{00000000-0005-0000-0000-00001F1B0000}"/>
    <cellStyle name="표준 50 6 4" xfId="6923" xr:uid="{00000000-0005-0000-0000-0000201B0000}"/>
    <cellStyle name="표준 50 7" xfId="6924" xr:uid="{00000000-0005-0000-0000-0000211B0000}"/>
    <cellStyle name="표준 50 7 2" xfId="6925" xr:uid="{00000000-0005-0000-0000-0000221B0000}"/>
    <cellStyle name="표준 50 7 2 2" xfId="6926" xr:uid="{00000000-0005-0000-0000-0000231B0000}"/>
    <cellStyle name="표준 50 7 3" xfId="6927" xr:uid="{00000000-0005-0000-0000-0000241B0000}"/>
    <cellStyle name="표준 50 8" xfId="6928" xr:uid="{00000000-0005-0000-0000-0000251B0000}"/>
    <cellStyle name="표준 50 8 2" xfId="6929" xr:uid="{00000000-0005-0000-0000-0000261B0000}"/>
    <cellStyle name="표준 50 9" xfId="6930" xr:uid="{00000000-0005-0000-0000-0000271B0000}"/>
    <cellStyle name="표준 51" xfId="6931" xr:uid="{00000000-0005-0000-0000-0000281B0000}"/>
    <cellStyle name="표준 51 2" xfId="6932" xr:uid="{00000000-0005-0000-0000-0000291B0000}"/>
    <cellStyle name="표준 51 2 2" xfId="6933" xr:uid="{00000000-0005-0000-0000-00002A1B0000}"/>
    <cellStyle name="표준 51 2 2 2" xfId="6934" xr:uid="{00000000-0005-0000-0000-00002B1B0000}"/>
    <cellStyle name="표준 51 2 2 2 2" xfId="6935" xr:uid="{00000000-0005-0000-0000-00002C1B0000}"/>
    <cellStyle name="표준 51 2 2 2 2 2" xfId="6936" xr:uid="{00000000-0005-0000-0000-00002D1B0000}"/>
    <cellStyle name="표준 51 2 2 2 2 2 2" xfId="6937" xr:uid="{00000000-0005-0000-0000-00002E1B0000}"/>
    <cellStyle name="표준 51 2 2 2 2 2 2 2" xfId="6938" xr:uid="{00000000-0005-0000-0000-00002F1B0000}"/>
    <cellStyle name="표준 51 2 2 2 2 2 2 2 2" xfId="6939" xr:uid="{00000000-0005-0000-0000-0000301B0000}"/>
    <cellStyle name="표준 51 2 2 2 2 2 2 3" xfId="6940" xr:uid="{00000000-0005-0000-0000-0000311B0000}"/>
    <cellStyle name="표준 51 2 2 2 2 2 3" xfId="6941" xr:uid="{00000000-0005-0000-0000-0000321B0000}"/>
    <cellStyle name="표준 51 2 2 2 2 2 3 2" xfId="6942" xr:uid="{00000000-0005-0000-0000-0000331B0000}"/>
    <cellStyle name="표준 51 2 2 2 2 2 4" xfId="6943" xr:uid="{00000000-0005-0000-0000-0000341B0000}"/>
    <cellStyle name="표준 51 2 2 2 2 3" xfId="6944" xr:uid="{00000000-0005-0000-0000-0000351B0000}"/>
    <cellStyle name="표준 51 2 2 2 2 3 2" xfId="6945" xr:uid="{00000000-0005-0000-0000-0000361B0000}"/>
    <cellStyle name="표준 51 2 2 2 2 3 2 2" xfId="6946" xr:uid="{00000000-0005-0000-0000-0000371B0000}"/>
    <cellStyle name="표준 51 2 2 2 2 3 3" xfId="6947" xr:uid="{00000000-0005-0000-0000-0000381B0000}"/>
    <cellStyle name="표준 51 2 2 2 2 4" xfId="6948" xr:uid="{00000000-0005-0000-0000-0000391B0000}"/>
    <cellStyle name="표준 51 2 2 2 2 4 2" xfId="6949" xr:uid="{00000000-0005-0000-0000-00003A1B0000}"/>
    <cellStyle name="표준 51 2 2 2 2 5" xfId="6950" xr:uid="{00000000-0005-0000-0000-00003B1B0000}"/>
    <cellStyle name="표준 51 2 2 2 3" xfId="6951" xr:uid="{00000000-0005-0000-0000-00003C1B0000}"/>
    <cellStyle name="표준 51 2 2 2 3 2" xfId="6952" xr:uid="{00000000-0005-0000-0000-00003D1B0000}"/>
    <cellStyle name="표준 51 2 2 2 3 2 2" xfId="6953" xr:uid="{00000000-0005-0000-0000-00003E1B0000}"/>
    <cellStyle name="표준 51 2 2 2 3 2 2 2" xfId="6954" xr:uid="{00000000-0005-0000-0000-00003F1B0000}"/>
    <cellStyle name="표준 51 2 2 2 3 2 3" xfId="6955" xr:uid="{00000000-0005-0000-0000-0000401B0000}"/>
    <cellStyle name="표준 51 2 2 2 3 3" xfId="6956" xr:uid="{00000000-0005-0000-0000-0000411B0000}"/>
    <cellStyle name="표준 51 2 2 2 3 3 2" xfId="6957" xr:uid="{00000000-0005-0000-0000-0000421B0000}"/>
    <cellStyle name="표준 51 2 2 2 3 4" xfId="6958" xr:uid="{00000000-0005-0000-0000-0000431B0000}"/>
    <cellStyle name="표준 51 2 2 2 4" xfId="6959" xr:uid="{00000000-0005-0000-0000-0000441B0000}"/>
    <cellStyle name="표준 51 2 2 2 4 2" xfId="6960" xr:uid="{00000000-0005-0000-0000-0000451B0000}"/>
    <cellStyle name="표준 51 2 2 2 4 2 2" xfId="6961" xr:uid="{00000000-0005-0000-0000-0000461B0000}"/>
    <cellStyle name="표준 51 2 2 2 4 3" xfId="6962" xr:uid="{00000000-0005-0000-0000-0000471B0000}"/>
    <cellStyle name="표준 51 2 2 2 5" xfId="6963" xr:uid="{00000000-0005-0000-0000-0000481B0000}"/>
    <cellStyle name="표준 51 2 2 2 5 2" xfId="6964" xr:uid="{00000000-0005-0000-0000-0000491B0000}"/>
    <cellStyle name="표준 51 2 2 2 6" xfId="6965" xr:uid="{00000000-0005-0000-0000-00004A1B0000}"/>
    <cellStyle name="표준 51 2 2 3" xfId="6966" xr:uid="{00000000-0005-0000-0000-00004B1B0000}"/>
    <cellStyle name="표준 51 2 2 3 2" xfId="6967" xr:uid="{00000000-0005-0000-0000-00004C1B0000}"/>
    <cellStyle name="표준 51 2 2 3 2 2" xfId="6968" xr:uid="{00000000-0005-0000-0000-00004D1B0000}"/>
    <cellStyle name="표준 51 2 2 3 2 2 2" xfId="6969" xr:uid="{00000000-0005-0000-0000-00004E1B0000}"/>
    <cellStyle name="표준 51 2 2 3 2 2 2 2" xfId="6970" xr:uid="{00000000-0005-0000-0000-00004F1B0000}"/>
    <cellStyle name="표준 51 2 2 3 2 2 3" xfId="6971" xr:uid="{00000000-0005-0000-0000-0000501B0000}"/>
    <cellStyle name="표준 51 2 2 3 2 3" xfId="6972" xr:uid="{00000000-0005-0000-0000-0000511B0000}"/>
    <cellStyle name="표준 51 2 2 3 2 3 2" xfId="6973" xr:uid="{00000000-0005-0000-0000-0000521B0000}"/>
    <cellStyle name="표준 51 2 2 3 2 4" xfId="6974" xr:uid="{00000000-0005-0000-0000-0000531B0000}"/>
    <cellStyle name="표준 51 2 2 3 3" xfId="6975" xr:uid="{00000000-0005-0000-0000-0000541B0000}"/>
    <cellStyle name="표준 51 2 2 3 3 2" xfId="6976" xr:uid="{00000000-0005-0000-0000-0000551B0000}"/>
    <cellStyle name="표준 51 2 2 3 3 2 2" xfId="6977" xr:uid="{00000000-0005-0000-0000-0000561B0000}"/>
    <cellStyle name="표준 51 2 2 3 3 3" xfId="6978" xr:uid="{00000000-0005-0000-0000-0000571B0000}"/>
    <cellStyle name="표준 51 2 2 3 4" xfId="6979" xr:uid="{00000000-0005-0000-0000-0000581B0000}"/>
    <cellStyle name="표준 51 2 2 3 4 2" xfId="6980" xr:uid="{00000000-0005-0000-0000-0000591B0000}"/>
    <cellStyle name="표준 51 2 2 3 5" xfId="6981" xr:uid="{00000000-0005-0000-0000-00005A1B0000}"/>
    <cellStyle name="표준 51 2 2 4" xfId="6982" xr:uid="{00000000-0005-0000-0000-00005B1B0000}"/>
    <cellStyle name="표준 51 2 2 4 2" xfId="6983" xr:uid="{00000000-0005-0000-0000-00005C1B0000}"/>
    <cellStyle name="표준 51 2 2 4 2 2" xfId="6984" xr:uid="{00000000-0005-0000-0000-00005D1B0000}"/>
    <cellStyle name="표준 51 2 2 4 2 2 2" xfId="6985" xr:uid="{00000000-0005-0000-0000-00005E1B0000}"/>
    <cellStyle name="표준 51 2 2 4 2 3" xfId="6986" xr:uid="{00000000-0005-0000-0000-00005F1B0000}"/>
    <cellStyle name="표준 51 2 2 4 3" xfId="6987" xr:uid="{00000000-0005-0000-0000-0000601B0000}"/>
    <cellStyle name="표준 51 2 2 4 3 2" xfId="6988" xr:uid="{00000000-0005-0000-0000-0000611B0000}"/>
    <cellStyle name="표준 51 2 2 4 4" xfId="6989" xr:uid="{00000000-0005-0000-0000-0000621B0000}"/>
    <cellStyle name="표준 51 2 2 5" xfId="6990" xr:uid="{00000000-0005-0000-0000-0000631B0000}"/>
    <cellStyle name="표준 51 2 2 5 2" xfId="6991" xr:uid="{00000000-0005-0000-0000-0000641B0000}"/>
    <cellStyle name="표준 51 2 2 5 2 2" xfId="6992" xr:uid="{00000000-0005-0000-0000-0000651B0000}"/>
    <cellStyle name="표준 51 2 2 5 3" xfId="6993" xr:uid="{00000000-0005-0000-0000-0000661B0000}"/>
    <cellStyle name="표준 51 2 2 6" xfId="6994" xr:uid="{00000000-0005-0000-0000-0000671B0000}"/>
    <cellStyle name="표준 51 2 2 6 2" xfId="6995" xr:uid="{00000000-0005-0000-0000-0000681B0000}"/>
    <cellStyle name="표준 51 2 2 7" xfId="6996" xr:uid="{00000000-0005-0000-0000-0000691B0000}"/>
    <cellStyle name="표준 51 2 3" xfId="6997" xr:uid="{00000000-0005-0000-0000-00006A1B0000}"/>
    <cellStyle name="표준 51 2 3 2" xfId="6998" xr:uid="{00000000-0005-0000-0000-00006B1B0000}"/>
    <cellStyle name="표준 51 2 3 2 2" xfId="6999" xr:uid="{00000000-0005-0000-0000-00006C1B0000}"/>
    <cellStyle name="표준 51 2 3 2 2 2" xfId="7000" xr:uid="{00000000-0005-0000-0000-00006D1B0000}"/>
    <cellStyle name="표준 51 2 3 2 2 2 2" xfId="7001" xr:uid="{00000000-0005-0000-0000-00006E1B0000}"/>
    <cellStyle name="표준 51 2 3 2 2 2 2 2" xfId="7002" xr:uid="{00000000-0005-0000-0000-00006F1B0000}"/>
    <cellStyle name="표준 51 2 3 2 2 2 3" xfId="7003" xr:uid="{00000000-0005-0000-0000-0000701B0000}"/>
    <cellStyle name="표준 51 2 3 2 2 3" xfId="7004" xr:uid="{00000000-0005-0000-0000-0000711B0000}"/>
    <cellStyle name="표준 51 2 3 2 2 3 2" xfId="7005" xr:uid="{00000000-0005-0000-0000-0000721B0000}"/>
    <cellStyle name="표준 51 2 3 2 2 4" xfId="7006" xr:uid="{00000000-0005-0000-0000-0000731B0000}"/>
    <cellStyle name="표준 51 2 3 2 3" xfId="7007" xr:uid="{00000000-0005-0000-0000-0000741B0000}"/>
    <cellStyle name="표준 51 2 3 2 3 2" xfId="7008" xr:uid="{00000000-0005-0000-0000-0000751B0000}"/>
    <cellStyle name="표준 51 2 3 2 3 2 2" xfId="7009" xr:uid="{00000000-0005-0000-0000-0000761B0000}"/>
    <cellStyle name="표준 51 2 3 2 3 3" xfId="7010" xr:uid="{00000000-0005-0000-0000-0000771B0000}"/>
    <cellStyle name="표준 51 2 3 2 4" xfId="7011" xr:uid="{00000000-0005-0000-0000-0000781B0000}"/>
    <cellStyle name="표준 51 2 3 2 4 2" xfId="7012" xr:uid="{00000000-0005-0000-0000-0000791B0000}"/>
    <cellStyle name="표준 51 2 3 2 5" xfId="7013" xr:uid="{00000000-0005-0000-0000-00007A1B0000}"/>
    <cellStyle name="표준 51 2 3 3" xfId="7014" xr:uid="{00000000-0005-0000-0000-00007B1B0000}"/>
    <cellStyle name="표준 51 2 3 3 2" xfId="7015" xr:uid="{00000000-0005-0000-0000-00007C1B0000}"/>
    <cellStyle name="표준 51 2 3 3 2 2" xfId="7016" xr:uid="{00000000-0005-0000-0000-00007D1B0000}"/>
    <cellStyle name="표준 51 2 3 3 2 2 2" xfId="7017" xr:uid="{00000000-0005-0000-0000-00007E1B0000}"/>
    <cellStyle name="표준 51 2 3 3 2 3" xfId="7018" xr:uid="{00000000-0005-0000-0000-00007F1B0000}"/>
    <cellStyle name="표준 51 2 3 3 3" xfId="7019" xr:uid="{00000000-0005-0000-0000-0000801B0000}"/>
    <cellStyle name="표준 51 2 3 3 3 2" xfId="7020" xr:uid="{00000000-0005-0000-0000-0000811B0000}"/>
    <cellStyle name="표준 51 2 3 3 4" xfId="7021" xr:uid="{00000000-0005-0000-0000-0000821B0000}"/>
    <cellStyle name="표준 51 2 3 4" xfId="7022" xr:uid="{00000000-0005-0000-0000-0000831B0000}"/>
    <cellStyle name="표준 51 2 3 4 2" xfId="7023" xr:uid="{00000000-0005-0000-0000-0000841B0000}"/>
    <cellStyle name="표준 51 2 3 4 2 2" xfId="7024" xr:uid="{00000000-0005-0000-0000-0000851B0000}"/>
    <cellStyle name="표준 51 2 3 4 3" xfId="7025" xr:uid="{00000000-0005-0000-0000-0000861B0000}"/>
    <cellStyle name="표준 51 2 3 5" xfId="7026" xr:uid="{00000000-0005-0000-0000-0000871B0000}"/>
    <cellStyle name="표준 51 2 3 5 2" xfId="7027" xr:uid="{00000000-0005-0000-0000-0000881B0000}"/>
    <cellStyle name="표준 51 2 3 6" xfId="7028" xr:uid="{00000000-0005-0000-0000-0000891B0000}"/>
    <cellStyle name="표준 51 2 4" xfId="7029" xr:uid="{00000000-0005-0000-0000-00008A1B0000}"/>
    <cellStyle name="표준 51 2 4 2" xfId="7030" xr:uid="{00000000-0005-0000-0000-00008B1B0000}"/>
    <cellStyle name="표준 51 2 4 2 2" xfId="7031" xr:uid="{00000000-0005-0000-0000-00008C1B0000}"/>
    <cellStyle name="표준 51 2 4 2 2 2" xfId="7032" xr:uid="{00000000-0005-0000-0000-00008D1B0000}"/>
    <cellStyle name="표준 51 2 4 2 2 2 2" xfId="7033" xr:uid="{00000000-0005-0000-0000-00008E1B0000}"/>
    <cellStyle name="표준 51 2 4 2 2 3" xfId="7034" xr:uid="{00000000-0005-0000-0000-00008F1B0000}"/>
    <cellStyle name="표준 51 2 4 2 3" xfId="7035" xr:uid="{00000000-0005-0000-0000-0000901B0000}"/>
    <cellStyle name="표준 51 2 4 2 3 2" xfId="7036" xr:uid="{00000000-0005-0000-0000-0000911B0000}"/>
    <cellStyle name="표준 51 2 4 2 4" xfId="7037" xr:uid="{00000000-0005-0000-0000-0000921B0000}"/>
    <cellStyle name="표준 51 2 4 3" xfId="7038" xr:uid="{00000000-0005-0000-0000-0000931B0000}"/>
    <cellStyle name="표준 51 2 4 3 2" xfId="7039" xr:uid="{00000000-0005-0000-0000-0000941B0000}"/>
    <cellStyle name="표준 51 2 4 3 2 2" xfId="7040" xr:uid="{00000000-0005-0000-0000-0000951B0000}"/>
    <cellStyle name="표준 51 2 4 3 3" xfId="7041" xr:uid="{00000000-0005-0000-0000-0000961B0000}"/>
    <cellStyle name="표준 51 2 4 4" xfId="7042" xr:uid="{00000000-0005-0000-0000-0000971B0000}"/>
    <cellStyle name="표준 51 2 4 4 2" xfId="7043" xr:uid="{00000000-0005-0000-0000-0000981B0000}"/>
    <cellStyle name="표준 51 2 4 5" xfId="7044" xr:uid="{00000000-0005-0000-0000-0000991B0000}"/>
    <cellStyle name="표준 51 2 5" xfId="7045" xr:uid="{00000000-0005-0000-0000-00009A1B0000}"/>
    <cellStyle name="표준 51 2 5 2" xfId="7046" xr:uid="{00000000-0005-0000-0000-00009B1B0000}"/>
    <cellStyle name="표준 51 2 5 2 2" xfId="7047" xr:uid="{00000000-0005-0000-0000-00009C1B0000}"/>
    <cellStyle name="표준 51 2 5 2 2 2" xfId="7048" xr:uid="{00000000-0005-0000-0000-00009D1B0000}"/>
    <cellStyle name="표준 51 2 5 2 3" xfId="7049" xr:uid="{00000000-0005-0000-0000-00009E1B0000}"/>
    <cellStyle name="표준 51 2 5 3" xfId="7050" xr:uid="{00000000-0005-0000-0000-00009F1B0000}"/>
    <cellStyle name="표준 51 2 5 3 2" xfId="7051" xr:uid="{00000000-0005-0000-0000-0000A01B0000}"/>
    <cellStyle name="표준 51 2 5 4" xfId="7052" xr:uid="{00000000-0005-0000-0000-0000A11B0000}"/>
    <cellStyle name="표준 51 2 6" xfId="7053" xr:uid="{00000000-0005-0000-0000-0000A21B0000}"/>
    <cellStyle name="표준 51 2 6 2" xfId="7054" xr:uid="{00000000-0005-0000-0000-0000A31B0000}"/>
    <cellStyle name="표준 51 2 6 2 2" xfId="7055" xr:uid="{00000000-0005-0000-0000-0000A41B0000}"/>
    <cellStyle name="표준 51 2 6 3" xfId="7056" xr:uid="{00000000-0005-0000-0000-0000A51B0000}"/>
    <cellStyle name="표준 51 2 7" xfId="7057" xr:uid="{00000000-0005-0000-0000-0000A61B0000}"/>
    <cellStyle name="표준 51 2 7 2" xfId="7058" xr:uid="{00000000-0005-0000-0000-0000A71B0000}"/>
    <cellStyle name="표준 51 2 8" xfId="7059" xr:uid="{00000000-0005-0000-0000-0000A81B0000}"/>
    <cellStyle name="표준 51 3" xfId="7060" xr:uid="{00000000-0005-0000-0000-0000A91B0000}"/>
    <cellStyle name="표준 51 3 2" xfId="7061" xr:uid="{00000000-0005-0000-0000-0000AA1B0000}"/>
    <cellStyle name="표준 51 3 2 2" xfId="7062" xr:uid="{00000000-0005-0000-0000-0000AB1B0000}"/>
    <cellStyle name="표준 51 3 2 2 2" xfId="7063" xr:uid="{00000000-0005-0000-0000-0000AC1B0000}"/>
    <cellStyle name="표준 51 3 2 2 2 2" xfId="7064" xr:uid="{00000000-0005-0000-0000-0000AD1B0000}"/>
    <cellStyle name="표준 51 3 2 2 2 2 2" xfId="7065" xr:uid="{00000000-0005-0000-0000-0000AE1B0000}"/>
    <cellStyle name="표준 51 3 2 2 2 2 2 2" xfId="7066" xr:uid="{00000000-0005-0000-0000-0000AF1B0000}"/>
    <cellStyle name="표준 51 3 2 2 2 2 3" xfId="7067" xr:uid="{00000000-0005-0000-0000-0000B01B0000}"/>
    <cellStyle name="표준 51 3 2 2 2 3" xfId="7068" xr:uid="{00000000-0005-0000-0000-0000B11B0000}"/>
    <cellStyle name="표준 51 3 2 2 2 3 2" xfId="7069" xr:uid="{00000000-0005-0000-0000-0000B21B0000}"/>
    <cellStyle name="표준 51 3 2 2 2 4" xfId="7070" xr:uid="{00000000-0005-0000-0000-0000B31B0000}"/>
    <cellStyle name="표준 51 3 2 2 3" xfId="7071" xr:uid="{00000000-0005-0000-0000-0000B41B0000}"/>
    <cellStyle name="표준 51 3 2 2 3 2" xfId="7072" xr:uid="{00000000-0005-0000-0000-0000B51B0000}"/>
    <cellStyle name="표준 51 3 2 2 3 2 2" xfId="7073" xr:uid="{00000000-0005-0000-0000-0000B61B0000}"/>
    <cellStyle name="표준 51 3 2 2 3 3" xfId="7074" xr:uid="{00000000-0005-0000-0000-0000B71B0000}"/>
    <cellStyle name="표준 51 3 2 2 4" xfId="7075" xr:uid="{00000000-0005-0000-0000-0000B81B0000}"/>
    <cellStyle name="표준 51 3 2 2 4 2" xfId="7076" xr:uid="{00000000-0005-0000-0000-0000B91B0000}"/>
    <cellStyle name="표준 51 3 2 2 5" xfId="7077" xr:uid="{00000000-0005-0000-0000-0000BA1B0000}"/>
    <cellStyle name="표준 51 3 2 3" xfId="7078" xr:uid="{00000000-0005-0000-0000-0000BB1B0000}"/>
    <cellStyle name="표준 51 3 2 3 2" xfId="7079" xr:uid="{00000000-0005-0000-0000-0000BC1B0000}"/>
    <cellStyle name="표준 51 3 2 3 2 2" xfId="7080" xr:uid="{00000000-0005-0000-0000-0000BD1B0000}"/>
    <cellStyle name="표준 51 3 2 3 2 2 2" xfId="7081" xr:uid="{00000000-0005-0000-0000-0000BE1B0000}"/>
    <cellStyle name="표준 51 3 2 3 2 3" xfId="7082" xr:uid="{00000000-0005-0000-0000-0000BF1B0000}"/>
    <cellStyle name="표준 51 3 2 3 3" xfId="7083" xr:uid="{00000000-0005-0000-0000-0000C01B0000}"/>
    <cellStyle name="표준 51 3 2 3 3 2" xfId="7084" xr:uid="{00000000-0005-0000-0000-0000C11B0000}"/>
    <cellStyle name="표준 51 3 2 3 4" xfId="7085" xr:uid="{00000000-0005-0000-0000-0000C21B0000}"/>
    <cellStyle name="표준 51 3 2 4" xfId="7086" xr:uid="{00000000-0005-0000-0000-0000C31B0000}"/>
    <cellStyle name="표준 51 3 2 4 2" xfId="7087" xr:uid="{00000000-0005-0000-0000-0000C41B0000}"/>
    <cellStyle name="표준 51 3 2 4 2 2" xfId="7088" xr:uid="{00000000-0005-0000-0000-0000C51B0000}"/>
    <cellStyle name="표준 51 3 2 4 3" xfId="7089" xr:uid="{00000000-0005-0000-0000-0000C61B0000}"/>
    <cellStyle name="표준 51 3 2 5" xfId="7090" xr:uid="{00000000-0005-0000-0000-0000C71B0000}"/>
    <cellStyle name="표준 51 3 2 5 2" xfId="7091" xr:uid="{00000000-0005-0000-0000-0000C81B0000}"/>
    <cellStyle name="표준 51 3 2 6" xfId="7092" xr:uid="{00000000-0005-0000-0000-0000C91B0000}"/>
    <cellStyle name="표준 51 3 3" xfId="7093" xr:uid="{00000000-0005-0000-0000-0000CA1B0000}"/>
    <cellStyle name="표준 51 3 3 2" xfId="7094" xr:uid="{00000000-0005-0000-0000-0000CB1B0000}"/>
    <cellStyle name="표준 51 3 3 2 2" xfId="7095" xr:uid="{00000000-0005-0000-0000-0000CC1B0000}"/>
    <cellStyle name="표준 51 3 3 2 2 2" xfId="7096" xr:uid="{00000000-0005-0000-0000-0000CD1B0000}"/>
    <cellStyle name="표준 51 3 3 2 2 2 2" xfId="7097" xr:uid="{00000000-0005-0000-0000-0000CE1B0000}"/>
    <cellStyle name="표준 51 3 3 2 2 3" xfId="7098" xr:uid="{00000000-0005-0000-0000-0000CF1B0000}"/>
    <cellStyle name="표준 51 3 3 2 3" xfId="7099" xr:uid="{00000000-0005-0000-0000-0000D01B0000}"/>
    <cellStyle name="표준 51 3 3 2 3 2" xfId="7100" xr:uid="{00000000-0005-0000-0000-0000D11B0000}"/>
    <cellStyle name="표준 51 3 3 2 4" xfId="7101" xr:uid="{00000000-0005-0000-0000-0000D21B0000}"/>
    <cellStyle name="표준 51 3 3 3" xfId="7102" xr:uid="{00000000-0005-0000-0000-0000D31B0000}"/>
    <cellStyle name="표준 51 3 3 3 2" xfId="7103" xr:uid="{00000000-0005-0000-0000-0000D41B0000}"/>
    <cellStyle name="표준 51 3 3 3 2 2" xfId="7104" xr:uid="{00000000-0005-0000-0000-0000D51B0000}"/>
    <cellStyle name="표준 51 3 3 3 3" xfId="7105" xr:uid="{00000000-0005-0000-0000-0000D61B0000}"/>
    <cellStyle name="표준 51 3 3 4" xfId="7106" xr:uid="{00000000-0005-0000-0000-0000D71B0000}"/>
    <cellStyle name="표준 51 3 3 4 2" xfId="7107" xr:uid="{00000000-0005-0000-0000-0000D81B0000}"/>
    <cellStyle name="표준 51 3 3 5" xfId="7108" xr:uid="{00000000-0005-0000-0000-0000D91B0000}"/>
    <cellStyle name="표준 51 3 4" xfId="7109" xr:uid="{00000000-0005-0000-0000-0000DA1B0000}"/>
    <cellStyle name="표준 51 3 4 2" xfId="7110" xr:uid="{00000000-0005-0000-0000-0000DB1B0000}"/>
    <cellStyle name="표준 51 3 4 2 2" xfId="7111" xr:uid="{00000000-0005-0000-0000-0000DC1B0000}"/>
    <cellStyle name="표준 51 3 4 2 2 2" xfId="7112" xr:uid="{00000000-0005-0000-0000-0000DD1B0000}"/>
    <cellStyle name="표준 51 3 4 2 3" xfId="7113" xr:uid="{00000000-0005-0000-0000-0000DE1B0000}"/>
    <cellStyle name="표준 51 3 4 3" xfId="7114" xr:uid="{00000000-0005-0000-0000-0000DF1B0000}"/>
    <cellStyle name="표준 51 3 4 3 2" xfId="7115" xr:uid="{00000000-0005-0000-0000-0000E01B0000}"/>
    <cellStyle name="표준 51 3 4 4" xfId="7116" xr:uid="{00000000-0005-0000-0000-0000E11B0000}"/>
    <cellStyle name="표준 51 3 5" xfId="7117" xr:uid="{00000000-0005-0000-0000-0000E21B0000}"/>
    <cellStyle name="표준 51 3 5 2" xfId="7118" xr:uid="{00000000-0005-0000-0000-0000E31B0000}"/>
    <cellStyle name="표준 51 3 5 2 2" xfId="7119" xr:uid="{00000000-0005-0000-0000-0000E41B0000}"/>
    <cellStyle name="표준 51 3 5 3" xfId="7120" xr:uid="{00000000-0005-0000-0000-0000E51B0000}"/>
    <cellStyle name="표준 51 3 6" xfId="7121" xr:uid="{00000000-0005-0000-0000-0000E61B0000}"/>
    <cellStyle name="표준 51 3 6 2" xfId="7122" xr:uid="{00000000-0005-0000-0000-0000E71B0000}"/>
    <cellStyle name="표준 51 3 7" xfId="7123" xr:uid="{00000000-0005-0000-0000-0000E81B0000}"/>
    <cellStyle name="표준 51 4" xfId="7124" xr:uid="{00000000-0005-0000-0000-0000E91B0000}"/>
    <cellStyle name="표준 51 4 2" xfId="7125" xr:uid="{00000000-0005-0000-0000-0000EA1B0000}"/>
    <cellStyle name="표준 51 4 2 2" xfId="7126" xr:uid="{00000000-0005-0000-0000-0000EB1B0000}"/>
    <cellStyle name="표준 51 4 2 2 2" xfId="7127" xr:uid="{00000000-0005-0000-0000-0000EC1B0000}"/>
    <cellStyle name="표준 51 4 2 2 2 2" xfId="7128" xr:uid="{00000000-0005-0000-0000-0000ED1B0000}"/>
    <cellStyle name="표준 51 4 2 2 2 2 2" xfId="7129" xr:uid="{00000000-0005-0000-0000-0000EE1B0000}"/>
    <cellStyle name="표준 51 4 2 2 2 3" xfId="7130" xr:uid="{00000000-0005-0000-0000-0000EF1B0000}"/>
    <cellStyle name="표준 51 4 2 2 3" xfId="7131" xr:uid="{00000000-0005-0000-0000-0000F01B0000}"/>
    <cellStyle name="표준 51 4 2 2 3 2" xfId="7132" xr:uid="{00000000-0005-0000-0000-0000F11B0000}"/>
    <cellStyle name="표준 51 4 2 2 4" xfId="7133" xr:uid="{00000000-0005-0000-0000-0000F21B0000}"/>
    <cellStyle name="표준 51 4 2 3" xfId="7134" xr:uid="{00000000-0005-0000-0000-0000F31B0000}"/>
    <cellStyle name="표준 51 4 2 3 2" xfId="7135" xr:uid="{00000000-0005-0000-0000-0000F41B0000}"/>
    <cellStyle name="표준 51 4 2 3 2 2" xfId="7136" xr:uid="{00000000-0005-0000-0000-0000F51B0000}"/>
    <cellStyle name="표준 51 4 2 3 3" xfId="7137" xr:uid="{00000000-0005-0000-0000-0000F61B0000}"/>
    <cellStyle name="표준 51 4 2 4" xfId="7138" xr:uid="{00000000-0005-0000-0000-0000F71B0000}"/>
    <cellStyle name="표준 51 4 2 4 2" xfId="7139" xr:uid="{00000000-0005-0000-0000-0000F81B0000}"/>
    <cellStyle name="표준 51 4 2 5" xfId="7140" xr:uid="{00000000-0005-0000-0000-0000F91B0000}"/>
    <cellStyle name="표준 51 4 3" xfId="7141" xr:uid="{00000000-0005-0000-0000-0000FA1B0000}"/>
    <cellStyle name="표준 51 4 3 2" xfId="7142" xr:uid="{00000000-0005-0000-0000-0000FB1B0000}"/>
    <cellStyle name="표준 51 4 3 2 2" xfId="7143" xr:uid="{00000000-0005-0000-0000-0000FC1B0000}"/>
    <cellStyle name="표준 51 4 3 2 2 2" xfId="7144" xr:uid="{00000000-0005-0000-0000-0000FD1B0000}"/>
    <cellStyle name="표준 51 4 3 2 3" xfId="7145" xr:uid="{00000000-0005-0000-0000-0000FE1B0000}"/>
    <cellStyle name="표준 51 4 3 3" xfId="7146" xr:uid="{00000000-0005-0000-0000-0000FF1B0000}"/>
    <cellStyle name="표준 51 4 3 3 2" xfId="7147" xr:uid="{00000000-0005-0000-0000-0000001C0000}"/>
    <cellStyle name="표준 51 4 3 4" xfId="7148" xr:uid="{00000000-0005-0000-0000-0000011C0000}"/>
    <cellStyle name="표준 51 4 4" xfId="7149" xr:uid="{00000000-0005-0000-0000-0000021C0000}"/>
    <cellStyle name="표준 51 4 4 2" xfId="7150" xr:uid="{00000000-0005-0000-0000-0000031C0000}"/>
    <cellStyle name="표준 51 4 4 2 2" xfId="7151" xr:uid="{00000000-0005-0000-0000-0000041C0000}"/>
    <cellStyle name="표준 51 4 4 3" xfId="7152" xr:uid="{00000000-0005-0000-0000-0000051C0000}"/>
    <cellStyle name="표준 51 4 5" xfId="7153" xr:uid="{00000000-0005-0000-0000-0000061C0000}"/>
    <cellStyle name="표준 51 4 5 2" xfId="7154" xr:uid="{00000000-0005-0000-0000-0000071C0000}"/>
    <cellStyle name="표준 51 4 6" xfId="7155" xr:uid="{00000000-0005-0000-0000-0000081C0000}"/>
    <cellStyle name="표준 51 5" xfId="7156" xr:uid="{00000000-0005-0000-0000-0000091C0000}"/>
    <cellStyle name="표준 51 5 2" xfId="7157" xr:uid="{00000000-0005-0000-0000-00000A1C0000}"/>
    <cellStyle name="표준 51 5 2 2" xfId="7158" xr:uid="{00000000-0005-0000-0000-00000B1C0000}"/>
    <cellStyle name="표준 51 5 2 2 2" xfId="7159" xr:uid="{00000000-0005-0000-0000-00000C1C0000}"/>
    <cellStyle name="표준 51 5 2 2 2 2" xfId="7160" xr:uid="{00000000-0005-0000-0000-00000D1C0000}"/>
    <cellStyle name="표준 51 5 2 2 3" xfId="7161" xr:uid="{00000000-0005-0000-0000-00000E1C0000}"/>
    <cellStyle name="표준 51 5 2 3" xfId="7162" xr:uid="{00000000-0005-0000-0000-00000F1C0000}"/>
    <cellStyle name="표준 51 5 2 3 2" xfId="7163" xr:uid="{00000000-0005-0000-0000-0000101C0000}"/>
    <cellStyle name="표준 51 5 2 4" xfId="7164" xr:uid="{00000000-0005-0000-0000-0000111C0000}"/>
    <cellStyle name="표준 51 5 3" xfId="7165" xr:uid="{00000000-0005-0000-0000-0000121C0000}"/>
    <cellStyle name="표준 51 5 3 2" xfId="7166" xr:uid="{00000000-0005-0000-0000-0000131C0000}"/>
    <cellStyle name="표준 51 5 3 2 2" xfId="7167" xr:uid="{00000000-0005-0000-0000-0000141C0000}"/>
    <cellStyle name="표준 51 5 3 3" xfId="7168" xr:uid="{00000000-0005-0000-0000-0000151C0000}"/>
    <cellStyle name="표준 51 5 4" xfId="7169" xr:uid="{00000000-0005-0000-0000-0000161C0000}"/>
    <cellStyle name="표준 51 5 4 2" xfId="7170" xr:uid="{00000000-0005-0000-0000-0000171C0000}"/>
    <cellStyle name="표준 51 5 5" xfId="7171" xr:uid="{00000000-0005-0000-0000-0000181C0000}"/>
    <cellStyle name="표준 51 6" xfId="7172" xr:uid="{00000000-0005-0000-0000-0000191C0000}"/>
    <cellStyle name="표준 51 6 2" xfId="7173" xr:uid="{00000000-0005-0000-0000-00001A1C0000}"/>
    <cellStyle name="표준 51 6 2 2" xfId="7174" xr:uid="{00000000-0005-0000-0000-00001B1C0000}"/>
    <cellStyle name="표준 51 6 2 2 2" xfId="7175" xr:uid="{00000000-0005-0000-0000-00001C1C0000}"/>
    <cellStyle name="표준 51 6 2 3" xfId="7176" xr:uid="{00000000-0005-0000-0000-00001D1C0000}"/>
    <cellStyle name="표준 51 6 3" xfId="7177" xr:uid="{00000000-0005-0000-0000-00001E1C0000}"/>
    <cellStyle name="표준 51 6 3 2" xfId="7178" xr:uid="{00000000-0005-0000-0000-00001F1C0000}"/>
    <cellStyle name="표준 51 6 4" xfId="7179" xr:uid="{00000000-0005-0000-0000-0000201C0000}"/>
    <cellStyle name="표준 51 7" xfId="7180" xr:uid="{00000000-0005-0000-0000-0000211C0000}"/>
    <cellStyle name="표준 51 7 2" xfId="7181" xr:uid="{00000000-0005-0000-0000-0000221C0000}"/>
    <cellStyle name="표준 51 7 2 2" xfId="7182" xr:uid="{00000000-0005-0000-0000-0000231C0000}"/>
    <cellStyle name="표준 51 7 3" xfId="7183" xr:uid="{00000000-0005-0000-0000-0000241C0000}"/>
    <cellStyle name="표준 51 8" xfId="7184" xr:uid="{00000000-0005-0000-0000-0000251C0000}"/>
    <cellStyle name="표준 51 8 2" xfId="7185" xr:uid="{00000000-0005-0000-0000-0000261C0000}"/>
    <cellStyle name="표준 51 9" xfId="7186" xr:uid="{00000000-0005-0000-0000-0000271C0000}"/>
    <cellStyle name="표준 52" xfId="7187" xr:uid="{00000000-0005-0000-0000-0000281C0000}"/>
    <cellStyle name="표준 52 2" xfId="7188" xr:uid="{00000000-0005-0000-0000-0000291C0000}"/>
    <cellStyle name="표준 52 2 2" xfId="7189" xr:uid="{00000000-0005-0000-0000-00002A1C0000}"/>
    <cellStyle name="표준 52 2 2 2" xfId="7190" xr:uid="{00000000-0005-0000-0000-00002B1C0000}"/>
    <cellStyle name="표준 52 2 2 2 2" xfId="7191" xr:uid="{00000000-0005-0000-0000-00002C1C0000}"/>
    <cellStyle name="표준 52 2 2 2 2 2" xfId="7192" xr:uid="{00000000-0005-0000-0000-00002D1C0000}"/>
    <cellStyle name="표준 52 2 2 2 2 2 2" xfId="7193" xr:uid="{00000000-0005-0000-0000-00002E1C0000}"/>
    <cellStyle name="표준 52 2 2 2 2 2 2 2" xfId="7194" xr:uid="{00000000-0005-0000-0000-00002F1C0000}"/>
    <cellStyle name="표준 52 2 2 2 2 2 2 2 2" xfId="7195" xr:uid="{00000000-0005-0000-0000-0000301C0000}"/>
    <cellStyle name="표준 52 2 2 2 2 2 2 3" xfId="7196" xr:uid="{00000000-0005-0000-0000-0000311C0000}"/>
    <cellStyle name="표준 52 2 2 2 2 2 3" xfId="7197" xr:uid="{00000000-0005-0000-0000-0000321C0000}"/>
    <cellStyle name="표준 52 2 2 2 2 2 3 2" xfId="7198" xr:uid="{00000000-0005-0000-0000-0000331C0000}"/>
    <cellStyle name="표준 52 2 2 2 2 2 4" xfId="7199" xr:uid="{00000000-0005-0000-0000-0000341C0000}"/>
    <cellStyle name="표준 52 2 2 2 2 3" xfId="7200" xr:uid="{00000000-0005-0000-0000-0000351C0000}"/>
    <cellStyle name="표준 52 2 2 2 2 3 2" xfId="7201" xr:uid="{00000000-0005-0000-0000-0000361C0000}"/>
    <cellStyle name="표준 52 2 2 2 2 3 2 2" xfId="7202" xr:uid="{00000000-0005-0000-0000-0000371C0000}"/>
    <cellStyle name="표준 52 2 2 2 2 3 3" xfId="7203" xr:uid="{00000000-0005-0000-0000-0000381C0000}"/>
    <cellStyle name="표준 52 2 2 2 2 4" xfId="7204" xr:uid="{00000000-0005-0000-0000-0000391C0000}"/>
    <cellStyle name="표준 52 2 2 2 2 4 2" xfId="7205" xr:uid="{00000000-0005-0000-0000-00003A1C0000}"/>
    <cellStyle name="표준 52 2 2 2 2 5" xfId="7206" xr:uid="{00000000-0005-0000-0000-00003B1C0000}"/>
    <cellStyle name="표준 52 2 2 2 3" xfId="7207" xr:uid="{00000000-0005-0000-0000-00003C1C0000}"/>
    <cellStyle name="표준 52 2 2 2 3 2" xfId="7208" xr:uid="{00000000-0005-0000-0000-00003D1C0000}"/>
    <cellStyle name="표준 52 2 2 2 3 2 2" xfId="7209" xr:uid="{00000000-0005-0000-0000-00003E1C0000}"/>
    <cellStyle name="표준 52 2 2 2 3 2 2 2" xfId="7210" xr:uid="{00000000-0005-0000-0000-00003F1C0000}"/>
    <cellStyle name="표준 52 2 2 2 3 2 3" xfId="7211" xr:uid="{00000000-0005-0000-0000-0000401C0000}"/>
    <cellStyle name="표준 52 2 2 2 3 3" xfId="7212" xr:uid="{00000000-0005-0000-0000-0000411C0000}"/>
    <cellStyle name="표준 52 2 2 2 3 3 2" xfId="7213" xr:uid="{00000000-0005-0000-0000-0000421C0000}"/>
    <cellStyle name="표준 52 2 2 2 3 4" xfId="7214" xr:uid="{00000000-0005-0000-0000-0000431C0000}"/>
    <cellStyle name="표준 52 2 2 2 4" xfId="7215" xr:uid="{00000000-0005-0000-0000-0000441C0000}"/>
    <cellStyle name="표준 52 2 2 2 4 2" xfId="7216" xr:uid="{00000000-0005-0000-0000-0000451C0000}"/>
    <cellStyle name="표준 52 2 2 2 4 2 2" xfId="7217" xr:uid="{00000000-0005-0000-0000-0000461C0000}"/>
    <cellStyle name="표준 52 2 2 2 4 3" xfId="7218" xr:uid="{00000000-0005-0000-0000-0000471C0000}"/>
    <cellStyle name="표준 52 2 2 2 5" xfId="7219" xr:uid="{00000000-0005-0000-0000-0000481C0000}"/>
    <cellStyle name="표준 52 2 2 2 5 2" xfId="7220" xr:uid="{00000000-0005-0000-0000-0000491C0000}"/>
    <cellStyle name="표준 52 2 2 2 6" xfId="7221" xr:uid="{00000000-0005-0000-0000-00004A1C0000}"/>
    <cellStyle name="표준 52 2 2 3" xfId="7222" xr:uid="{00000000-0005-0000-0000-00004B1C0000}"/>
    <cellStyle name="표준 52 2 2 3 2" xfId="7223" xr:uid="{00000000-0005-0000-0000-00004C1C0000}"/>
    <cellStyle name="표준 52 2 2 3 2 2" xfId="7224" xr:uid="{00000000-0005-0000-0000-00004D1C0000}"/>
    <cellStyle name="표준 52 2 2 3 2 2 2" xfId="7225" xr:uid="{00000000-0005-0000-0000-00004E1C0000}"/>
    <cellStyle name="표준 52 2 2 3 2 2 2 2" xfId="7226" xr:uid="{00000000-0005-0000-0000-00004F1C0000}"/>
    <cellStyle name="표준 52 2 2 3 2 2 3" xfId="7227" xr:uid="{00000000-0005-0000-0000-0000501C0000}"/>
    <cellStyle name="표준 52 2 2 3 2 3" xfId="7228" xr:uid="{00000000-0005-0000-0000-0000511C0000}"/>
    <cellStyle name="표준 52 2 2 3 2 3 2" xfId="7229" xr:uid="{00000000-0005-0000-0000-0000521C0000}"/>
    <cellStyle name="표준 52 2 2 3 2 4" xfId="7230" xr:uid="{00000000-0005-0000-0000-0000531C0000}"/>
    <cellStyle name="표준 52 2 2 3 3" xfId="7231" xr:uid="{00000000-0005-0000-0000-0000541C0000}"/>
    <cellStyle name="표준 52 2 2 3 3 2" xfId="7232" xr:uid="{00000000-0005-0000-0000-0000551C0000}"/>
    <cellStyle name="표준 52 2 2 3 3 2 2" xfId="7233" xr:uid="{00000000-0005-0000-0000-0000561C0000}"/>
    <cellStyle name="표준 52 2 2 3 3 3" xfId="7234" xr:uid="{00000000-0005-0000-0000-0000571C0000}"/>
    <cellStyle name="표준 52 2 2 3 4" xfId="7235" xr:uid="{00000000-0005-0000-0000-0000581C0000}"/>
    <cellStyle name="표준 52 2 2 3 4 2" xfId="7236" xr:uid="{00000000-0005-0000-0000-0000591C0000}"/>
    <cellStyle name="표준 52 2 2 3 5" xfId="7237" xr:uid="{00000000-0005-0000-0000-00005A1C0000}"/>
    <cellStyle name="표준 52 2 2 4" xfId="7238" xr:uid="{00000000-0005-0000-0000-00005B1C0000}"/>
    <cellStyle name="표준 52 2 2 4 2" xfId="7239" xr:uid="{00000000-0005-0000-0000-00005C1C0000}"/>
    <cellStyle name="표준 52 2 2 4 2 2" xfId="7240" xr:uid="{00000000-0005-0000-0000-00005D1C0000}"/>
    <cellStyle name="표준 52 2 2 4 2 2 2" xfId="7241" xr:uid="{00000000-0005-0000-0000-00005E1C0000}"/>
    <cellStyle name="표준 52 2 2 4 2 3" xfId="7242" xr:uid="{00000000-0005-0000-0000-00005F1C0000}"/>
    <cellStyle name="표준 52 2 2 4 3" xfId="7243" xr:uid="{00000000-0005-0000-0000-0000601C0000}"/>
    <cellStyle name="표준 52 2 2 4 3 2" xfId="7244" xr:uid="{00000000-0005-0000-0000-0000611C0000}"/>
    <cellStyle name="표준 52 2 2 4 4" xfId="7245" xr:uid="{00000000-0005-0000-0000-0000621C0000}"/>
    <cellStyle name="표준 52 2 2 5" xfId="7246" xr:uid="{00000000-0005-0000-0000-0000631C0000}"/>
    <cellStyle name="표준 52 2 2 5 2" xfId="7247" xr:uid="{00000000-0005-0000-0000-0000641C0000}"/>
    <cellStyle name="표준 52 2 2 5 2 2" xfId="7248" xr:uid="{00000000-0005-0000-0000-0000651C0000}"/>
    <cellStyle name="표준 52 2 2 5 3" xfId="7249" xr:uid="{00000000-0005-0000-0000-0000661C0000}"/>
    <cellStyle name="표준 52 2 2 6" xfId="7250" xr:uid="{00000000-0005-0000-0000-0000671C0000}"/>
    <cellStyle name="표준 52 2 2 6 2" xfId="7251" xr:uid="{00000000-0005-0000-0000-0000681C0000}"/>
    <cellStyle name="표준 52 2 2 7" xfId="7252" xr:uid="{00000000-0005-0000-0000-0000691C0000}"/>
    <cellStyle name="표준 52 2 3" xfId="7253" xr:uid="{00000000-0005-0000-0000-00006A1C0000}"/>
    <cellStyle name="표준 52 2 3 2" xfId="7254" xr:uid="{00000000-0005-0000-0000-00006B1C0000}"/>
    <cellStyle name="표준 52 2 3 2 2" xfId="7255" xr:uid="{00000000-0005-0000-0000-00006C1C0000}"/>
    <cellStyle name="표준 52 2 3 2 2 2" xfId="7256" xr:uid="{00000000-0005-0000-0000-00006D1C0000}"/>
    <cellStyle name="표준 52 2 3 2 2 2 2" xfId="7257" xr:uid="{00000000-0005-0000-0000-00006E1C0000}"/>
    <cellStyle name="표준 52 2 3 2 2 2 2 2" xfId="7258" xr:uid="{00000000-0005-0000-0000-00006F1C0000}"/>
    <cellStyle name="표준 52 2 3 2 2 2 3" xfId="7259" xr:uid="{00000000-0005-0000-0000-0000701C0000}"/>
    <cellStyle name="표준 52 2 3 2 2 3" xfId="7260" xr:uid="{00000000-0005-0000-0000-0000711C0000}"/>
    <cellStyle name="표준 52 2 3 2 2 3 2" xfId="7261" xr:uid="{00000000-0005-0000-0000-0000721C0000}"/>
    <cellStyle name="표준 52 2 3 2 2 4" xfId="7262" xr:uid="{00000000-0005-0000-0000-0000731C0000}"/>
    <cellStyle name="표준 52 2 3 2 3" xfId="7263" xr:uid="{00000000-0005-0000-0000-0000741C0000}"/>
    <cellStyle name="표준 52 2 3 2 3 2" xfId="7264" xr:uid="{00000000-0005-0000-0000-0000751C0000}"/>
    <cellStyle name="표준 52 2 3 2 3 2 2" xfId="7265" xr:uid="{00000000-0005-0000-0000-0000761C0000}"/>
    <cellStyle name="표준 52 2 3 2 3 3" xfId="7266" xr:uid="{00000000-0005-0000-0000-0000771C0000}"/>
    <cellStyle name="표준 52 2 3 2 4" xfId="7267" xr:uid="{00000000-0005-0000-0000-0000781C0000}"/>
    <cellStyle name="표준 52 2 3 2 4 2" xfId="7268" xr:uid="{00000000-0005-0000-0000-0000791C0000}"/>
    <cellStyle name="표준 52 2 3 2 5" xfId="7269" xr:uid="{00000000-0005-0000-0000-00007A1C0000}"/>
    <cellStyle name="표준 52 2 3 3" xfId="7270" xr:uid="{00000000-0005-0000-0000-00007B1C0000}"/>
    <cellStyle name="표준 52 2 3 3 2" xfId="7271" xr:uid="{00000000-0005-0000-0000-00007C1C0000}"/>
    <cellStyle name="표준 52 2 3 3 2 2" xfId="7272" xr:uid="{00000000-0005-0000-0000-00007D1C0000}"/>
    <cellStyle name="표준 52 2 3 3 2 2 2" xfId="7273" xr:uid="{00000000-0005-0000-0000-00007E1C0000}"/>
    <cellStyle name="표준 52 2 3 3 2 3" xfId="7274" xr:uid="{00000000-0005-0000-0000-00007F1C0000}"/>
    <cellStyle name="표준 52 2 3 3 3" xfId="7275" xr:uid="{00000000-0005-0000-0000-0000801C0000}"/>
    <cellStyle name="표준 52 2 3 3 3 2" xfId="7276" xr:uid="{00000000-0005-0000-0000-0000811C0000}"/>
    <cellStyle name="표준 52 2 3 3 4" xfId="7277" xr:uid="{00000000-0005-0000-0000-0000821C0000}"/>
    <cellStyle name="표준 52 2 3 4" xfId="7278" xr:uid="{00000000-0005-0000-0000-0000831C0000}"/>
    <cellStyle name="표준 52 2 3 4 2" xfId="7279" xr:uid="{00000000-0005-0000-0000-0000841C0000}"/>
    <cellStyle name="표준 52 2 3 4 2 2" xfId="7280" xr:uid="{00000000-0005-0000-0000-0000851C0000}"/>
    <cellStyle name="표준 52 2 3 4 3" xfId="7281" xr:uid="{00000000-0005-0000-0000-0000861C0000}"/>
    <cellStyle name="표준 52 2 3 5" xfId="7282" xr:uid="{00000000-0005-0000-0000-0000871C0000}"/>
    <cellStyle name="표준 52 2 3 5 2" xfId="7283" xr:uid="{00000000-0005-0000-0000-0000881C0000}"/>
    <cellStyle name="표준 52 2 3 6" xfId="7284" xr:uid="{00000000-0005-0000-0000-0000891C0000}"/>
    <cellStyle name="표준 52 2 4" xfId="7285" xr:uid="{00000000-0005-0000-0000-00008A1C0000}"/>
    <cellStyle name="표준 52 2 4 2" xfId="7286" xr:uid="{00000000-0005-0000-0000-00008B1C0000}"/>
    <cellStyle name="표준 52 2 4 2 2" xfId="7287" xr:uid="{00000000-0005-0000-0000-00008C1C0000}"/>
    <cellStyle name="표준 52 2 4 2 2 2" xfId="7288" xr:uid="{00000000-0005-0000-0000-00008D1C0000}"/>
    <cellStyle name="표준 52 2 4 2 2 2 2" xfId="7289" xr:uid="{00000000-0005-0000-0000-00008E1C0000}"/>
    <cellStyle name="표준 52 2 4 2 2 3" xfId="7290" xr:uid="{00000000-0005-0000-0000-00008F1C0000}"/>
    <cellStyle name="표준 52 2 4 2 3" xfId="7291" xr:uid="{00000000-0005-0000-0000-0000901C0000}"/>
    <cellStyle name="표준 52 2 4 2 3 2" xfId="7292" xr:uid="{00000000-0005-0000-0000-0000911C0000}"/>
    <cellStyle name="표준 52 2 4 2 4" xfId="7293" xr:uid="{00000000-0005-0000-0000-0000921C0000}"/>
    <cellStyle name="표준 52 2 4 3" xfId="7294" xr:uid="{00000000-0005-0000-0000-0000931C0000}"/>
    <cellStyle name="표준 52 2 4 3 2" xfId="7295" xr:uid="{00000000-0005-0000-0000-0000941C0000}"/>
    <cellStyle name="표준 52 2 4 3 2 2" xfId="7296" xr:uid="{00000000-0005-0000-0000-0000951C0000}"/>
    <cellStyle name="표준 52 2 4 3 3" xfId="7297" xr:uid="{00000000-0005-0000-0000-0000961C0000}"/>
    <cellStyle name="표준 52 2 4 4" xfId="7298" xr:uid="{00000000-0005-0000-0000-0000971C0000}"/>
    <cellStyle name="표준 52 2 4 4 2" xfId="7299" xr:uid="{00000000-0005-0000-0000-0000981C0000}"/>
    <cellStyle name="표준 52 2 4 5" xfId="7300" xr:uid="{00000000-0005-0000-0000-0000991C0000}"/>
    <cellStyle name="표준 52 2 5" xfId="7301" xr:uid="{00000000-0005-0000-0000-00009A1C0000}"/>
    <cellStyle name="표준 52 2 5 2" xfId="7302" xr:uid="{00000000-0005-0000-0000-00009B1C0000}"/>
    <cellStyle name="표준 52 2 5 2 2" xfId="7303" xr:uid="{00000000-0005-0000-0000-00009C1C0000}"/>
    <cellStyle name="표준 52 2 5 2 2 2" xfId="7304" xr:uid="{00000000-0005-0000-0000-00009D1C0000}"/>
    <cellStyle name="표준 52 2 5 2 3" xfId="7305" xr:uid="{00000000-0005-0000-0000-00009E1C0000}"/>
    <cellStyle name="표준 52 2 5 3" xfId="7306" xr:uid="{00000000-0005-0000-0000-00009F1C0000}"/>
    <cellStyle name="표준 52 2 5 3 2" xfId="7307" xr:uid="{00000000-0005-0000-0000-0000A01C0000}"/>
    <cellStyle name="표준 52 2 5 4" xfId="7308" xr:uid="{00000000-0005-0000-0000-0000A11C0000}"/>
    <cellStyle name="표준 52 2 6" xfId="7309" xr:uid="{00000000-0005-0000-0000-0000A21C0000}"/>
    <cellStyle name="표준 52 2 6 2" xfId="7310" xr:uid="{00000000-0005-0000-0000-0000A31C0000}"/>
    <cellStyle name="표준 52 2 6 2 2" xfId="7311" xr:uid="{00000000-0005-0000-0000-0000A41C0000}"/>
    <cellStyle name="표준 52 2 6 3" xfId="7312" xr:uid="{00000000-0005-0000-0000-0000A51C0000}"/>
    <cellStyle name="표준 52 2 7" xfId="7313" xr:uid="{00000000-0005-0000-0000-0000A61C0000}"/>
    <cellStyle name="표준 52 2 7 2" xfId="7314" xr:uid="{00000000-0005-0000-0000-0000A71C0000}"/>
    <cellStyle name="표준 52 2 8" xfId="7315" xr:uid="{00000000-0005-0000-0000-0000A81C0000}"/>
    <cellStyle name="표준 52 3" xfId="7316" xr:uid="{00000000-0005-0000-0000-0000A91C0000}"/>
    <cellStyle name="표준 52 3 2" xfId="7317" xr:uid="{00000000-0005-0000-0000-0000AA1C0000}"/>
    <cellStyle name="표준 52 3 2 2" xfId="7318" xr:uid="{00000000-0005-0000-0000-0000AB1C0000}"/>
    <cellStyle name="표준 52 3 2 2 2" xfId="7319" xr:uid="{00000000-0005-0000-0000-0000AC1C0000}"/>
    <cellStyle name="표준 52 3 2 2 2 2" xfId="7320" xr:uid="{00000000-0005-0000-0000-0000AD1C0000}"/>
    <cellStyle name="표준 52 3 2 2 2 2 2" xfId="7321" xr:uid="{00000000-0005-0000-0000-0000AE1C0000}"/>
    <cellStyle name="표준 52 3 2 2 2 2 2 2" xfId="7322" xr:uid="{00000000-0005-0000-0000-0000AF1C0000}"/>
    <cellStyle name="표준 52 3 2 2 2 2 3" xfId="7323" xr:uid="{00000000-0005-0000-0000-0000B01C0000}"/>
    <cellStyle name="표준 52 3 2 2 2 3" xfId="7324" xr:uid="{00000000-0005-0000-0000-0000B11C0000}"/>
    <cellStyle name="표준 52 3 2 2 2 3 2" xfId="7325" xr:uid="{00000000-0005-0000-0000-0000B21C0000}"/>
    <cellStyle name="표준 52 3 2 2 2 4" xfId="7326" xr:uid="{00000000-0005-0000-0000-0000B31C0000}"/>
    <cellStyle name="표준 52 3 2 2 3" xfId="7327" xr:uid="{00000000-0005-0000-0000-0000B41C0000}"/>
    <cellStyle name="표준 52 3 2 2 3 2" xfId="7328" xr:uid="{00000000-0005-0000-0000-0000B51C0000}"/>
    <cellStyle name="표준 52 3 2 2 3 2 2" xfId="7329" xr:uid="{00000000-0005-0000-0000-0000B61C0000}"/>
    <cellStyle name="표준 52 3 2 2 3 3" xfId="7330" xr:uid="{00000000-0005-0000-0000-0000B71C0000}"/>
    <cellStyle name="표준 52 3 2 2 4" xfId="7331" xr:uid="{00000000-0005-0000-0000-0000B81C0000}"/>
    <cellStyle name="표준 52 3 2 2 4 2" xfId="7332" xr:uid="{00000000-0005-0000-0000-0000B91C0000}"/>
    <cellStyle name="표준 52 3 2 2 5" xfId="7333" xr:uid="{00000000-0005-0000-0000-0000BA1C0000}"/>
    <cellStyle name="표준 52 3 2 3" xfId="7334" xr:uid="{00000000-0005-0000-0000-0000BB1C0000}"/>
    <cellStyle name="표준 52 3 2 3 2" xfId="7335" xr:uid="{00000000-0005-0000-0000-0000BC1C0000}"/>
    <cellStyle name="표준 52 3 2 3 2 2" xfId="7336" xr:uid="{00000000-0005-0000-0000-0000BD1C0000}"/>
    <cellStyle name="표준 52 3 2 3 2 2 2" xfId="7337" xr:uid="{00000000-0005-0000-0000-0000BE1C0000}"/>
    <cellStyle name="표준 52 3 2 3 2 3" xfId="7338" xr:uid="{00000000-0005-0000-0000-0000BF1C0000}"/>
    <cellStyle name="표준 52 3 2 3 3" xfId="7339" xr:uid="{00000000-0005-0000-0000-0000C01C0000}"/>
    <cellStyle name="표준 52 3 2 3 3 2" xfId="7340" xr:uid="{00000000-0005-0000-0000-0000C11C0000}"/>
    <cellStyle name="표준 52 3 2 3 4" xfId="7341" xr:uid="{00000000-0005-0000-0000-0000C21C0000}"/>
    <cellStyle name="표준 52 3 2 4" xfId="7342" xr:uid="{00000000-0005-0000-0000-0000C31C0000}"/>
    <cellStyle name="표준 52 3 2 4 2" xfId="7343" xr:uid="{00000000-0005-0000-0000-0000C41C0000}"/>
    <cellStyle name="표준 52 3 2 4 2 2" xfId="7344" xr:uid="{00000000-0005-0000-0000-0000C51C0000}"/>
    <cellStyle name="표준 52 3 2 4 3" xfId="7345" xr:uid="{00000000-0005-0000-0000-0000C61C0000}"/>
    <cellStyle name="표준 52 3 2 5" xfId="7346" xr:uid="{00000000-0005-0000-0000-0000C71C0000}"/>
    <cellStyle name="표준 52 3 2 5 2" xfId="7347" xr:uid="{00000000-0005-0000-0000-0000C81C0000}"/>
    <cellStyle name="표준 52 3 2 6" xfId="7348" xr:uid="{00000000-0005-0000-0000-0000C91C0000}"/>
    <cellStyle name="표준 52 3 3" xfId="7349" xr:uid="{00000000-0005-0000-0000-0000CA1C0000}"/>
    <cellStyle name="표준 52 3 3 2" xfId="7350" xr:uid="{00000000-0005-0000-0000-0000CB1C0000}"/>
    <cellStyle name="표준 52 3 3 2 2" xfId="7351" xr:uid="{00000000-0005-0000-0000-0000CC1C0000}"/>
    <cellStyle name="표준 52 3 3 2 2 2" xfId="7352" xr:uid="{00000000-0005-0000-0000-0000CD1C0000}"/>
    <cellStyle name="표준 52 3 3 2 2 2 2" xfId="7353" xr:uid="{00000000-0005-0000-0000-0000CE1C0000}"/>
    <cellStyle name="표준 52 3 3 2 2 3" xfId="7354" xr:uid="{00000000-0005-0000-0000-0000CF1C0000}"/>
    <cellStyle name="표준 52 3 3 2 3" xfId="7355" xr:uid="{00000000-0005-0000-0000-0000D01C0000}"/>
    <cellStyle name="표준 52 3 3 2 3 2" xfId="7356" xr:uid="{00000000-0005-0000-0000-0000D11C0000}"/>
    <cellStyle name="표준 52 3 3 2 4" xfId="7357" xr:uid="{00000000-0005-0000-0000-0000D21C0000}"/>
    <cellStyle name="표준 52 3 3 3" xfId="7358" xr:uid="{00000000-0005-0000-0000-0000D31C0000}"/>
    <cellStyle name="표준 52 3 3 3 2" xfId="7359" xr:uid="{00000000-0005-0000-0000-0000D41C0000}"/>
    <cellStyle name="표준 52 3 3 3 2 2" xfId="7360" xr:uid="{00000000-0005-0000-0000-0000D51C0000}"/>
    <cellStyle name="표준 52 3 3 3 3" xfId="7361" xr:uid="{00000000-0005-0000-0000-0000D61C0000}"/>
    <cellStyle name="표준 52 3 3 4" xfId="7362" xr:uid="{00000000-0005-0000-0000-0000D71C0000}"/>
    <cellStyle name="표준 52 3 3 4 2" xfId="7363" xr:uid="{00000000-0005-0000-0000-0000D81C0000}"/>
    <cellStyle name="표준 52 3 3 5" xfId="7364" xr:uid="{00000000-0005-0000-0000-0000D91C0000}"/>
    <cellStyle name="표준 52 3 4" xfId="7365" xr:uid="{00000000-0005-0000-0000-0000DA1C0000}"/>
    <cellStyle name="표준 52 3 4 2" xfId="7366" xr:uid="{00000000-0005-0000-0000-0000DB1C0000}"/>
    <cellStyle name="표준 52 3 4 2 2" xfId="7367" xr:uid="{00000000-0005-0000-0000-0000DC1C0000}"/>
    <cellStyle name="표준 52 3 4 2 2 2" xfId="7368" xr:uid="{00000000-0005-0000-0000-0000DD1C0000}"/>
    <cellStyle name="표준 52 3 4 2 3" xfId="7369" xr:uid="{00000000-0005-0000-0000-0000DE1C0000}"/>
    <cellStyle name="표준 52 3 4 3" xfId="7370" xr:uid="{00000000-0005-0000-0000-0000DF1C0000}"/>
    <cellStyle name="표준 52 3 4 3 2" xfId="7371" xr:uid="{00000000-0005-0000-0000-0000E01C0000}"/>
    <cellStyle name="표준 52 3 4 4" xfId="7372" xr:uid="{00000000-0005-0000-0000-0000E11C0000}"/>
    <cellStyle name="표준 52 3 5" xfId="7373" xr:uid="{00000000-0005-0000-0000-0000E21C0000}"/>
    <cellStyle name="표준 52 3 5 2" xfId="7374" xr:uid="{00000000-0005-0000-0000-0000E31C0000}"/>
    <cellStyle name="표준 52 3 5 2 2" xfId="7375" xr:uid="{00000000-0005-0000-0000-0000E41C0000}"/>
    <cellStyle name="표준 52 3 5 3" xfId="7376" xr:uid="{00000000-0005-0000-0000-0000E51C0000}"/>
    <cellStyle name="표준 52 3 6" xfId="7377" xr:uid="{00000000-0005-0000-0000-0000E61C0000}"/>
    <cellStyle name="표준 52 3 6 2" xfId="7378" xr:uid="{00000000-0005-0000-0000-0000E71C0000}"/>
    <cellStyle name="표준 52 3 7" xfId="7379" xr:uid="{00000000-0005-0000-0000-0000E81C0000}"/>
    <cellStyle name="표준 52 4" xfId="7380" xr:uid="{00000000-0005-0000-0000-0000E91C0000}"/>
    <cellStyle name="표준 52 4 2" xfId="7381" xr:uid="{00000000-0005-0000-0000-0000EA1C0000}"/>
    <cellStyle name="표준 52 4 2 2" xfId="7382" xr:uid="{00000000-0005-0000-0000-0000EB1C0000}"/>
    <cellStyle name="표준 52 4 2 2 2" xfId="7383" xr:uid="{00000000-0005-0000-0000-0000EC1C0000}"/>
    <cellStyle name="표준 52 4 2 2 2 2" xfId="7384" xr:uid="{00000000-0005-0000-0000-0000ED1C0000}"/>
    <cellStyle name="표준 52 4 2 2 2 2 2" xfId="7385" xr:uid="{00000000-0005-0000-0000-0000EE1C0000}"/>
    <cellStyle name="표준 52 4 2 2 2 3" xfId="7386" xr:uid="{00000000-0005-0000-0000-0000EF1C0000}"/>
    <cellStyle name="표준 52 4 2 2 3" xfId="7387" xr:uid="{00000000-0005-0000-0000-0000F01C0000}"/>
    <cellStyle name="표준 52 4 2 2 3 2" xfId="7388" xr:uid="{00000000-0005-0000-0000-0000F11C0000}"/>
    <cellStyle name="표준 52 4 2 2 4" xfId="7389" xr:uid="{00000000-0005-0000-0000-0000F21C0000}"/>
    <cellStyle name="표준 52 4 2 3" xfId="7390" xr:uid="{00000000-0005-0000-0000-0000F31C0000}"/>
    <cellStyle name="표준 52 4 2 3 2" xfId="7391" xr:uid="{00000000-0005-0000-0000-0000F41C0000}"/>
    <cellStyle name="표준 52 4 2 3 2 2" xfId="7392" xr:uid="{00000000-0005-0000-0000-0000F51C0000}"/>
    <cellStyle name="표준 52 4 2 3 3" xfId="7393" xr:uid="{00000000-0005-0000-0000-0000F61C0000}"/>
    <cellStyle name="표준 52 4 2 4" xfId="7394" xr:uid="{00000000-0005-0000-0000-0000F71C0000}"/>
    <cellStyle name="표준 52 4 2 4 2" xfId="7395" xr:uid="{00000000-0005-0000-0000-0000F81C0000}"/>
    <cellStyle name="표준 52 4 2 5" xfId="7396" xr:uid="{00000000-0005-0000-0000-0000F91C0000}"/>
    <cellStyle name="표준 52 4 3" xfId="7397" xr:uid="{00000000-0005-0000-0000-0000FA1C0000}"/>
    <cellStyle name="표준 52 4 3 2" xfId="7398" xr:uid="{00000000-0005-0000-0000-0000FB1C0000}"/>
    <cellStyle name="표준 52 4 3 2 2" xfId="7399" xr:uid="{00000000-0005-0000-0000-0000FC1C0000}"/>
    <cellStyle name="표준 52 4 3 2 2 2" xfId="7400" xr:uid="{00000000-0005-0000-0000-0000FD1C0000}"/>
    <cellStyle name="표준 52 4 3 2 3" xfId="7401" xr:uid="{00000000-0005-0000-0000-0000FE1C0000}"/>
    <cellStyle name="표준 52 4 3 3" xfId="7402" xr:uid="{00000000-0005-0000-0000-0000FF1C0000}"/>
    <cellStyle name="표준 52 4 3 3 2" xfId="7403" xr:uid="{00000000-0005-0000-0000-0000001D0000}"/>
    <cellStyle name="표준 52 4 3 4" xfId="7404" xr:uid="{00000000-0005-0000-0000-0000011D0000}"/>
    <cellStyle name="표준 52 4 4" xfId="7405" xr:uid="{00000000-0005-0000-0000-0000021D0000}"/>
    <cellStyle name="표준 52 4 4 2" xfId="7406" xr:uid="{00000000-0005-0000-0000-0000031D0000}"/>
    <cellStyle name="표준 52 4 4 2 2" xfId="7407" xr:uid="{00000000-0005-0000-0000-0000041D0000}"/>
    <cellStyle name="표준 52 4 4 3" xfId="7408" xr:uid="{00000000-0005-0000-0000-0000051D0000}"/>
    <cellStyle name="표준 52 4 5" xfId="7409" xr:uid="{00000000-0005-0000-0000-0000061D0000}"/>
    <cellStyle name="표준 52 4 5 2" xfId="7410" xr:uid="{00000000-0005-0000-0000-0000071D0000}"/>
    <cellStyle name="표준 52 4 6" xfId="7411" xr:uid="{00000000-0005-0000-0000-0000081D0000}"/>
    <cellStyle name="표준 52 5" xfId="7412" xr:uid="{00000000-0005-0000-0000-0000091D0000}"/>
    <cellStyle name="표준 52 5 2" xfId="7413" xr:uid="{00000000-0005-0000-0000-00000A1D0000}"/>
    <cellStyle name="표준 52 5 2 2" xfId="7414" xr:uid="{00000000-0005-0000-0000-00000B1D0000}"/>
    <cellStyle name="표준 52 5 2 2 2" xfId="7415" xr:uid="{00000000-0005-0000-0000-00000C1D0000}"/>
    <cellStyle name="표준 52 5 2 2 2 2" xfId="7416" xr:uid="{00000000-0005-0000-0000-00000D1D0000}"/>
    <cellStyle name="표준 52 5 2 2 3" xfId="7417" xr:uid="{00000000-0005-0000-0000-00000E1D0000}"/>
    <cellStyle name="표준 52 5 2 3" xfId="7418" xr:uid="{00000000-0005-0000-0000-00000F1D0000}"/>
    <cellStyle name="표준 52 5 2 3 2" xfId="7419" xr:uid="{00000000-0005-0000-0000-0000101D0000}"/>
    <cellStyle name="표준 52 5 2 4" xfId="7420" xr:uid="{00000000-0005-0000-0000-0000111D0000}"/>
    <cellStyle name="표준 52 5 3" xfId="7421" xr:uid="{00000000-0005-0000-0000-0000121D0000}"/>
    <cellStyle name="표준 52 5 3 2" xfId="7422" xr:uid="{00000000-0005-0000-0000-0000131D0000}"/>
    <cellStyle name="표준 52 5 3 2 2" xfId="7423" xr:uid="{00000000-0005-0000-0000-0000141D0000}"/>
    <cellStyle name="표준 52 5 3 3" xfId="7424" xr:uid="{00000000-0005-0000-0000-0000151D0000}"/>
    <cellStyle name="표준 52 5 4" xfId="7425" xr:uid="{00000000-0005-0000-0000-0000161D0000}"/>
    <cellStyle name="표준 52 5 4 2" xfId="7426" xr:uid="{00000000-0005-0000-0000-0000171D0000}"/>
    <cellStyle name="표준 52 5 5" xfId="7427" xr:uid="{00000000-0005-0000-0000-0000181D0000}"/>
    <cellStyle name="표준 52 6" xfId="7428" xr:uid="{00000000-0005-0000-0000-0000191D0000}"/>
    <cellStyle name="표준 52 6 2" xfId="7429" xr:uid="{00000000-0005-0000-0000-00001A1D0000}"/>
    <cellStyle name="표준 52 6 2 2" xfId="7430" xr:uid="{00000000-0005-0000-0000-00001B1D0000}"/>
    <cellStyle name="표준 52 6 2 2 2" xfId="7431" xr:uid="{00000000-0005-0000-0000-00001C1D0000}"/>
    <cellStyle name="표준 52 6 2 3" xfId="7432" xr:uid="{00000000-0005-0000-0000-00001D1D0000}"/>
    <cellStyle name="표준 52 6 3" xfId="7433" xr:uid="{00000000-0005-0000-0000-00001E1D0000}"/>
    <cellStyle name="표준 52 6 3 2" xfId="7434" xr:uid="{00000000-0005-0000-0000-00001F1D0000}"/>
    <cellStyle name="표준 52 6 4" xfId="7435" xr:uid="{00000000-0005-0000-0000-0000201D0000}"/>
    <cellStyle name="표준 52 7" xfId="7436" xr:uid="{00000000-0005-0000-0000-0000211D0000}"/>
    <cellStyle name="표준 52 7 2" xfId="7437" xr:uid="{00000000-0005-0000-0000-0000221D0000}"/>
    <cellStyle name="표준 52 7 2 2" xfId="7438" xr:uid="{00000000-0005-0000-0000-0000231D0000}"/>
    <cellStyle name="표준 52 7 3" xfId="7439" xr:uid="{00000000-0005-0000-0000-0000241D0000}"/>
    <cellStyle name="표준 52 8" xfId="7440" xr:uid="{00000000-0005-0000-0000-0000251D0000}"/>
    <cellStyle name="표준 52 8 2" xfId="7441" xr:uid="{00000000-0005-0000-0000-0000261D0000}"/>
    <cellStyle name="표준 52 9" xfId="7442" xr:uid="{00000000-0005-0000-0000-0000271D0000}"/>
    <cellStyle name="표준 53" xfId="7443" xr:uid="{00000000-0005-0000-0000-0000281D0000}"/>
    <cellStyle name="표준 53 2" xfId="7444" xr:uid="{00000000-0005-0000-0000-0000291D0000}"/>
    <cellStyle name="표준 53 2 2" xfId="7445" xr:uid="{00000000-0005-0000-0000-00002A1D0000}"/>
    <cellStyle name="표준 53 2 2 2" xfId="7446" xr:uid="{00000000-0005-0000-0000-00002B1D0000}"/>
    <cellStyle name="표준 53 2 2 2 2" xfId="7447" xr:uid="{00000000-0005-0000-0000-00002C1D0000}"/>
    <cellStyle name="표준 53 2 2 2 2 2" xfId="7448" xr:uid="{00000000-0005-0000-0000-00002D1D0000}"/>
    <cellStyle name="표준 53 2 2 2 2 2 2" xfId="7449" xr:uid="{00000000-0005-0000-0000-00002E1D0000}"/>
    <cellStyle name="표준 53 2 2 2 2 2 2 2" xfId="7450" xr:uid="{00000000-0005-0000-0000-00002F1D0000}"/>
    <cellStyle name="표준 53 2 2 2 2 2 2 2 2" xfId="7451" xr:uid="{00000000-0005-0000-0000-0000301D0000}"/>
    <cellStyle name="표준 53 2 2 2 2 2 2 3" xfId="7452" xr:uid="{00000000-0005-0000-0000-0000311D0000}"/>
    <cellStyle name="표준 53 2 2 2 2 2 3" xfId="7453" xr:uid="{00000000-0005-0000-0000-0000321D0000}"/>
    <cellStyle name="표준 53 2 2 2 2 2 3 2" xfId="7454" xr:uid="{00000000-0005-0000-0000-0000331D0000}"/>
    <cellStyle name="표준 53 2 2 2 2 2 4" xfId="7455" xr:uid="{00000000-0005-0000-0000-0000341D0000}"/>
    <cellStyle name="표준 53 2 2 2 2 3" xfId="7456" xr:uid="{00000000-0005-0000-0000-0000351D0000}"/>
    <cellStyle name="표준 53 2 2 2 2 3 2" xfId="7457" xr:uid="{00000000-0005-0000-0000-0000361D0000}"/>
    <cellStyle name="표준 53 2 2 2 2 3 2 2" xfId="7458" xr:uid="{00000000-0005-0000-0000-0000371D0000}"/>
    <cellStyle name="표준 53 2 2 2 2 3 3" xfId="7459" xr:uid="{00000000-0005-0000-0000-0000381D0000}"/>
    <cellStyle name="표준 53 2 2 2 2 4" xfId="7460" xr:uid="{00000000-0005-0000-0000-0000391D0000}"/>
    <cellStyle name="표준 53 2 2 2 2 4 2" xfId="7461" xr:uid="{00000000-0005-0000-0000-00003A1D0000}"/>
    <cellStyle name="표준 53 2 2 2 2 5" xfId="7462" xr:uid="{00000000-0005-0000-0000-00003B1D0000}"/>
    <cellStyle name="표준 53 2 2 2 3" xfId="7463" xr:uid="{00000000-0005-0000-0000-00003C1D0000}"/>
    <cellStyle name="표준 53 2 2 2 3 2" xfId="7464" xr:uid="{00000000-0005-0000-0000-00003D1D0000}"/>
    <cellStyle name="표준 53 2 2 2 3 2 2" xfId="7465" xr:uid="{00000000-0005-0000-0000-00003E1D0000}"/>
    <cellStyle name="표준 53 2 2 2 3 2 2 2" xfId="7466" xr:uid="{00000000-0005-0000-0000-00003F1D0000}"/>
    <cellStyle name="표준 53 2 2 2 3 2 3" xfId="7467" xr:uid="{00000000-0005-0000-0000-0000401D0000}"/>
    <cellStyle name="표준 53 2 2 2 3 3" xfId="7468" xr:uid="{00000000-0005-0000-0000-0000411D0000}"/>
    <cellStyle name="표준 53 2 2 2 3 3 2" xfId="7469" xr:uid="{00000000-0005-0000-0000-0000421D0000}"/>
    <cellStyle name="표준 53 2 2 2 3 4" xfId="7470" xr:uid="{00000000-0005-0000-0000-0000431D0000}"/>
    <cellStyle name="표준 53 2 2 2 4" xfId="7471" xr:uid="{00000000-0005-0000-0000-0000441D0000}"/>
    <cellStyle name="표준 53 2 2 2 4 2" xfId="7472" xr:uid="{00000000-0005-0000-0000-0000451D0000}"/>
    <cellStyle name="표준 53 2 2 2 4 2 2" xfId="7473" xr:uid="{00000000-0005-0000-0000-0000461D0000}"/>
    <cellStyle name="표준 53 2 2 2 4 3" xfId="7474" xr:uid="{00000000-0005-0000-0000-0000471D0000}"/>
    <cellStyle name="표준 53 2 2 2 5" xfId="7475" xr:uid="{00000000-0005-0000-0000-0000481D0000}"/>
    <cellStyle name="표준 53 2 2 2 5 2" xfId="7476" xr:uid="{00000000-0005-0000-0000-0000491D0000}"/>
    <cellStyle name="표준 53 2 2 2 6" xfId="7477" xr:uid="{00000000-0005-0000-0000-00004A1D0000}"/>
    <cellStyle name="표준 53 2 2 3" xfId="7478" xr:uid="{00000000-0005-0000-0000-00004B1D0000}"/>
    <cellStyle name="표준 53 2 2 3 2" xfId="7479" xr:uid="{00000000-0005-0000-0000-00004C1D0000}"/>
    <cellStyle name="표준 53 2 2 3 2 2" xfId="7480" xr:uid="{00000000-0005-0000-0000-00004D1D0000}"/>
    <cellStyle name="표준 53 2 2 3 2 2 2" xfId="7481" xr:uid="{00000000-0005-0000-0000-00004E1D0000}"/>
    <cellStyle name="표준 53 2 2 3 2 2 2 2" xfId="7482" xr:uid="{00000000-0005-0000-0000-00004F1D0000}"/>
    <cellStyle name="표준 53 2 2 3 2 2 3" xfId="7483" xr:uid="{00000000-0005-0000-0000-0000501D0000}"/>
    <cellStyle name="표준 53 2 2 3 2 3" xfId="7484" xr:uid="{00000000-0005-0000-0000-0000511D0000}"/>
    <cellStyle name="표준 53 2 2 3 2 3 2" xfId="7485" xr:uid="{00000000-0005-0000-0000-0000521D0000}"/>
    <cellStyle name="표준 53 2 2 3 2 4" xfId="7486" xr:uid="{00000000-0005-0000-0000-0000531D0000}"/>
    <cellStyle name="표준 53 2 2 3 3" xfId="7487" xr:uid="{00000000-0005-0000-0000-0000541D0000}"/>
    <cellStyle name="표준 53 2 2 3 3 2" xfId="7488" xr:uid="{00000000-0005-0000-0000-0000551D0000}"/>
    <cellStyle name="표준 53 2 2 3 3 2 2" xfId="7489" xr:uid="{00000000-0005-0000-0000-0000561D0000}"/>
    <cellStyle name="표준 53 2 2 3 3 3" xfId="7490" xr:uid="{00000000-0005-0000-0000-0000571D0000}"/>
    <cellStyle name="표준 53 2 2 3 4" xfId="7491" xr:uid="{00000000-0005-0000-0000-0000581D0000}"/>
    <cellStyle name="표준 53 2 2 3 4 2" xfId="7492" xr:uid="{00000000-0005-0000-0000-0000591D0000}"/>
    <cellStyle name="표준 53 2 2 3 5" xfId="7493" xr:uid="{00000000-0005-0000-0000-00005A1D0000}"/>
    <cellStyle name="표준 53 2 2 4" xfId="7494" xr:uid="{00000000-0005-0000-0000-00005B1D0000}"/>
    <cellStyle name="표준 53 2 2 4 2" xfId="7495" xr:uid="{00000000-0005-0000-0000-00005C1D0000}"/>
    <cellStyle name="표준 53 2 2 4 2 2" xfId="7496" xr:uid="{00000000-0005-0000-0000-00005D1D0000}"/>
    <cellStyle name="표준 53 2 2 4 2 2 2" xfId="7497" xr:uid="{00000000-0005-0000-0000-00005E1D0000}"/>
    <cellStyle name="표준 53 2 2 4 2 3" xfId="7498" xr:uid="{00000000-0005-0000-0000-00005F1D0000}"/>
    <cellStyle name="표준 53 2 2 4 3" xfId="7499" xr:uid="{00000000-0005-0000-0000-0000601D0000}"/>
    <cellStyle name="표준 53 2 2 4 3 2" xfId="7500" xr:uid="{00000000-0005-0000-0000-0000611D0000}"/>
    <cellStyle name="표준 53 2 2 4 4" xfId="7501" xr:uid="{00000000-0005-0000-0000-0000621D0000}"/>
    <cellStyle name="표준 53 2 2 5" xfId="7502" xr:uid="{00000000-0005-0000-0000-0000631D0000}"/>
    <cellStyle name="표준 53 2 2 5 2" xfId="7503" xr:uid="{00000000-0005-0000-0000-0000641D0000}"/>
    <cellStyle name="표준 53 2 2 5 2 2" xfId="7504" xr:uid="{00000000-0005-0000-0000-0000651D0000}"/>
    <cellStyle name="표준 53 2 2 5 3" xfId="7505" xr:uid="{00000000-0005-0000-0000-0000661D0000}"/>
    <cellStyle name="표준 53 2 2 6" xfId="7506" xr:uid="{00000000-0005-0000-0000-0000671D0000}"/>
    <cellStyle name="표준 53 2 2 6 2" xfId="7507" xr:uid="{00000000-0005-0000-0000-0000681D0000}"/>
    <cellStyle name="표준 53 2 2 7" xfId="7508" xr:uid="{00000000-0005-0000-0000-0000691D0000}"/>
    <cellStyle name="표준 53 2 3" xfId="7509" xr:uid="{00000000-0005-0000-0000-00006A1D0000}"/>
    <cellStyle name="표준 53 2 3 2" xfId="7510" xr:uid="{00000000-0005-0000-0000-00006B1D0000}"/>
    <cellStyle name="표준 53 2 3 2 2" xfId="7511" xr:uid="{00000000-0005-0000-0000-00006C1D0000}"/>
    <cellStyle name="표준 53 2 3 2 2 2" xfId="7512" xr:uid="{00000000-0005-0000-0000-00006D1D0000}"/>
    <cellStyle name="표준 53 2 3 2 2 2 2" xfId="7513" xr:uid="{00000000-0005-0000-0000-00006E1D0000}"/>
    <cellStyle name="표준 53 2 3 2 2 2 2 2" xfId="7514" xr:uid="{00000000-0005-0000-0000-00006F1D0000}"/>
    <cellStyle name="표준 53 2 3 2 2 2 3" xfId="7515" xr:uid="{00000000-0005-0000-0000-0000701D0000}"/>
    <cellStyle name="표준 53 2 3 2 2 3" xfId="7516" xr:uid="{00000000-0005-0000-0000-0000711D0000}"/>
    <cellStyle name="표준 53 2 3 2 2 3 2" xfId="7517" xr:uid="{00000000-0005-0000-0000-0000721D0000}"/>
    <cellStyle name="표준 53 2 3 2 2 4" xfId="7518" xr:uid="{00000000-0005-0000-0000-0000731D0000}"/>
    <cellStyle name="표준 53 2 3 2 3" xfId="7519" xr:uid="{00000000-0005-0000-0000-0000741D0000}"/>
    <cellStyle name="표준 53 2 3 2 3 2" xfId="7520" xr:uid="{00000000-0005-0000-0000-0000751D0000}"/>
    <cellStyle name="표준 53 2 3 2 3 2 2" xfId="7521" xr:uid="{00000000-0005-0000-0000-0000761D0000}"/>
    <cellStyle name="표준 53 2 3 2 3 3" xfId="7522" xr:uid="{00000000-0005-0000-0000-0000771D0000}"/>
    <cellStyle name="표준 53 2 3 2 4" xfId="7523" xr:uid="{00000000-0005-0000-0000-0000781D0000}"/>
    <cellStyle name="표준 53 2 3 2 4 2" xfId="7524" xr:uid="{00000000-0005-0000-0000-0000791D0000}"/>
    <cellStyle name="표준 53 2 3 2 5" xfId="7525" xr:uid="{00000000-0005-0000-0000-00007A1D0000}"/>
    <cellStyle name="표준 53 2 3 3" xfId="7526" xr:uid="{00000000-0005-0000-0000-00007B1D0000}"/>
    <cellStyle name="표준 53 2 3 3 2" xfId="7527" xr:uid="{00000000-0005-0000-0000-00007C1D0000}"/>
    <cellStyle name="표준 53 2 3 3 2 2" xfId="7528" xr:uid="{00000000-0005-0000-0000-00007D1D0000}"/>
    <cellStyle name="표준 53 2 3 3 2 2 2" xfId="7529" xr:uid="{00000000-0005-0000-0000-00007E1D0000}"/>
    <cellStyle name="표준 53 2 3 3 2 3" xfId="7530" xr:uid="{00000000-0005-0000-0000-00007F1D0000}"/>
    <cellStyle name="표준 53 2 3 3 3" xfId="7531" xr:uid="{00000000-0005-0000-0000-0000801D0000}"/>
    <cellStyle name="표준 53 2 3 3 3 2" xfId="7532" xr:uid="{00000000-0005-0000-0000-0000811D0000}"/>
    <cellStyle name="표준 53 2 3 3 4" xfId="7533" xr:uid="{00000000-0005-0000-0000-0000821D0000}"/>
    <cellStyle name="표준 53 2 3 4" xfId="7534" xr:uid="{00000000-0005-0000-0000-0000831D0000}"/>
    <cellStyle name="표준 53 2 3 4 2" xfId="7535" xr:uid="{00000000-0005-0000-0000-0000841D0000}"/>
    <cellStyle name="표준 53 2 3 4 2 2" xfId="7536" xr:uid="{00000000-0005-0000-0000-0000851D0000}"/>
    <cellStyle name="표준 53 2 3 4 3" xfId="7537" xr:uid="{00000000-0005-0000-0000-0000861D0000}"/>
    <cellStyle name="표준 53 2 3 5" xfId="7538" xr:uid="{00000000-0005-0000-0000-0000871D0000}"/>
    <cellStyle name="표준 53 2 3 5 2" xfId="7539" xr:uid="{00000000-0005-0000-0000-0000881D0000}"/>
    <cellStyle name="표준 53 2 3 6" xfId="7540" xr:uid="{00000000-0005-0000-0000-0000891D0000}"/>
    <cellStyle name="표준 53 2 4" xfId="7541" xr:uid="{00000000-0005-0000-0000-00008A1D0000}"/>
    <cellStyle name="표준 53 2 4 2" xfId="7542" xr:uid="{00000000-0005-0000-0000-00008B1D0000}"/>
    <cellStyle name="표준 53 2 4 2 2" xfId="7543" xr:uid="{00000000-0005-0000-0000-00008C1D0000}"/>
    <cellStyle name="표준 53 2 4 2 2 2" xfId="7544" xr:uid="{00000000-0005-0000-0000-00008D1D0000}"/>
    <cellStyle name="표준 53 2 4 2 2 2 2" xfId="7545" xr:uid="{00000000-0005-0000-0000-00008E1D0000}"/>
    <cellStyle name="표준 53 2 4 2 2 3" xfId="7546" xr:uid="{00000000-0005-0000-0000-00008F1D0000}"/>
    <cellStyle name="표준 53 2 4 2 3" xfId="7547" xr:uid="{00000000-0005-0000-0000-0000901D0000}"/>
    <cellStyle name="표준 53 2 4 2 3 2" xfId="7548" xr:uid="{00000000-0005-0000-0000-0000911D0000}"/>
    <cellStyle name="표준 53 2 4 2 4" xfId="7549" xr:uid="{00000000-0005-0000-0000-0000921D0000}"/>
    <cellStyle name="표준 53 2 4 3" xfId="7550" xr:uid="{00000000-0005-0000-0000-0000931D0000}"/>
    <cellStyle name="표준 53 2 4 3 2" xfId="7551" xr:uid="{00000000-0005-0000-0000-0000941D0000}"/>
    <cellStyle name="표준 53 2 4 3 2 2" xfId="7552" xr:uid="{00000000-0005-0000-0000-0000951D0000}"/>
    <cellStyle name="표준 53 2 4 3 3" xfId="7553" xr:uid="{00000000-0005-0000-0000-0000961D0000}"/>
    <cellStyle name="표준 53 2 4 4" xfId="7554" xr:uid="{00000000-0005-0000-0000-0000971D0000}"/>
    <cellStyle name="표준 53 2 4 4 2" xfId="7555" xr:uid="{00000000-0005-0000-0000-0000981D0000}"/>
    <cellStyle name="표준 53 2 4 5" xfId="7556" xr:uid="{00000000-0005-0000-0000-0000991D0000}"/>
    <cellStyle name="표준 53 2 5" xfId="7557" xr:uid="{00000000-0005-0000-0000-00009A1D0000}"/>
    <cellStyle name="표준 53 2 5 2" xfId="7558" xr:uid="{00000000-0005-0000-0000-00009B1D0000}"/>
    <cellStyle name="표준 53 2 5 2 2" xfId="7559" xr:uid="{00000000-0005-0000-0000-00009C1D0000}"/>
    <cellStyle name="표준 53 2 5 2 2 2" xfId="7560" xr:uid="{00000000-0005-0000-0000-00009D1D0000}"/>
    <cellStyle name="표준 53 2 5 2 3" xfId="7561" xr:uid="{00000000-0005-0000-0000-00009E1D0000}"/>
    <cellStyle name="표준 53 2 5 3" xfId="7562" xr:uid="{00000000-0005-0000-0000-00009F1D0000}"/>
    <cellStyle name="표준 53 2 5 3 2" xfId="7563" xr:uid="{00000000-0005-0000-0000-0000A01D0000}"/>
    <cellStyle name="표준 53 2 5 4" xfId="7564" xr:uid="{00000000-0005-0000-0000-0000A11D0000}"/>
    <cellStyle name="표준 53 2 6" xfId="7565" xr:uid="{00000000-0005-0000-0000-0000A21D0000}"/>
    <cellStyle name="표준 53 2 6 2" xfId="7566" xr:uid="{00000000-0005-0000-0000-0000A31D0000}"/>
    <cellStyle name="표준 53 2 6 2 2" xfId="7567" xr:uid="{00000000-0005-0000-0000-0000A41D0000}"/>
    <cellStyle name="표준 53 2 6 3" xfId="7568" xr:uid="{00000000-0005-0000-0000-0000A51D0000}"/>
    <cellStyle name="표준 53 2 7" xfId="7569" xr:uid="{00000000-0005-0000-0000-0000A61D0000}"/>
    <cellStyle name="표준 53 2 7 2" xfId="7570" xr:uid="{00000000-0005-0000-0000-0000A71D0000}"/>
    <cellStyle name="표준 53 2 8" xfId="7571" xr:uid="{00000000-0005-0000-0000-0000A81D0000}"/>
    <cellStyle name="표준 53 3" xfId="7572" xr:uid="{00000000-0005-0000-0000-0000A91D0000}"/>
    <cellStyle name="표준 53 3 2" xfId="7573" xr:uid="{00000000-0005-0000-0000-0000AA1D0000}"/>
    <cellStyle name="표준 53 3 2 2" xfId="7574" xr:uid="{00000000-0005-0000-0000-0000AB1D0000}"/>
    <cellStyle name="표준 53 3 2 2 2" xfId="7575" xr:uid="{00000000-0005-0000-0000-0000AC1D0000}"/>
    <cellStyle name="표준 53 3 2 2 2 2" xfId="7576" xr:uid="{00000000-0005-0000-0000-0000AD1D0000}"/>
    <cellStyle name="표준 53 3 2 2 2 2 2" xfId="7577" xr:uid="{00000000-0005-0000-0000-0000AE1D0000}"/>
    <cellStyle name="표준 53 3 2 2 2 2 2 2" xfId="7578" xr:uid="{00000000-0005-0000-0000-0000AF1D0000}"/>
    <cellStyle name="표준 53 3 2 2 2 2 3" xfId="7579" xr:uid="{00000000-0005-0000-0000-0000B01D0000}"/>
    <cellStyle name="표준 53 3 2 2 2 3" xfId="7580" xr:uid="{00000000-0005-0000-0000-0000B11D0000}"/>
    <cellStyle name="표준 53 3 2 2 2 3 2" xfId="7581" xr:uid="{00000000-0005-0000-0000-0000B21D0000}"/>
    <cellStyle name="표준 53 3 2 2 2 4" xfId="7582" xr:uid="{00000000-0005-0000-0000-0000B31D0000}"/>
    <cellStyle name="표준 53 3 2 2 3" xfId="7583" xr:uid="{00000000-0005-0000-0000-0000B41D0000}"/>
    <cellStyle name="표준 53 3 2 2 3 2" xfId="7584" xr:uid="{00000000-0005-0000-0000-0000B51D0000}"/>
    <cellStyle name="표준 53 3 2 2 3 2 2" xfId="7585" xr:uid="{00000000-0005-0000-0000-0000B61D0000}"/>
    <cellStyle name="표준 53 3 2 2 3 3" xfId="7586" xr:uid="{00000000-0005-0000-0000-0000B71D0000}"/>
    <cellStyle name="표준 53 3 2 2 4" xfId="7587" xr:uid="{00000000-0005-0000-0000-0000B81D0000}"/>
    <cellStyle name="표준 53 3 2 2 4 2" xfId="7588" xr:uid="{00000000-0005-0000-0000-0000B91D0000}"/>
    <cellStyle name="표준 53 3 2 2 5" xfId="7589" xr:uid="{00000000-0005-0000-0000-0000BA1D0000}"/>
    <cellStyle name="표준 53 3 2 3" xfId="7590" xr:uid="{00000000-0005-0000-0000-0000BB1D0000}"/>
    <cellStyle name="표준 53 3 2 3 2" xfId="7591" xr:uid="{00000000-0005-0000-0000-0000BC1D0000}"/>
    <cellStyle name="표준 53 3 2 3 2 2" xfId="7592" xr:uid="{00000000-0005-0000-0000-0000BD1D0000}"/>
    <cellStyle name="표준 53 3 2 3 2 2 2" xfId="7593" xr:uid="{00000000-0005-0000-0000-0000BE1D0000}"/>
    <cellStyle name="표준 53 3 2 3 2 3" xfId="7594" xr:uid="{00000000-0005-0000-0000-0000BF1D0000}"/>
    <cellStyle name="표준 53 3 2 3 3" xfId="7595" xr:uid="{00000000-0005-0000-0000-0000C01D0000}"/>
    <cellStyle name="표준 53 3 2 3 3 2" xfId="7596" xr:uid="{00000000-0005-0000-0000-0000C11D0000}"/>
    <cellStyle name="표준 53 3 2 3 4" xfId="7597" xr:uid="{00000000-0005-0000-0000-0000C21D0000}"/>
    <cellStyle name="표준 53 3 2 4" xfId="7598" xr:uid="{00000000-0005-0000-0000-0000C31D0000}"/>
    <cellStyle name="표준 53 3 2 4 2" xfId="7599" xr:uid="{00000000-0005-0000-0000-0000C41D0000}"/>
    <cellStyle name="표준 53 3 2 4 2 2" xfId="7600" xr:uid="{00000000-0005-0000-0000-0000C51D0000}"/>
    <cellStyle name="표준 53 3 2 4 3" xfId="7601" xr:uid="{00000000-0005-0000-0000-0000C61D0000}"/>
    <cellStyle name="표준 53 3 2 5" xfId="7602" xr:uid="{00000000-0005-0000-0000-0000C71D0000}"/>
    <cellStyle name="표준 53 3 2 5 2" xfId="7603" xr:uid="{00000000-0005-0000-0000-0000C81D0000}"/>
    <cellStyle name="표준 53 3 2 6" xfId="7604" xr:uid="{00000000-0005-0000-0000-0000C91D0000}"/>
    <cellStyle name="표준 53 3 3" xfId="7605" xr:uid="{00000000-0005-0000-0000-0000CA1D0000}"/>
    <cellStyle name="표준 53 3 3 2" xfId="7606" xr:uid="{00000000-0005-0000-0000-0000CB1D0000}"/>
    <cellStyle name="표준 53 3 3 2 2" xfId="7607" xr:uid="{00000000-0005-0000-0000-0000CC1D0000}"/>
    <cellStyle name="표준 53 3 3 2 2 2" xfId="7608" xr:uid="{00000000-0005-0000-0000-0000CD1D0000}"/>
    <cellStyle name="표준 53 3 3 2 2 2 2" xfId="7609" xr:uid="{00000000-0005-0000-0000-0000CE1D0000}"/>
    <cellStyle name="표준 53 3 3 2 2 3" xfId="7610" xr:uid="{00000000-0005-0000-0000-0000CF1D0000}"/>
    <cellStyle name="표준 53 3 3 2 3" xfId="7611" xr:uid="{00000000-0005-0000-0000-0000D01D0000}"/>
    <cellStyle name="표준 53 3 3 2 3 2" xfId="7612" xr:uid="{00000000-0005-0000-0000-0000D11D0000}"/>
    <cellStyle name="표준 53 3 3 2 4" xfId="7613" xr:uid="{00000000-0005-0000-0000-0000D21D0000}"/>
    <cellStyle name="표준 53 3 3 3" xfId="7614" xr:uid="{00000000-0005-0000-0000-0000D31D0000}"/>
    <cellStyle name="표준 53 3 3 3 2" xfId="7615" xr:uid="{00000000-0005-0000-0000-0000D41D0000}"/>
    <cellStyle name="표준 53 3 3 3 2 2" xfId="7616" xr:uid="{00000000-0005-0000-0000-0000D51D0000}"/>
    <cellStyle name="표준 53 3 3 3 3" xfId="7617" xr:uid="{00000000-0005-0000-0000-0000D61D0000}"/>
    <cellStyle name="표준 53 3 3 4" xfId="7618" xr:uid="{00000000-0005-0000-0000-0000D71D0000}"/>
    <cellStyle name="표준 53 3 3 4 2" xfId="7619" xr:uid="{00000000-0005-0000-0000-0000D81D0000}"/>
    <cellStyle name="표준 53 3 3 5" xfId="7620" xr:uid="{00000000-0005-0000-0000-0000D91D0000}"/>
    <cellStyle name="표준 53 3 4" xfId="7621" xr:uid="{00000000-0005-0000-0000-0000DA1D0000}"/>
    <cellStyle name="표준 53 3 4 2" xfId="7622" xr:uid="{00000000-0005-0000-0000-0000DB1D0000}"/>
    <cellStyle name="표준 53 3 4 2 2" xfId="7623" xr:uid="{00000000-0005-0000-0000-0000DC1D0000}"/>
    <cellStyle name="표준 53 3 4 2 2 2" xfId="7624" xr:uid="{00000000-0005-0000-0000-0000DD1D0000}"/>
    <cellStyle name="표준 53 3 4 2 3" xfId="7625" xr:uid="{00000000-0005-0000-0000-0000DE1D0000}"/>
    <cellStyle name="표준 53 3 4 3" xfId="7626" xr:uid="{00000000-0005-0000-0000-0000DF1D0000}"/>
    <cellStyle name="표준 53 3 4 3 2" xfId="7627" xr:uid="{00000000-0005-0000-0000-0000E01D0000}"/>
    <cellStyle name="표준 53 3 4 4" xfId="7628" xr:uid="{00000000-0005-0000-0000-0000E11D0000}"/>
    <cellStyle name="표준 53 3 5" xfId="7629" xr:uid="{00000000-0005-0000-0000-0000E21D0000}"/>
    <cellStyle name="표준 53 3 5 2" xfId="7630" xr:uid="{00000000-0005-0000-0000-0000E31D0000}"/>
    <cellStyle name="표준 53 3 5 2 2" xfId="7631" xr:uid="{00000000-0005-0000-0000-0000E41D0000}"/>
    <cellStyle name="표준 53 3 5 3" xfId="7632" xr:uid="{00000000-0005-0000-0000-0000E51D0000}"/>
    <cellStyle name="표준 53 3 6" xfId="7633" xr:uid="{00000000-0005-0000-0000-0000E61D0000}"/>
    <cellStyle name="표준 53 3 6 2" xfId="7634" xr:uid="{00000000-0005-0000-0000-0000E71D0000}"/>
    <cellStyle name="표준 53 3 7" xfId="7635" xr:uid="{00000000-0005-0000-0000-0000E81D0000}"/>
    <cellStyle name="표준 53 4" xfId="7636" xr:uid="{00000000-0005-0000-0000-0000E91D0000}"/>
    <cellStyle name="표준 53 4 2" xfId="7637" xr:uid="{00000000-0005-0000-0000-0000EA1D0000}"/>
    <cellStyle name="표준 53 4 2 2" xfId="7638" xr:uid="{00000000-0005-0000-0000-0000EB1D0000}"/>
    <cellStyle name="표준 53 4 2 2 2" xfId="7639" xr:uid="{00000000-0005-0000-0000-0000EC1D0000}"/>
    <cellStyle name="표준 53 4 2 2 2 2" xfId="7640" xr:uid="{00000000-0005-0000-0000-0000ED1D0000}"/>
    <cellStyle name="표준 53 4 2 2 2 2 2" xfId="7641" xr:uid="{00000000-0005-0000-0000-0000EE1D0000}"/>
    <cellStyle name="표준 53 4 2 2 2 3" xfId="7642" xr:uid="{00000000-0005-0000-0000-0000EF1D0000}"/>
    <cellStyle name="표준 53 4 2 2 3" xfId="7643" xr:uid="{00000000-0005-0000-0000-0000F01D0000}"/>
    <cellStyle name="표준 53 4 2 2 3 2" xfId="7644" xr:uid="{00000000-0005-0000-0000-0000F11D0000}"/>
    <cellStyle name="표준 53 4 2 2 4" xfId="7645" xr:uid="{00000000-0005-0000-0000-0000F21D0000}"/>
    <cellStyle name="표준 53 4 2 3" xfId="7646" xr:uid="{00000000-0005-0000-0000-0000F31D0000}"/>
    <cellStyle name="표준 53 4 2 3 2" xfId="7647" xr:uid="{00000000-0005-0000-0000-0000F41D0000}"/>
    <cellStyle name="표준 53 4 2 3 2 2" xfId="7648" xr:uid="{00000000-0005-0000-0000-0000F51D0000}"/>
    <cellStyle name="표준 53 4 2 3 3" xfId="7649" xr:uid="{00000000-0005-0000-0000-0000F61D0000}"/>
    <cellStyle name="표준 53 4 2 4" xfId="7650" xr:uid="{00000000-0005-0000-0000-0000F71D0000}"/>
    <cellStyle name="표준 53 4 2 4 2" xfId="7651" xr:uid="{00000000-0005-0000-0000-0000F81D0000}"/>
    <cellStyle name="표준 53 4 2 5" xfId="7652" xr:uid="{00000000-0005-0000-0000-0000F91D0000}"/>
    <cellStyle name="표준 53 4 3" xfId="7653" xr:uid="{00000000-0005-0000-0000-0000FA1D0000}"/>
    <cellStyle name="표준 53 4 3 2" xfId="7654" xr:uid="{00000000-0005-0000-0000-0000FB1D0000}"/>
    <cellStyle name="표준 53 4 3 2 2" xfId="7655" xr:uid="{00000000-0005-0000-0000-0000FC1D0000}"/>
    <cellStyle name="표준 53 4 3 2 2 2" xfId="7656" xr:uid="{00000000-0005-0000-0000-0000FD1D0000}"/>
    <cellStyle name="표준 53 4 3 2 3" xfId="7657" xr:uid="{00000000-0005-0000-0000-0000FE1D0000}"/>
    <cellStyle name="표준 53 4 3 3" xfId="7658" xr:uid="{00000000-0005-0000-0000-0000FF1D0000}"/>
    <cellStyle name="표준 53 4 3 3 2" xfId="7659" xr:uid="{00000000-0005-0000-0000-0000001E0000}"/>
    <cellStyle name="표준 53 4 3 4" xfId="7660" xr:uid="{00000000-0005-0000-0000-0000011E0000}"/>
    <cellStyle name="표준 53 4 4" xfId="7661" xr:uid="{00000000-0005-0000-0000-0000021E0000}"/>
    <cellStyle name="표준 53 4 4 2" xfId="7662" xr:uid="{00000000-0005-0000-0000-0000031E0000}"/>
    <cellStyle name="표준 53 4 4 2 2" xfId="7663" xr:uid="{00000000-0005-0000-0000-0000041E0000}"/>
    <cellStyle name="표준 53 4 4 3" xfId="7664" xr:uid="{00000000-0005-0000-0000-0000051E0000}"/>
    <cellStyle name="표준 53 4 5" xfId="7665" xr:uid="{00000000-0005-0000-0000-0000061E0000}"/>
    <cellStyle name="표준 53 4 5 2" xfId="7666" xr:uid="{00000000-0005-0000-0000-0000071E0000}"/>
    <cellStyle name="표준 53 4 6" xfId="7667" xr:uid="{00000000-0005-0000-0000-0000081E0000}"/>
    <cellStyle name="표준 53 5" xfId="7668" xr:uid="{00000000-0005-0000-0000-0000091E0000}"/>
    <cellStyle name="표준 53 5 2" xfId="7669" xr:uid="{00000000-0005-0000-0000-00000A1E0000}"/>
    <cellStyle name="표준 53 5 2 2" xfId="7670" xr:uid="{00000000-0005-0000-0000-00000B1E0000}"/>
    <cellStyle name="표준 53 5 2 2 2" xfId="7671" xr:uid="{00000000-0005-0000-0000-00000C1E0000}"/>
    <cellStyle name="표준 53 5 2 2 2 2" xfId="7672" xr:uid="{00000000-0005-0000-0000-00000D1E0000}"/>
    <cellStyle name="표준 53 5 2 2 3" xfId="7673" xr:uid="{00000000-0005-0000-0000-00000E1E0000}"/>
    <cellStyle name="표준 53 5 2 3" xfId="7674" xr:uid="{00000000-0005-0000-0000-00000F1E0000}"/>
    <cellStyle name="표준 53 5 2 3 2" xfId="7675" xr:uid="{00000000-0005-0000-0000-0000101E0000}"/>
    <cellStyle name="표준 53 5 2 4" xfId="7676" xr:uid="{00000000-0005-0000-0000-0000111E0000}"/>
    <cellStyle name="표준 53 5 3" xfId="7677" xr:uid="{00000000-0005-0000-0000-0000121E0000}"/>
    <cellStyle name="표준 53 5 3 2" xfId="7678" xr:uid="{00000000-0005-0000-0000-0000131E0000}"/>
    <cellStyle name="표준 53 5 3 2 2" xfId="7679" xr:uid="{00000000-0005-0000-0000-0000141E0000}"/>
    <cellStyle name="표준 53 5 3 3" xfId="7680" xr:uid="{00000000-0005-0000-0000-0000151E0000}"/>
    <cellStyle name="표준 53 5 4" xfId="7681" xr:uid="{00000000-0005-0000-0000-0000161E0000}"/>
    <cellStyle name="표준 53 5 4 2" xfId="7682" xr:uid="{00000000-0005-0000-0000-0000171E0000}"/>
    <cellStyle name="표준 53 5 5" xfId="7683" xr:uid="{00000000-0005-0000-0000-0000181E0000}"/>
    <cellStyle name="표준 53 6" xfId="7684" xr:uid="{00000000-0005-0000-0000-0000191E0000}"/>
    <cellStyle name="표준 53 6 2" xfId="7685" xr:uid="{00000000-0005-0000-0000-00001A1E0000}"/>
    <cellStyle name="표준 53 6 2 2" xfId="7686" xr:uid="{00000000-0005-0000-0000-00001B1E0000}"/>
    <cellStyle name="표준 53 6 2 2 2" xfId="7687" xr:uid="{00000000-0005-0000-0000-00001C1E0000}"/>
    <cellStyle name="표준 53 6 2 3" xfId="7688" xr:uid="{00000000-0005-0000-0000-00001D1E0000}"/>
    <cellStyle name="표준 53 6 3" xfId="7689" xr:uid="{00000000-0005-0000-0000-00001E1E0000}"/>
    <cellStyle name="표준 53 6 3 2" xfId="7690" xr:uid="{00000000-0005-0000-0000-00001F1E0000}"/>
    <cellStyle name="표준 53 6 4" xfId="7691" xr:uid="{00000000-0005-0000-0000-0000201E0000}"/>
    <cellStyle name="표준 53 7" xfId="7692" xr:uid="{00000000-0005-0000-0000-0000211E0000}"/>
    <cellStyle name="표준 53 7 2" xfId="7693" xr:uid="{00000000-0005-0000-0000-0000221E0000}"/>
    <cellStyle name="표준 53 7 2 2" xfId="7694" xr:uid="{00000000-0005-0000-0000-0000231E0000}"/>
    <cellStyle name="표준 53 7 3" xfId="7695" xr:uid="{00000000-0005-0000-0000-0000241E0000}"/>
    <cellStyle name="표준 53 8" xfId="7696" xr:uid="{00000000-0005-0000-0000-0000251E0000}"/>
    <cellStyle name="표준 53 8 2" xfId="7697" xr:uid="{00000000-0005-0000-0000-0000261E0000}"/>
    <cellStyle name="표준 53 9" xfId="7698" xr:uid="{00000000-0005-0000-0000-0000271E0000}"/>
    <cellStyle name="표준 54" xfId="7699" xr:uid="{00000000-0005-0000-0000-0000281E0000}"/>
    <cellStyle name="표준 54 2" xfId="7700" xr:uid="{00000000-0005-0000-0000-0000291E0000}"/>
    <cellStyle name="표준 54 2 2" xfId="7701" xr:uid="{00000000-0005-0000-0000-00002A1E0000}"/>
    <cellStyle name="표준 54 2 2 2" xfId="7702" xr:uid="{00000000-0005-0000-0000-00002B1E0000}"/>
    <cellStyle name="표준 54 2 2 2 2" xfId="7703" xr:uid="{00000000-0005-0000-0000-00002C1E0000}"/>
    <cellStyle name="표준 54 2 2 2 2 2" xfId="7704" xr:uid="{00000000-0005-0000-0000-00002D1E0000}"/>
    <cellStyle name="표준 54 2 2 2 2 2 2" xfId="7705" xr:uid="{00000000-0005-0000-0000-00002E1E0000}"/>
    <cellStyle name="표준 54 2 2 2 2 2 2 2" xfId="7706" xr:uid="{00000000-0005-0000-0000-00002F1E0000}"/>
    <cellStyle name="표준 54 2 2 2 2 2 2 2 2" xfId="7707" xr:uid="{00000000-0005-0000-0000-0000301E0000}"/>
    <cellStyle name="표준 54 2 2 2 2 2 2 3" xfId="7708" xr:uid="{00000000-0005-0000-0000-0000311E0000}"/>
    <cellStyle name="표준 54 2 2 2 2 2 3" xfId="7709" xr:uid="{00000000-0005-0000-0000-0000321E0000}"/>
    <cellStyle name="표준 54 2 2 2 2 2 3 2" xfId="7710" xr:uid="{00000000-0005-0000-0000-0000331E0000}"/>
    <cellStyle name="표준 54 2 2 2 2 2 4" xfId="7711" xr:uid="{00000000-0005-0000-0000-0000341E0000}"/>
    <cellStyle name="표준 54 2 2 2 2 3" xfId="7712" xr:uid="{00000000-0005-0000-0000-0000351E0000}"/>
    <cellStyle name="표준 54 2 2 2 2 3 2" xfId="7713" xr:uid="{00000000-0005-0000-0000-0000361E0000}"/>
    <cellStyle name="표준 54 2 2 2 2 3 2 2" xfId="7714" xr:uid="{00000000-0005-0000-0000-0000371E0000}"/>
    <cellStyle name="표준 54 2 2 2 2 3 3" xfId="7715" xr:uid="{00000000-0005-0000-0000-0000381E0000}"/>
    <cellStyle name="표준 54 2 2 2 2 4" xfId="7716" xr:uid="{00000000-0005-0000-0000-0000391E0000}"/>
    <cellStyle name="표준 54 2 2 2 2 4 2" xfId="7717" xr:uid="{00000000-0005-0000-0000-00003A1E0000}"/>
    <cellStyle name="표준 54 2 2 2 2 5" xfId="7718" xr:uid="{00000000-0005-0000-0000-00003B1E0000}"/>
    <cellStyle name="표준 54 2 2 2 3" xfId="7719" xr:uid="{00000000-0005-0000-0000-00003C1E0000}"/>
    <cellStyle name="표준 54 2 2 2 3 2" xfId="7720" xr:uid="{00000000-0005-0000-0000-00003D1E0000}"/>
    <cellStyle name="표준 54 2 2 2 3 2 2" xfId="7721" xr:uid="{00000000-0005-0000-0000-00003E1E0000}"/>
    <cellStyle name="표준 54 2 2 2 3 2 2 2" xfId="7722" xr:uid="{00000000-0005-0000-0000-00003F1E0000}"/>
    <cellStyle name="표준 54 2 2 2 3 2 3" xfId="7723" xr:uid="{00000000-0005-0000-0000-0000401E0000}"/>
    <cellStyle name="표준 54 2 2 2 3 3" xfId="7724" xr:uid="{00000000-0005-0000-0000-0000411E0000}"/>
    <cellStyle name="표준 54 2 2 2 3 3 2" xfId="7725" xr:uid="{00000000-0005-0000-0000-0000421E0000}"/>
    <cellStyle name="표준 54 2 2 2 3 4" xfId="7726" xr:uid="{00000000-0005-0000-0000-0000431E0000}"/>
    <cellStyle name="표준 54 2 2 2 4" xfId="7727" xr:uid="{00000000-0005-0000-0000-0000441E0000}"/>
    <cellStyle name="표준 54 2 2 2 4 2" xfId="7728" xr:uid="{00000000-0005-0000-0000-0000451E0000}"/>
    <cellStyle name="표준 54 2 2 2 4 2 2" xfId="7729" xr:uid="{00000000-0005-0000-0000-0000461E0000}"/>
    <cellStyle name="표준 54 2 2 2 4 3" xfId="7730" xr:uid="{00000000-0005-0000-0000-0000471E0000}"/>
    <cellStyle name="표준 54 2 2 2 5" xfId="7731" xr:uid="{00000000-0005-0000-0000-0000481E0000}"/>
    <cellStyle name="표준 54 2 2 2 5 2" xfId="7732" xr:uid="{00000000-0005-0000-0000-0000491E0000}"/>
    <cellStyle name="표준 54 2 2 2 6" xfId="7733" xr:uid="{00000000-0005-0000-0000-00004A1E0000}"/>
    <cellStyle name="표준 54 2 2 3" xfId="7734" xr:uid="{00000000-0005-0000-0000-00004B1E0000}"/>
    <cellStyle name="표준 54 2 2 3 2" xfId="7735" xr:uid="{00000000-0005-0000-0000-00004C1E0000}"/>
    <cellStyle name="표준 54 2 2 3 2 2" xfId="7736" xr:uid="{00000000-0005-0000-0000-00004D1E0000}"/>
    <cellStyle name="표준 54 2 2 3 2 2 2" xfId="7737" xr:uid="{00000000-0005-0000-0000-00004E1E0000}"/>
    <cellStyle name="표준 54 2 2 3 2 2 2 2" xfId="7738" xr:uid="{00000000-0005-0000-0000-00004F1E0000}"/>
    <cellStyle name="표준 54 2 2 3 2 2 3" xfId="7739" xr:uid="{00000000-0005-0000-0000-0000501E0000}"/>
    <cellStyle name="표준 54 2 2 3 2 3" xfId="7740" xr:uid="{00000000-0005-0000-0000-0000511E0000}"/>
    <cellStyle name="표준 54 2 2 3 2 3 2" xfId="7741" xr:uid="{00000000-0005-0000-0000-0000521E0000}"/>
    <cellStyle name="표준 54 2 2 3 2 4" xfId="7742" xr:uid="{00000000-0005-0000-0000-0000531E0000}"/>
    <cellStyle name="표준 54 2 2 3 3" xfId="7743" xr:uid="{00000000-0005-0000-0000-0000541E0000}"/>
    <cellStyle name="표준 54 2 2 3 3 2" xfId="7744" xr:uid="{00000000-0005-0000-0000-0000551E0000}"/>
    <cellStyle name="표준 54 2 2 3 3 2 2" xfId="7745" xr:uid="{00000000-0005-0000-0000-0000561E0000}"/>
    <cellStyle name="표준 54 2 2 3 3 3" xfId="7746" xr:uid="{00000000-0005-0000-0000-0000571E0000}"/>
    <cellStyle name="표준 54 2 2 3 4" xfId="7747" xr:uid="{00000000-0005-0000-0000-0000581E0000}"/>
    <cellStyle name="표준 54 2 2 3 4 2" xfId="7748" xr:uid="{00000000-0005-0000-0000-0000591E0000}"/>
    <cellStyle name="표준 54 2 2 3 5" xfId="7749" xr:uid="{00000000-0005-0000-0000-00005A1E0000}"/>
    <cellStyle name="표준 54 2 2 4" xfId="7750" xr:uid="{00000000-0005-0000-0000-00005B1E0000}"/>
    <cellStyle name="표준 54 2 2 4 2" xfId="7751" xr:uid="{00000000-0005-0000-0000-00005C1E0000}"/>
    <cellStyle name="표준 54 2 2 4 2 2" xfId="7752" xr:uid="{00000000-0005-0000-0000-00005D1E0000}"/>
    <cellStyle name="표준 54 2 2 4 2 2 2" xfId="7753" xr:uid="{00000000-0005-0000-0000-00005E1E0000}"/>
    <cellStyle name="표준 54 2 2 4 2 3" xfId="7754" xr:uid="{00000000-0005-0000-0000-00005F1E0000}"/>
    <cellStyle name="표준 54 2 2 4 3" xfId="7755" xr:uid="{00000000-0005-0000-0000-0000601E0000}"/>
    <cellStyle name="표준 54 2 2 4 3 2" xfId="7756" xr:uid="{00000000-0005-0000-0000-0000611E0000}"/>
    <cellStyle name="표준 54 2 2 4 4" xfId="7757" xr:uid="{00000000-0005-0000-0000-0000621E0000}"/>
    <cellStyle name="표준 54 2 2 5" xfId="7758" xr:uid="{00000000-0005-0000-0000-0000631E0000}"/>
    <cellStyle name="표준 54 2 2 5 2" xfId="7759" xr:uid="{00000000-0005-0000-0000-0000641E0000}"/>
    <cellStyle name="표준 54 2 2 5 2 2" xfId="7760" xr:uid="{00000000-0005-0000-0000-0000651E0000}"/>
    <cellStyle name="표준 54 2 2 5 3" xfId="7761" xr:uid="{00000000-0005-0000-0000-0000661E0000}"/>
    <cellStyle name="표준 54 2 2 6" xfId="7762" xr:uid="{00000000-0005-0000-0000-0000671E0000}"/>
    <cellStyle name="표준 54 2 2 6 2" xfId="7763" xr:uid="{00000000-0005-0000-0000-0000681E0000}"/>
    <cellStyle name="표준 54 2 2 7" xfId="7764" xr:uid="{00000000-0005-0000-0000-0000691E0000}"/>
    <cellStyle name="표준 54 2 3" xfId="7765" xr:uid="{00000000-0005-0000-0000-00006A1E0000}"/>
    <cellStyle name="표준 54 2 3 2" xfId="7766" xr:uid="{00000000-0005-0000-0000-00006B1E0000}"/>
    <cellStyle name="표준 54 2 3 2 2" xfId="7767" xr:uid="{00000000-0005-0000-0000-00006C1E0000}"/>
    <cellStyle name="표준 54 2 3 2 2 2" xfId="7768" xr:uid="{00000000-0005-0000-0000-00006D1E0000}"/>
    <cellStyle name="표준 54 2 3 2 2 2 2" xfId="7769" xr:uid="{00000000-0005-0000-0000-00006E1E0000}"/>
    <cellStyle name="표준 54 2 3 2 2 2 2 2" xfId="7770" xr:uid="{00000000-0005-0000-0000-00006F1E0000}"/>
    <cellStyle name="표준 54 2 3 2 2 2 3" xfId="7771" xr:uid="{00000000-0005-0000-0000-0000701E0000}"/>
    <cellStyle name="표준 54 2 3 2 2 3" xfId="7772" xr:uid="{00000000-0005-0000-0000-0000711E0000}"/>
    <cellStyle name="표준 54 2 3 2 2 3 2" xfId="7773" xr:uid="{00000000-0005-0000-0000-0000721E0000}"/>
    <cellStyle name="표준 54 2 3 2 2 4" xfId="7774" xr:uid="{00000000-0005-0000-0000-0000731E0000}"/>
    <cellStyle name="표준 54 2 3 2 3" xfId="7775" xr:uid="{00000000-0005-0000-0000-0000741E0000}"/>
    <cellStyle name="표준 54 2 3 2 3 2" xfId="7776" xr:uid="{00000000-0005-0000-0000-0000751E0000}"/>
    <cellStyle name="표준 54 2 3 2 3 2 2" xfId="7777" xr:uid="{00000000-0005-0000-0000-0000761E0000}"/>
    <cellStyle name="표준 54 2 3 2 3 3" xfId="7778" xr:uid="{00000000-0005-0000-0000-0000771E0000}"/>
    <cellStyle name="표준 54 2 3 2 4" xfId="7779" xr:uid="{00000000-0005-0000-0000-0000781E0000}"/>
    <cellStyle name="표준 54 2 3 2 4 2" xfId="7780" xr:uid="{00000000-0005-0000-0000-0000791E0000}"/>
    <cellStyle name="표준 54 2 3 2 5" xfId="7781" xr:uid="{00000000-0005-0000-0000-00007A1E0000}"/>
    <cellStyle name="표준 54 2 3 3" xfId="7782" xr:uid="{00000000-0005-0000-0000-00007B1E0000}"/>
    <cellStyle name="표준 54 2 3 3 2" xfId="7783" xr:uid="{00000000-0005-0000-0000-00007C1E0000}"/>
    <cellStyle name="표준 54 2 3 3 2 2" xfId="7784" xr:uid="{00000000-0005-0000-0000-00007D1E0000}"/>
    <cellStyle name="표준 54 2 3 3 2 2 2" xfId="7785" xr:uid="{00000000-0005-0000-0000-00007E1E0000}"/>
    <cellStyle name="표준 54 2 3 3 2 3" xfId="7786" xr:uid="{00000000-0005-0000-0000-00007F1E0000}"/>
    <cellStyle name="표준 54 2 3 3 3" xfId="7787" xr:uid="{00000000-0005-0000-0000-0000801E0000}"/>
    <cellStyle name="표준 54 2 3 3 3 2" xfId="7788" xr:uid="{00000000-0005-0000-0000-0000811E0000}"/>
    <cellStyle name="표준 54 2 3 3 4" xfId="7789" xr:uid="{00000000-0005-0000-0000-0000821E0000}"/>
    <cellStyle name="표준 54 2 3 4" xfId="7790" xr:uid="{00000000-0005-0000-0000-0000831E0000}"/>
    <cellStyle name="표준 54 2 3 4 2" xfId="7791" xr:uid="{00000000-0005-0000-0000-0000841E0000}"/>
    <cellStyle name="표준 54 2 3 4 2 2" xfId="7792" xr:uid="{00000000-0005-0000-0000-0000851E0000}"/>
    <cellStyle name="표준 54 2 3 4 3" xfId="7793" xr:uid="{00000000-0005-0000-0000-0000861E0000}"/>
    <cellStyle name="표준 54 2 3 5" xfId="7794" xr:uid="{00000000-0005-0000-0000-0000871E0000}"/>
    <cellStyle name="표준 54 2 3 5 2" xfId="7795" xr:uid="{00000000-0005-0000-0000-0000881E0000}"/>
    <cellStyle name="표준 54 2 3 6" xfId="7796" xr:uid="{00000000-0005-0000-0000-0000891E0000}"/>
    <cellStyle name="표준 54 2 4" xfId="7797" xr:uid="{00000000-0005-0000-0000-00008A1E0000}"/>
    <cellStyle name="표준 54 2 4 2" xfId="7798" xr:uid="{00000000-0005-0000-0000-00008B1E0000}"/>
    <cellStyle name="표준 54 2 4 2 2" xfId="7799" xr:uid="{00000000-0005-0000-0000-00008C1E0000}"/>
    <cellStyle name="표준 54 2 4 2 2 2" xfId="7800" xr:uid="{00000000-0005-0000-0000-00008D1E0000}"/>
    <cellStyle name="표준 54 2 4 2 2 2 2" xfId="7801" xr:uid="{00000000-0005-0000-0000-00008E1E0000}"/>
    <cellStyle name="표준 54 2 4 2 2 3" xfId="7802" xr:uid="{00000000-0005-0000-0000-00008F1E0000}"/>
    <cellStyle name="표준 54 2 4 2 3" xfId="7803" xr:uid="{00000000-0005-0000-0000-0000901E0000}"/>
    <cellStyle name="표준 54 2 4 2 3 2" xfId="7804" xr:uid="{00000000-0005-0000-0000-0000911E0000}"/>
    <cellStyle name="표준 54 2 4 2 4" xfId="7805" xr:uid="{00000000-0005-0000-0000-0000921E0000}"/>
    <cellStyle name="표준 54 2 4 3" xfId="7806" xr:uid="{00000000-0005-0000-0000-0000931E0000}"/>
    <cellStyle name="표준 54 2 4 3 2" xfId="7807" xr:uid="{00000000-0005-0000-0000-0000941E0000}"/>
    <cellStyle name="표준 54 2 4 3 2 2" xfId="7808" xr:uid="{00000000-0005-0000-0000-0000951E0000}"/>
    <cellStyle name="표준 54 2 4 3 3" xfId="7809" xr:uid="{00000000-0005-0000-0000-0000961E0000}"/>
    <cellStyle name="표준 54 2 4 4" xfId="7810" xr:uid="{00000000-0005-0000-0000-0000971E0000}"/>
    <cellStyle name="표준 54 2 4 4 2" xfId="7811" xr:uid="{00000000-0005-0000-0000-0000981E0000}"/>
    <cellStyle name="표준 54 2 4 5" xfId="7812" xr:uid="{00000000-0005-0000-0000-0000991E0000}"/>
    <cellStyle name="표준 54 2 5" xfId="7813" xr:uid="{00000000-0005-0000-0000-00009A1E0000}"/>
    <cellStyle name="표준 54 2 5 2" xfId="7814" xr:uid="{00000000-0005-0000-0000-00009B1E0000}"/>
    <cellStyle name="표준 54 2 5 2 2" xfId="7815" xr:uid="{00000000-0005-0000-0000-00009C1E0000}"/>
    <cellStyle name="표준 54 2 5 2 2 2" xfId="7816" xr:uid="{00000000-0005-0000-0000-00009D1E0000}"/>
    <cellStyle name="표준 54 2 5 2 3" xfId="7817" xr:uid="{00000000-0005-0000-0000-00009E1E0000}"/>
    <cellStyle name="표준 54 2 5 3" xfId="7818" xr:uid="{00000000-0005-0000-0000-00009F1E0000}"/>
    <cellStyle name="표준 54 2 5 3 2" xfId="7819" xr:uid="{00000000-0005-0000-0000-0000A01E0000}"/>
    <cellStyle name="표준 54 2 5 4" xfId="7820" xr:uid="{00000000-0005-0000-0000-0000A11E0000}"/>
    <cellStyle name="표준 54 2 6" xfId="7821" xr:uid="{00000000-0005-0000-0000-0000A21E0000}"/>
    <cellStyle name="표준 54 2 6 2" xfId="7822" xr:uid="{00000000-0005-0000-0000-0000A31E0000}"/>
    <cellStyle name="표준 54 2 6 2 2" xfId="7823" xr:uid="{00000000-0005-0000-0000-0000A41E0000}"/>
    <cellStyle name="표준 54 2 6 3" xfId="7824" xr:uid="{00000000-0005-0000-0000-0000A51E0000}"/>
    <cellStyle name="표준 54 2 7" xfId="7825" xr:uid="{00000000-0005-0000-0000-0000A61E0000}"/>
    <cellStyle name="표준 54 2 7 2" xfId="7826" xr:uid="{00000000-0005-0000-0000-0000A71E0000}"/>
    <cellStyle name="표준 54 2 8" xfId="7827" xr:uid="{00000000-0005-0000-0000-0000A81E0000}"/>
    <cellStyle name="표준 54 3" xfId="7828" xr:uid="{00000000-0005-0000-0000-0000A91E0000}"/>
    <cellStyle name="표준 54 3 2" xfId="7829" xr:uid="{00000000-0005-0000-0000-0000AA1E0000}"/>
    <cellStyle name="표준 54 3 2 2" xfId="7830" xr:uid="{00000000-0005-0000-0000-0000AB1E0000}"/>
    <cellStyle name="표준 54 3 2 2 2" xfId="7831" xr:uid="{00000000-0005-0000-0000-0000AC1E0000}"/>
    <cellStyle name="표준 54 3 2 2 2 2" xfId="7832" xr:uid="{00000000-0005-0000-0000-0000AD1E0000}"/>
    <cellStyle name="표준 54 3 2 2 2 2 2" xfId="7833" xr:uid="{00000000-0005-0000-0000-0000AE1E0000}"/>
    <cellStyle name="표준 54 3 2 2 2 2 2 2" xfId="7834" xr:uid="{00000000-0005-0000-0000-0000AF1E0000}"/>
    <cellStyle name="표준 54 3 2 2 2 2 3" xfId="7835" xr:uid="{00000000-0005-0000-0000-0000B01E0000}"/>
    <cellStyle name="표준 54 3 2 2 2 3" xfId="7836" xr:uid="{00000000-0005-0000-0000-0000B11E0000}"/>
    <cellStyle name="표준 54 3 2 2 2 3 2" xfId="7837" xr:uid="{00000000-0005-0000-0000-0000B21E0000}"/>
    <cellStyle name="표준 54 3 2 2 2 4" xfId="7838" xr:uid="{00000000-0005-0000-0000-0000B31E0000}"/>
    <cellStyle name="표준 54 3 2 2 3" xfId="7839" xr:uid="{00000000-0005-0000-0000-0000B41E0000}"/>
    <cellStyle name="표준 54 3 2 2 3 2" xfId="7840" xr:uid="{00000000-0005-0000-0000-0000B51E0000}"/>
    <cellStyle name="표준 54 3 2 2 3 2 2" xfId="7841" xr:uid="{00000000-0005-0000-0000-0000B61E0000}"/>
    <cellStyle name="표준 54 3 2 2 3 3" xfId="7842" xr:uid="{00000000-0005-0000-0000-0000B71E0000}"/>
    <cellStyle name="표준 54 3 2 2 4" xfId="7843" xr:uid="{00000000-0005-0000-0000-0000B81E0000}"/>
    <cellStyle name="표준 54 3 2 2 4 2" xfId="7844" xr:uid="{00000000-0005-0000-0000-0000B91E0000}"/>
    <cellStyle name="표준 54 3 2 2 5" xfId="7845" xr:uid="{00000000-0005-0000-0000-0000BA1E0000}"/>
    <cellStyle name="표준 54 3 2 3" xfId="7846" xr:uid="{00000000-0005-0000-0000-0000BB1E0000}"/>
    <cellStyle name="표준 54 3 2 3 2" xfId="7847" xr:uid="{00000000-0005-0000-0000-0000BC1E0000}"/>
    <cellStyle name="표준 54 3 2 3 2 2" xfId="7848" xr:uid="{00000000-0005-0000-0000-0000BD1E0000}"/>
    <cellStyle name="표준 54 3 2 3 2 2 2" xfId="7849" xr:uid="{00000000-0005-0000-0000-0000BE1E0000}"/>
    <cellStyle name="표준 54 3 2 3 2 3" xfId="7850" xr:uid="{00000000-0005-0000-0000-0000BF1E0000}"/>
    <cellStyle name="표준 54 3 2 3 3" xfId="7851" xr:uid="{00000000-0005-0000-0000-0000C01E0000}"/>
    <cellStyle name="표준 54 3 2 3 3 2" xfId="7852" xr:uid="{00000000-0005-0000-0000-0000C11E0000}"/>
    <cellStyle name="표준 54 3 2 3 4" xfId="7853" xr:uid="{00000000-0005-0000-0000-0000C21E0000}"/>
    <cellStyle name="표준 54 3 2 4" xfId="7854" xr:uid="{00000000-0005-0000-0000-0000C31E0000}"/>
    <cellStyle name="표준 54 3 2 4 2" xfId="7855" xr:uid="{00000000-0005-0000-0000-0000C41E0000}"/>
    <cellStyle name="표준 54 3 2 4 2 2" xfId="7856" xr:uid="{00000000-0005-0000-0000-0000C51E0000}"/>
    <cellStyle name="표준 54 3 2 4 3" xfId="7857" xr:uid="{00000000-0005-0000-0000-0000C61E0000}"/>
    <cellStyle name="표준 54 3 2 5" xfId="7858" xr:uid="{00000000-0005-0000-0000-0000C71E0000}"/>
    <cellStyle name="표준 54 3 2 5 2" xfId="7859" xr:uid="{00000000-0005-0000-0000-0000C81E0000}"/>
    <cellStyle name="표준 54 3 2 6" xfId="7860" xr:uid="{00000000-0005-0000-0000-0000C91E0000}"/>
    <cellStyle name="표준 54 3 3" xfId="7861" xr:uid="{00000000-0005-0000-0000-0000CA1E0000}"/>
    <cellStyle name="표준 54 3 3 2" xfId="7862" xr:uid="{00000000-0005-0000-0000-0000CB1E0000}"/>
    <cellStyle name="표준 54 3 3 2 2" xfId="7863" xr:uid="{00000000-0005-0000-0000-0000CC1E0000}"/>
    <cellStyle name="표준 54 3 3 2 2 2" xfId="7864" xr:uid="{00000000-0005-0000-0000-0000CD1E0000}"/>
    <cellStyle name="표준 54 3 3 2 2 2 2" xfId="7865" xr:uid="{00000000-0005-0000-0000-0000CE1E0000}"/>
    <cellStyle name="표준 54 3 3 2 2 3" xfId="7866" xr:uid="{00000000-0005-0000-0000-0000CF1E0000}"/>
    <cellStyle name="표준 54 3 3 2 3" xfId="7867" xr:uid="{00000000-0005-0000-0000-0000D01E0000}"/>
    <cellStyle name="표준 54 3 3 2 3 2" xfId="7868" xr:uid="{00000000-0005-0000-0000-0000D11E0000}"/>
    <cellStyle name="표준 54 3 3 2 4" xfId="7869" xr:uid="{00000000-0005-0000-0000-0000D21E0000}"/>
    <cellStyle name="표준 54 3 3 3" xfId="7870" xr:uid="{00000000-0005-0000-0000-0000D31E0000}"/>
    <cellStyle name="표준 54 3 3 3 2" xfId="7871" xr:uid="{00000000-0005-0000-0000-0000D41E0000}"/>
    <cellStyle name="표준 54 3 3 3 2 2" xfId="7872" xr:uid="{00000000-0005-0000-0000-0000D51E0000}"/>
    <cellStyle name="표준 54 3 3 3 3" xfId="7873" xr:uid="{00000000-0005-0000-0000-0000D61E0000}"/>
    <cellStyle name="표준 54 3 3 4" xfId="7874" xr:uid="{00000000-0005-0000-0000-0000D71E0000}"/>
    <cellStyle name="표준 54 3 3 4 2" xfId="7875" xr:uid="{00000000-0005-0000-0000-0000D81E0000}"/>
    <cellStyle name="표준 54 3 3 5" xfId="7876" xr:uid="{00000000-0005-0000-0000-0000D91E0000}"/>
    <cellStyle name="표준 54 3 4" xfId="7877" xr:uid="{00000000-0005-0000-0000-0000DA1E0000}"/>
    <cellStyle name="표준 54 3 4 2" xfId="7878" xr:uid="{00000000-0005-0000-0000-0000DB1E0000}"/>
    <cellStyle name="표준 54 3 4 2 2" xfId="7879" xr:uid="{00000000-0005-0000-0000-0000DC1E0000}"/>
    <cellStyle name="표준 54 3 4 2 2 2" xfId="7880" xr:uid="{00000000-0005-0000-0000-0000DD1E0000}"/>
    <cellStyle name="표준 54 3 4 2 3" xfId="7881" xr:uid="{00000000-0005-0000-0000-0000DE1E0000}"/>
    <cellStyle name="표준 54 3 4 3" xfId="7882" xr:uid="{00000000-0005-0000-0000-0000DF1E0000}"/>
    <cellStyle name="표준 54 3 4 3 2" xfId="7883" xr:uid="{00000000-0005-0000-0000-0000E01E0000}"/>
    <cellStyle name="표준 54 3 4 4" xfId="7884" xr:uid="{00000000-0005-0000-0000-0000E11E0000}"/>
    <cellStyle name="표준 54 3 5" xfId="7885" xr:uid="{00000000-0005-0000-0000-0000E21E0000}"/>
    <cellStyle name="표준 54 3 5 2" xfId="7886" xr:uid="{00000000-0005-0000-0000-0000E31E0000}"/>
    <cellStyle name="표준 54 3 5 2 2" xfId="7887" xr:uid="{00000000-0005-0000-0000-0000E41E0000}"/>
    <cellStyle name="표준 54 3 5 3" xfId="7888" xr:uid="{00000000-0005-0000-0000-0000E51E0000}"/>
    <cellStyle name="표준 54 3 6" xfId="7889" xr:uid="{00000000-0005-0000-0000-0000E61E0000}"/>
    <cellStyle name="표준 54 3 6 2" xfId="7890" xr:uid="{00000000-0005-0000-0000-0000E71E0000}"/>
    <cellStyle name="표준 54 3 7" xfId="7891" xr:uid="{00000000-0005-0000-0000-0000E81E0000}"/>
    <cellStyle name="표준 54 4" xfId="7892" xr:uid="{00000000-0005-0000-0000-0000E91E0000}"/>
    <cellStyle name="표준 54 4 2" xfId="7893" xr:uid="{00000000-0005-0000-0000-0000EA1E0000}"/>
    <cellStyle name="표준 54 4 2 2" xfId="7894" xr:uid="{00000000-0005-0000-0000-0000EB1E0000}"/>
    <cellStyle name="표준 54 4 2 2 2" xfId="7895" xr:uid="{00000000-0005-0000-0000-0000EC1E0000}"/>
    <cellStyle name="표준 54 4 2 2 2 2" xfId="7896" xr:uid="{00000000-0005-0000-0000-0000ED1E0000}"/>
    <cellStyle name="표준 54 4 2 2 2 2 2" xfId="7897" xr:uid="{00000000-0005-0000-0000-0000EE1E0000}"/>
    <cellStyle name="표준 54 4 2 2 2 3" xfId="7898" xr:uid="{00000000-0005-0000-0000-0000EF1E0000}"/>
    <cellStyle name="표준 54 4 2 2 3" xfId="7899" xr:uid="{00000000-0005-0000-0000-0000F01E0000}"/>
    <cellStyle name="표준 54 4 2 2 3 2" xfId="7900" xr:uid="{00000000-0005-0000-0000-0000F11E0000}"/>
    <cellStyle name="표준 54 4 2 2 4" xfId="7901" xr:uid="{00000000-0005-0000-0000-0000F21E0000}"/>
    <cellStyle name="표준 54 4 2 3" xfId="7902" xr:uid="{00000000-0005-0000-0000-0000F31E0000}"/>
    <cellStyle name="표준 54 4 2 3 2" xfId="7903" xr:uid="{00000000-0005-0000-0000-0000F41E0000}"/>
    <cellStyle name="표준 54 4 2 3 2 2" xfId="7904" xr:uid="{00000000-0005-0000-0000-0000F51E0000}"/>
    <cellStyle name="표준 54 4 2 3 3" xfId="7905" xr:uid="{00000000-0005-0000-0000-0000F61E0000}"/>
    <cellStyle name="표준 54 4 2 4" xfId="7906" xr:uid="{00000000-0005-0000-0000-0000F71E0000}"/>
    <cellStyle name="표준 54 4 2 4 2" xfId="7907" xr:uid="{00000000-0005-0000-0000-0000F81E0000}"/>
    <cellStyle name="표준 54 4 2 5" xfId="7908" xr:uid="{00000000-0005-0000-0000-0000F91E0000}"/>
    <cellStyle name="표준 54 4 3" xfId="7909" xr:uid="{00000000-0005-0000-0000-0000FA1E0000}"/>
    <cellStyle name="표준 54 4 3 2" xfId="7910" xr:uid="{00000000-0005-0000-0000-0000FB1E0000}"/>
    <cellStyle name="표준 54 4 3 2 2" xfId="7911" xr:uid="{00000000-0005-0000-0000-0000FC1E0000}"/>
    <cellStyle name="표준 54 4 3 2 2 2" xfId="7912" xr:uid="{00000000-0005-0000-0000-0000FD1E0000}"/>
    <cellStyle name="표준 54 4 3 2 3" xfId="7913" xr:uid="{00000000-0005-0000-0000-0000FE1E0000}"/>
    <cellStyle name="표준 54 4 3 3" xfId="7914" xr:uid="{00000000-0005-0000-0000-0000FF1E0000}"/>
    <cellStyle name="표준 54 4 3 3 2" xfId="7915" xr:uid="{00000000-0005-0000-0000-0000001F0000}"/>
    <cellStyle name="표준 54 4 3 4" xfId="7916" xr:uid="{00000000-0005-0000-0000-0000011F0000}"/>
    <cellStyle name="표준 54 4 4" xfId="7917" xr:uid="{00000000-0005-0000-0000-0000021F0000}"/>
    <cellStyle name="표준 54 4 4 2" xfId="7918" xr:uid="{00000000-0005-0000-0000-0000031F0000}"/>
    <cellStyle name="표준 54 4 4 2 2" xfId="7919" xr:uid="{00000000-0005-0000-0000-0000041F0000}"/>
    <cellStyle name="표준 54 4 4 3" xfId="7920" xr:uid="{00000000-0005-0000-0000-0000051F0000}"/>
    <cellStyle name="표준 54 4 5" xfId="7921" xr:uid="{00000000-0005-0000-0000-0000061F0000}"/>
    <cellStyle name="표준 54 4 5 2" xfId="7922" xr:uid="{00000000-0005-0000-0000-0000071F0000}"/>
    <cellStyle name="표준 54 4 6" xfId="7923" xr:uid="{00000000-0005-0000-0000-0000081F0000}"/>
    <cellStyle name="표준 54 5" xfId="7924" xr:uid="{00000000-0005-0000-0000-0000091F0000}"/>
    <cellStyle name="표준 54 5 2" xfId="7925" xr:uid="{00000000-0005-0000-0000-00000A1F0000}"/>
    <cellStyle name="표준 54 5 2 2" xfId="7926" xr:uid="{00000000-0005-0000-0000-00000B1F0000}"/>
    <cellStyle name="표준 54 5 2 2 2" xfId="7927" xr:uid="{00000000-0005-0000-0000-00000C1F0000}"/>
    <cellStyle name="표준 54 5 2 2 2 2" xfId="7928" xr:uid="{00000000-0005-0000-0000-00000D1F0000}"/>
    <cellStyle name="표준 54 5 2 2 3" xfId="7929" xr:uid="{00000000-0005-0000-0000-00000E1F0000}"/>
    <cellStyle name="표준 54 5 2 3" xfId="7930" xr:uid="{00000000-0005-0000-0000-00000F1F0000}"/>
    <cellStyle name="표준 54 5 2 3 2" xfId="7931" xr:uid="{00000000-0005-0000-0000-0000101F0000}"/>
    <cellStyle name="표준 54 5 2 4" xfId="7932" xr:uid="{00000000-0005-0000-0000-0000111F0000}"/>
    <cellStyle name="표준 54 5 3" xfId="7933" xr:uid="{00000000-0005-0000-0000-0000121F0000}"/>
    <cellStyle name="표준 54 5 3 2" xfId="7934" xr:uid="{00000000-0005-0000-0000-0000131F0000}"/>
    <cellStyle name="표준 54 5 3 2 2" xfId="7935" xr:uid="{00000000-0005-0000-0000-0000141F0000}"/>
    <cellStyle name="표준 54 5 3 3" xfId="7936" xr:uid="{00000000-0005-0000-0000-0000151F0000}"/>
    <cellStyle name="표준 54 5 4" xfId="7937" xr:uid="{00000000-0005-0000-0000-0000161F0000}"/>
    <cellStyle name="표준 54 5 4 2" xfId="7938" xr:uid="{00000000-0005-0000-0000-0000171F0000}"/>
    <cellStyle name="표준 54 5 5" xfId="7939" xr:uid="{00000000-0005-0000-0000-0000181F0000}"/>
    <cellStyle name="표준 54 6" xfId="7940" xr:uid="{00000000-0005-0000-0000-0000191F0000}"/>
    <cellStyle name="표준 54 6 2" xfId="7941" xr:uid="{00000000-0005-0000-0000-00001A1F0000}"/>
    <cellStyle name="표준 54 6 2 2" xfId="7942" xr:uid="{00000000-0005-0000-0000-00001B1F0000}"/>
    <cellStyle name="표준 54 6 2 2 2" xfId="7943" xr:uid="{00000000-0005-0000-0000-00001C1F0000}"/>
    <cellStyle name="표준 54 6 2 3" xfId="7944" xr:uid="{00000000-0005-0000-0000-00001D1F0000}"/>
    <cellStyle name="표준 54 6 3" xfId="7945" xr:uid="{00000000-0005-0000-0000-00001E1F0000}"/>
    <cellStyle name="표준 54 6 3 2" xfId="7946" xr:uid="{00000000-0005-0000-0000-00001F1F0000}"/>
    <cellStyle name="표준 54 6 4" xfId="7947" xr:uid="{00000000-0005-0000-0000-0000201F0000}"/>
    <cellStyle name="표준 54 7" xfId="7948" xr:uid="{00000000-0005-0000-0000-0000211F0000}"/>
    <cellStyle name="표준 54 7 2" xfId="7949" xr:uid="{00000000-0005-0000-0000-0000221F0000}"/>
    <cellStyle name="표준 54 7 2 2" xfId="7950" xr:uid="{00000000-0005-0000-0000-0000231F0000}"/>
    <cellStyle name="표준 54 7 3" xfId="7951" xr:uid="{00000000-0005-0000-0000-0000241F0000}"/>
    <cellStyle name="표준 54 8" xfId="7952" xr:uid="{00000000-0005-0000-0000-0000251F0000}"/>
    <cellStyle name="표준 54 8 2" xfId="7953" xr:uid="{00000000-0005-0000-0000-0000261F0000}"/>
    <cellStyle name="표준 54 9" xfId="7954" xr:uid="{00000000-0005-0000-0000-0000271F0000}"/>
    <cellStyle name="표준 55" xfId="7955" xr:uid="{00000000-0005-0000-0000-0000281F0000}"/>
    <cellStyle name="표준 55 2" xfId="7956" xr:uid="{00000000-0005-0000-0000-0000291F0000}"/>
    <cellStyle name="표준 55 2 2" xfId="7957" xr:uid="{00000000-0005-0000-0000-00002A1F0000}"/>
    <cellStyle name="표준 55 2 2 2" xfId="7958" xr:uid="{00000000-0005-0000-0000-00002B1F0000}"/>
    <cellStyle name="표준 55 2 2 2 2" xfId="7959" xr:uid="{00000000-0005-0000-0000-00002C1F0000}"/>
    <cellStyle name="표준 55 2 2 2 2 2" xfId="7960" xr:uid="{00000000-0005-0000-0000-00002D1F0000}"/>
    <cellStyle name="표준 55 2 2 2 2 2 2" xfId="7961" xr:uid="{00000000-0005-0000-0000-00002E1F0000}"/>
    <cellStyle name="표준 55 2 2 2 2 2 2 2" xfId="7962" xr:uid="{00000000-0005-0000-0000-00002F1F0000}"/>
    <cellStyle name="표준 55 2 2 2 2 2 2 2 2" xfId="7963" xr:uid="{00000000-0005-0000-0000-0000301F0000}"/>
    <cellStyle name="표준 55 2 2 2 2 2 2 3" xfId="7964" xr:uid="{00000000-0005-0000-0000-0000311F0000}"/>
    <cellStyle name="표준 55 2 2 2 2 2 3" xfId="7965" xr:uid="{00000000-0005-0000-0000-0000321F0000}"/>
    <cellStyle name="표준 55 2 2 2 2 2 3 2" xfId="7966" xr:uid="{00000000-0005-0000-0000-0000331F0000}"/>
    <cellStyle name="표준 55 2 2 2 2 2 4" xfId="7967" xr:uid="{00000000-0005-0000-0000-0000341F0000}"/>
    <cellStyle name="표준 55 2 2 2 2 3" xfId="7968" xr:uid="{00000000-0005-0000-0000-0000351F0000}"/>
    <cellStyle name="표준 55 2 2 2 2 3 2" xfId="7969" xr:uid="{00000000-0005-0000-0000-0000361F0000}"/>
    <cellStyle name="표준 55 2 2 2 2 3 2 2" xfId="7970" xr:uid="{00000000-0005-0000-0000-0000371F0000}"/>
    <cellStyle name="표준 55 2 2 2 2 3 3" xfId="7971" xr:uid="{00000000-0005-0000-0000-0000381F0000}"/>
    <cellStyle name="표준 55 2 2 2 2 4" xfId="7972" xr:uid="{00000000-0005-0000-0000-0000391F0000}"/>
    <cellStyle name="표준 55 2 2 2 2 4 2" xfId="7973" xr:uid="{00000000-0005-0000-0000-00003A1F0000}"/>
    <cellStyle name="표준 55 2 2 2 2 5" xfId="7974" xr:uid="{00000000-0005-0000-0000-00003B1F0000}"/>
    <cellStyle name="표준 55 2 2 2 3" xfId="7975" xr:uid="{00000000-0005-0000-0000-00003C1F0000}"/>
    <cellStyle name="표준 55 2 2 2 3 2" xfId="7976" xr:uid="{00000000-0005-0000-0000-00003D1F0000}"/>
    <cellStyle name="표준 55 2 2 2 3 2 2" xfId="7977" xr:uid="{00000000-0005-0000-0000-00003E1F0000}"/>
    <cellStyle name="표준 55 2 2 2 3 2 2 2" xfId="7978" xr:uid="{00000000-0005-0000-0000-00003F1F0000}"/>
    <cellStyle name="표준 55 2 2 2 3 2 3" xfId="7979" xr:uid="{00000000-0005-0000-0000-0000401F0000}"/>
    <cellStyle name="표준 55 2 2 2 3 3" xfId="7980" xr:uid="{00000000-0005-0000-0000-0000411F0000}"/>
    <cellStyle name="표준 55 2 2 2 3 3 2" xfId="7981" xr:uid="{00000000-0005-0000-0000-0000421F0000}"/>
    <cellStyle name="표준 55 2 2 2 3 4" xfId="7982" xr:uid="{00000000-0005-0000-0000-0000431F0000}"/>
    <cellStyle name="표준 55 2 2 2 4" xfId="7983" xr:uid="{00000000-0005-0000-0000-0000441F0000}"/>
    <cellStyle name="표준 55 2 2 2 4 2" xfId="7984" xr:uid="{00000000-0005-0000-0000-0000451F0000}"/>
    <cellStyle name="표준 55 2 2 2 4 2 2" xfId="7985" xr:uid="{00000000-0005-0000-0000-0000461F0000}"/>
    <cellStyle name="표준 55 2 2 2 4 3" xfId="7986" xr:uid="{00000000-0005-0000-0000-0000471F0000}"/>
    <cellStyle name="표준 55 2 2 2 5" xfId="7987" xr:uid="{00000000-0005-0000-0000-0000481F0000}"/>
    <cellStyle name="표준 55 2 2 2 5 2" xfId="7988" xr:uid="{00000000-0005-0000-0000-0000491F0000}"/>
    <cellStyle name="표준 55 2 2 2 6" xfId="7989" xr:uid="{00000000-0005-0000-0000-00004A1F0000}"/>
    <cellStyle name="표준 55 2 2 3" xfId="7990" xr:uid="{00000000-0005-0000-0000-00004B1F0000}"/>
    <cellStyle name="표준 55 2 2 3 2" xfId="7991" xr:uid="{00000000-0005-0000-0000-00004C1F0000}"/>
    <cellStyle name="표준 55 2 2 3 2 2" xfId="7992" xr:uid="{00000000-0005-0000-0000-00004D1F0000}"/>
    <cellStyle name="표준 55 2 2 3 2 2 2" xfId="7993" xr:uid="{00000000-0005-0000-0000-00004E1F0000}"/>
    <cellStyle name="표준 55 2 2 3 2 2 2 2" xfId="7994" xr:uid="{00000000-0005-0000-0000-00004F1F0000}"/>
    <cellStyle name="표준 55 2 2 3 2 2 3" xfId="7995" xr:uid="{00000000-0005-0000-0000-0000501F0000}"/>
    <cellStyle name="표준 55 2 2 3 2 3" xfId="7996" xr:uid="{00000000-0005-0000-0000-0000511F0000}"/>
    <cellStyle name="표준 55 2 2 3 2 3 2" xfId="7997" xr:uid="{00000000-0005-0000-0000-0000521F0000}"/>
    <cellStyle name="표준 55 2 2 3 2 4" xfId="7998" xr:uid="{00000000-0005-0000-0000-0000531F0000}"/>
    <cellStyle name="표준 55 2 2 3 3" xfId="7999" xr:uid="{00000000-0005-0000-0000-0000541F0000}"/>
    <cellStyle name="표준 55 2 2 3 3 2" xfId="8000" xr:uid="{00000000-0005-0000-0000-0000551F0000}"/>
    <cellStyle name="표준 55 2 2 3 3 2 2" xfId="8001" xr:uid="{00000000-0005-0000-0000-0000561F0000}"/>
    <cellStyle name="표준 55 2 2 3 3 3" xfId="8002" xr:uid="{00000000-0005-0000-0000-0000571F0000}"/>
    <cellStyle name="표준 55 2 2 3 4" xfId="8003" xr:uid="{00000000-0005-0000-0000-0000581F0000}"/>
    <cellStyle name="표준 55 2 2 3 4 2" xfId="8004" xr:uid="{00000000-0005-0000-0000-0000591F0000}"/>
    <cellStyle name="표준 55 2 2 3 5" xfId="8005" xr:uid="{00000000-0005-0000-0000-00005A1F0000}"/>
    <cellStyle name="표준 55 2 2 4" xfId="8006" xr:uid="{00000000-0005-0000-0000-00005B1F0000}"/>
    <cellStyle name="표준 55 2 2 4 2" xfId="8007" xr:uid="{00000000-0005-0000-0000-00005C1F0000}"/>
    <cellStyle name="표준 55 2 2 4 2 2" xfId="8008" xr:uid="{00000000-0005-0000-0000-00005D1F0000}"/>
    <cellStyle name="표준 55 2 2 4 2 2 2" xfId="8009" xr:uid="{00000000-0005-0000-0000-00005E1F0000}"/>
    <cellStyle name="표준 55 2 2 4 2 3" xfId="8010" xr:uid="{00000000-0005-0000-0000-00005F1F0000}"/>
    <cellStyle name="표준 55 2 2 4 3" xfId="8011" xr:uid="{00000000-0005-0000-0000-0000601F0000}"/>
    <cellStyle name="표준 55 2 2 4 3 2" xfId="8012" xr:uid="{00000000-0005-0000-0000-0000611F0000}"/>
    <cellStyle name="표준 55 2 2 4 4" xfId="8013" xr:uid="{00000000-0005-0000-0000-0000621F0000}"/>
    <cellStyle name="표준 55 2 2 5" xfId="8014" xr:uid="{00000000-0005-0000-0000-0000631F0000}"/>
    <cellStyle name="표준 55 2 2 5 2" xfId="8015" xr:uid="{00000000-0005-0000-0000-0000641F0000}"/>
    <cellStyle name="표준 55 2 2 5 2 2" xfId="8016" xr:uid="{00000000-0005-0000-0000-0000651F0000}"/>
    <cellStyle name="표준 55 2 2 5 3" xfId="8017" xr:uid="{00000000-0005-0000-0000-0000661F0000}"/>
    <cellStyle name="표준 55 2 2 6" xfId="8018" xr:uid="{00000000-0005-0000-0000-0000671F0000}"/>
    <cellStyle name="표준 55 2 2 6 2" xfId="8019" xr:uid="{00000000-0005-0000-0000-0000681F0000}"/>
    <cellStyle name="표준 55 2 2 7" xfId="8020" xr:uid="{00000000-0005-0000-0000-0000691F0000}"/>
    <cellStyle name="표준 55 2 3" xfId="8021" xr:uid="{00000000-0005-0000-0000-00006A1F0000}"/>
    <cellStyle name="표준 55 2 3 2" xfId="8022" xr:uid="{00000000-0005-0000-0000-00006B1F0000}"/>
    <cellStyle name="표준 55 2 3 2 2" xfId="8023" xr:uid="{00000000-0005-0000-0000-00006C1F0000}"/>
    <cellStyle name="표준 55 2 3 2 2 2" xfId="8024" xr:uid="{00000000-0005-0000-0000-00006D1F0000}"/>
    <cellStyle name="표준 55 2 3 2 2 2 2" xfId="8025" xr:uid="{00000000-0005-0000-0000-00006E1F0000}"/>
    <cellStyle name="표준 55 2 3 2 2 2 2 2" xfId="8026" xr:uid="{00000000-0005-0000-0000-00006F1F0000}"/>
    <cellStyle name="표준 55 2 3 2 2 2 3" xfId="8027" xr:uid="{00000000-0005-0000-0000-0000701F0000}"/>
    <cellStyle name="표준 55 2 3 2 2 3" xfId="8028" xr:uid="{00000000-0005-0000-0000-0000711F0000}"/>
    <cellStyle name="표준 55 2 3 2 2 3 2" xfId="8029" xr:uid="{00000000-0005-0000-0000-0000721F0000}"/>
    <cellStyle name="표준 55 2 3 2 2 4" xfId="8030" xr:uid="{00000000-0005-0000-0000-0000731F0000}"/>
    <cellStyle name="표준 55 2 3 2 3" xfId="8031" xr:uid="{00000000-0005-0000-0000-0000741F0000}"/>
    <cellStyle name="표준 55 2 3 2 3 2" xfId="8032" xr:uid="{00000000-0005-0000-0000-0000751F0000}"/>
    <cellStyle name="표준 55 2 3 2 3 2 2" xfId="8033" xr:uid="{00000000-0005-0000-0000-0000761F0000}"/>
    <cellStyle name="표준 55 2 3 2 3 3" xfId="8034" xr:uid="{00000000-0005-0000-0000-0000771F0000}"/>
    <cellStyle name="표준 55 2 3 2 4" xfId="8035" xr:uid="{00000000-0005-0000-0000-0000781F0000}"/>
    <cellStyle name="표준 55 2 3 2 4 2" xfId="8036" xr:uid="{00000000-0005-0000-0000-0000791F0000}"/>
    <cellStyle name="표준 55 2 3 2 5" xfId="8037" xr:uid="{00000000-0005-0000-0000-00007A1F0000}"/>
    <cellStyle name="표준 55 2 3 3" xfId="8038" xr:uid="{00000000-0005-0000-0000-00007B1F0000}"/>
    <cellStyle name="표준 55 2 3 3 2" xfId="8039" xr:uid="{00000000-0005-0000-0000-00007C1F0000}"/>
    <cellStyle name="표준 55 2 3 3 2 2" xfId="8040" xr:uid="{00000000-0005-0000-0000-00007D1F0000}"/>
    <cellStyle name="표준 55 2 3 3 2 2 2" xfId="8041" xr:uid="{00000000-0005-0000-0000-00007E1F0000}"/>
    <cellStyle name="표준 55 2 3 3 2 3" xfId="8042" xr:uid="{00000000-0005-0000-0000-00007F1F0000}"/>
    <cellStyle name="표준 55 2 3 3 3" xfId="8043" xr:uid="{00000000-0005-0000-0000-0000801F0000}"/>
    <cellStyle name="표준 55 2 3 3 3 2" xfId="8044" xr:uid="{00000000-0005-0000-0000-0000811F0000}"/>
    <cellStyle name="표준 55 2 3 3 4" xfId="8045" xr:uid="{00000000-0005-0000-0000-0000821F0000}"/>
    <cellStyle name="표준 55 2 3 4" xfId="8046" xr:uid="{00000000-0005-0000-0000-0000831F0000}"/>
    <cellStyle name="표준 55 2 3 4 2" xfId="8047" xr:uid="{00000000-0005-0000-0000-0000841F0000}"/>
    <cellStyle name="표준 55 2 3 4 2 2" xfId="8048" xr:uid="{00000000-0005-0000-0000-0000851F0000}"/>
    <cellStyle name="표준 55 2 3 4 3" xfId="8049" xr:uid="{00000000-0005-0000-0000-0000861F0000}"/>
    <cellStyle name="표준 55 2 3 5" xfId="8050" xr:uid="{00000000-0005-0000-0000-0000871F0000}"/>
    <cellStyle name="표준 55 2 3 5 2" xfId="8051" xr:uid="{00000000-0005-0000-0000-0000881F0000}"/>
    <cellStyle name="표준 55 2 3 6" xfId="8052" xr:uid="{00000000-0005-0000-0000-0000891F0000}"/>
    <cellStyle name="표준 55 2 4" xfId="8053" xr:uid="{00000000-0005-0000-0000-00008A1F0000}"/>
    <cellStyle name="표준 55 2 4 2" xfId="8054" xr:uid="{00000000-0005-0000-0000-00008B1F0000}"/>
    <cellStyle name="표준 55 2 4 2 2" xfId="8055" xr:uid="{00000000-0005-0000-0000-00008C1F0000}"/>
    <cellStyle name="표준 55 2 4 2 2 2" xfId="8056" xr:uid="{00000000-0005-0000-0000-00008D1F0000}"/>
    <cellStyle name="표준 55 2 4 2 2 2 2" xfId="8057" xr:uid="{00000000-0005-0000-0000-00008E1F0000}"/>
    <cellStyle name="표준 55 2 4 2 2 3" xfId="8058" xr:uid="{00000000-0005-0000-0000-00008F1F0000}"/>
    <cellStyle name="표준 55 2 4 2 3" xfId="8059" xr:uid="{00000000-0005-0000-0000-0000901F0000}"/>
    <cellStyle name="표준 55 2 4 2 3 2" xfId="8060" xr:uid="{00000000-0005-0000-0000-0000911F0000}"/>
    <cellStyle name="표준 55 2 4 2 4" xfId="8061" xr:uid="{00000000-0005-0000-0000-0000921F0000}"/>
    <cellStyle name="표준 55 2 4 3" xfId="8062" xr:uid="{00000000-0005-0000-0000-0000931F0000}"/>
    <cellStyle name="표준 55 2 4 3 2" xfId="8063" xr:uid="{00000000-0005-0000-0000-0000941F0000}"/>
    <cellStyle name="표준 55 2 4 3 2 2" xfId="8064" xr:uid="{00000000-0005-0000-0000-0000951F0000}"/>
    <cellStyle name="표준 55 2 4 3 3" xfId="8065" xr:uid="{00000000-0005-0000-0000-0000961F0000}"/>
    <cellStyle name="표준 55 2 4 4" xfId="8066" xr:uid="{00000000-0005-0000-0000-0000971F0000}"/>
    <cellStyle name="표준 55 2 4 4 2" xfId="8067" xr:uid="{00000000-0005-0000-0000-0000981F0000}"/>
    <cellStyle name="표준 55 2 4 5" xfId="8068" xr:uid="{00000000-0005-0000-0000-0000991F0000}"/>
    <cellStyle name="표준 55 2 5" xfId="8069" xr:uid="{00000000-0005-0000-0000-00009A1F0000}"/>
    <cellStyle name="표준 55 2 5 2" xfId="8070" xr:uid="{00000000-0005-0000-0000-00009B1F0000}"/>
    <cellStyle name="표준 55 2 5 2 2" xfId="8071" xr:uid="{00000000-0005-0000-0000-00009C1F0000}"/>
    <cellStyle name="표준 55 2 5 2 2 2" xfId="8072" xr:uid="{00000000-0005-0000-0000-00009D1F0000}"/>
    <cellStyle name="표준 55 2 5 2 3" xfId="8073" xr:uid="{00000000-0005-0000-0000-00009E1F0000}"/>
    <cellStyle name="표준 55 2 5 3" xfId="8074" xr:uid="{00000000-0005-0000-0000-00009F1F0000}"/>
    <cellStyle name="표준 55 2 5 3 2" xfId="8075" xr:uid="{00000000-0005-0000-0000-0000A01F0000}"/>
    <cellStyle name="표준 55 2 5 4" xfId="8076" xr:uid="{00000000-0005-0000-0000-0000A11F0000}"/>
    <cellStyle name="표준 55 2 6" xfId="8077" xr:uid="{00000000-0005-0000-0000-0000A21F0000}"/>
    <cellStyle name="표준 55 2 6 2" xfId="8078" xr:uid="{00000000-0005-0000-0000-0000A31F0000}"/>
    <cellStyle name="표준 55 2 6 2 2" xfId="8079" xr:uid="{00000000-0005-0000-0000-0000A41F0000}"/>
    <cellStyle name="표준 55 2 6 3" xfId="8080" xr:uid="{00000000-0005-0000-0000-0000A51F0000}"/>
    <cellStyle name="표준 55 2 7" xfId="8081" xr:uid="{00000000-0005-0000-0000-0000A61F0000}"/>
    <cellStyle name="표준 55 2 7 2" xfId="8082" xr:uid="{00000000-0005-0000-0000-0000A71F0000}"/>
    <cellStyle name="표준 55 2 8" xfId="8083" xr:uid="{00000000-0005-0000-0000-0000A81F0000}"/>
    <cellStyle name="표준 55 3" xfId="8084" xr:uid="{00000000-0005-0000-0000-0000A91F0000}"/>
    <cellStyle name="표준 55 3 2" xfId="8085" xr:uid="{00000000-0005-0000-0000-0000AA1F0000}"/>
    <cellStyle name="표준 55 3 2 2" xfId="8086" xr:uid="{00000000-0005-0000-0000-0000AB1F0000}"/>
    <cellStyle name="표준 55 3 2 2 2" xfId="8087" xr:uid="{00000000-0005-0000-0000-0000AC1F0000}"/>
    <cellStyle name="표준 55 3 2 2 2 2" xfId="8088" xr:uid="{00000000-0005-0000-0000-0000AD1F0000}"/>
    <cellStyle name="표준 55 3 2 2 2 2 2" xfId="8089" xr:uid="{00000000-0005-0000-0000-0000AE1F0000}"/>
    <cellStyle name="표준 55 3 2 2 2 2 2 2" xfId="8090" xr:uid="{00000000-0005-0000-0000-0000AF1F0000}"/>
    <cellStyle name="표준 55 3 2 2 2 2 3" xfId="8091" xr:uid="{00000000-0005-0000-0000-0000B01F0000}"/>
    <cellStyle name="표준 55 3 2 2 2 3" xfId="8092" xr:uid="{00000000-0005-0000-0000-0000B11F0000}"/>
    <cellStyle name="표준 55 3 2 2 2 3 2" xfId="8093" xr:uid="{00000000-0005-0000-0000-0000B21F0000}"/>
    <cellStyle name="표준 55 3 2 2 2 4" xfId="8094" xr:uid="{00000000-0005-0000-0000-0000B31F0000}"/>
    <cellStyle name="표준 55 3 2 2 3" xfId="8095" xr:uid="{00000000-0005-0000-0000-0000B41F0000}"/>
    <cellStyle name="표준 55 3 2 2 3 2" xfId="8096" xr:uid="{00000000-0005-0000-0000-0000B51F0000}"/>
    <cellStyle name="표준 55 3 2 2 3 2 2" xfId="8097" xr:uid="{00000000-0005-0000-0000-0000B61F0000}"/>
    <cellStyle name="표준 55 3 2 2 3 3" xfId="8098" xr:uid="{00000000-0005-0000-0000-0000B71F0000}"/>
    <cellStyle name="표준 55 3 2 2 4" xfId="8099" xr:uid="{00000000-0005-0000-0000-0000B81F0000}"/>
    <cellStyle name="표준 55 3 2 2 4 2" xfId="8100" xr:uid="{00000000-0005-0000-0000-0000B91F0000}"/>
    <cellStyle name="표준 55 3 2 2 5" xfId="8101" xr:uid="{00000000-0005-0000-0000-0000BA1F0000}"/>
    <cellStyle name="표준 55 3 2 3" xfId="8102" xr:uid="{00000000-0005-0000-0000-0000BB1F0000}"/>
    <cellStyle name="표준 55 3 2 3 2" xfId="8103" xr:uid="{00000000-0005-0000-0000-0000BC1F0000}"/>
    <cellStyle name="표준 55 3 2 3 2 2" xfId="8104" xr:uid="{00000000-0005-0000-0000-0000BD1F0000}"/>
    <cellStyle name="표준 55 3 2 3 2 2 2" xfId="8105" xr:uid="{00000000-0005-0000-0000-0000BE1F0000}"/>
    <cellStyle name="표준 55 3 2 3 2 3" xfId="8106" xr:uid="{00000000-0005-0000-0000-0000BF1F0000}"/>
    <cellStyle name="표준 55 3 2 3 3" xfId="8107" xr:uid="{00000000-0005-0000-0000-0000C01F0000}"/>
    <cellStyle name="표준 55 3 2 3 3 2" xfId="8108" xr:uid="{00000000-0005-0000-0000-0000C11F0000}"/>
    <cellStyle name="표준 55 3 2 3 4" xfId="8109" xr:uid="{00000000-0005-0000-0000-0000C21F0000}"/>
    <cellStyle name="표준 55 3 2 4" xfId="8110" xr:uid="{00000000-0005-0000-0000-0000C31F0000}"/>
    <cellStyle name="표준 55 3 2 4 2" xfId="8111" xr:uid="{00000000-0005-0000-0000-0000C41F0000}"/>
    <cellStyle name="표준 55 3 2 4 2 2" xfId="8112" xr:uid="{00000000-0005-0000-0000-0000C51F0000}"/>
    <cellStyle name="표준 55 3 2 4 3" xfId="8113" xr:uid="{00000000-0005-0000-0000-0000C61F0000}"/>
    <cellStyle name="표준 55 3 2 5" xfId="8114" xr:uid="{00000000-0005-0000-0000-0000C71F0000}"/>
    <cellStyle name="표준 55 3 2 5 2" xfId="8115" xr:uid="{00000000-0005-0000-0000-0000C81F0000}"/>
    <cellStyle name="표준 55 3 2 6" xfId="8116" xr:uid="{00000000-0005-0000-0000-0000C91F0000}"/>
    <cellStyle name="표준 55 3 3" xfId="8117" xr:uid="{00000000-0005-0000-0000-0000CA1F0000}"/>
    <cellStyle name="표준 55 3 3 2" xfId="8118" xr:uid="{00000000-0005-0000-0000-0000CB1F0000}"/>
    <cellStyle name="표준 55 3 3 2 2" xfId="8119" xr:uid="{00000000-0005-0000-0000-0000CC1F0000}"/>
    <cellStyle name="표준 55 3 3 2 2 2" xfId="8120" xr:uid="{00000000-0005-0000-0000-0000CD1F0000}"/>
    <cellStyle name="표준 55 3 3 2 2 2 2" xfId="8121" xr:uid="{00000000-0005-0000-0000-0000CE1F0000}"/>
    <cellStyle name="표준 55 3 3 2 2 3" xfId="8122" xr:uid="{00000000-0005-0000-0000-0000CF1F0000}"/>
    <cellStyle name="표준 55 3 3 2 3" xfId="8123" xr:uid="{00000000-0005-0000-0000-0000D01F0000}"/>
    <cellStyle name="표준 55 3 3 2 3 2" xfId="8124" xr:uid="{00000000-0005-0000-0000-0000D11F0000}"/>
    <cellStyle name="표준 55 3 3 2 4" xfId="8125" xr:uid="{00000000-0005-0000-0000-0000D21F0000}"/>
    <cellStyle name="표준 55 3 3 3" xfId="8126" xr:uid="{00000000-0005-0000-0000-0000D31F0000}"/>
    <cellStyle name="표준 55 3 3 3 2" xfId="8127" xr:uid="{00000000-0005-0000-0000-0000D41F0000}"/>
    <cellStyle name="표준 55 3 3 3 2 2" xfId="8128" xr:uid="{00000000-0005-0000-0000-0000D51F0000}"/>
    <cellStyle name="표준 55 3 3 3 3" xfId="8129" xr:uid="{00000000-0005-0000-0000-0000D61F0000}"/>
    <cellStyle name="표준 55 3 3 4" xfId="8130" xr:uid="{00000000-0005-0000-0000-0000D71F0000}"/>
    <cellStyle name="표준 55 3 3 4 2" xfId="8131" xr:uid="{00000000-0005-0000-0000-0000D81F0000}"/>
    <cellStyle name="표준 55 3 3 5" xfId="8132" xr:uid="{00000000-0005-0000-0000-0000D91F0000}"/>
    <cellStyle name="표준 55 3 4" xfId="8133" xr:uid="{00000000-0005-0000-0000-0000DA1F0000}"/>
    <cellStyle name="표준 55 3 4 2" xfId="8134" xr:uid="{00000000-0005-0000-0000-0000DB1F0000}"/>
    <cellStyle name="표준 55 3 4 2 2" xfId="8135" xr:uid="{00000000-0005-0000-0000-0000DC1F0000}"/>
    <cellStyle name="표준 55 3 4 2 2 2" xfId="8136" xr:uid="{00000000-0005-0000-0000-0000DD1F0000}"/>
    <cellStyle name="표준 55 3 4 2 3" xfId="8137" xr:uid="{00000000-0005-0000-0000-0000DE1F0000}"/>
    <cellStyle name="표준 55 3 4 3" xfId="8138" xr:uid="{00000000-0005-0000-0000-0000DF1F0000}"/>
    <cellStyle name="표준 55 3 4 3 2" xfId="8139" xr:uid="{00000000-0005-0000-0000-0000E01F0000}"/>
    <cellStyle name="표준 55 3 4 4" xfId="8140" xr:uid="{00000000-0005-0000-0000-0000E11F0000}"/>
    <cellStyle name="표준 55 3 5" xfId="8141" xr:uid="{00000000-0005-0000-0000-0000E21F0000}"/>
    <cellStyle name="표준 55 3 5 2" xfId="8142" xr:uid="{00000000-0005-0000-0000-0000E31F0000}"/>
    <cellStyle name="표준 55 3 5 2 2" xfId="8143" xr:uid="{00000000-0005-0000-0000-0000E41F0000}"/>
    <cellStyle name="표준 55 3 5 3" xfId="8144" xr:uid="{00000000-0005-0000-0000-0000E51F0000}"/>
    <cellStyle name="표준 55 3 6" xfId="8145" xr:uid="{00000000-0005-0000-0000-0000E61F0000}"/>
    <cellStyle name="표준 55 3 6 2" xfId="8146" xr:uid="{00000000-0005-0000-0000-0000E71F0000}"/>
    <cellStyle name="표준 55 3 7" xfId="8147" xr:uid="{00000000-0005-0000-0000-0000E81F0000}"/>
    <cellStyle name="표준 55 4" xfId="8148" xr:uid="{00000000-0005-0000-0000-0000E91F0000}"/>
    <cellStyle name="표준 55 4 2" xfId="8149" xr:uid="{00000000-0005-0000-0000-0000EA1F0000}"/>
    <cellStyle name="표준 55 4 2 2" xfId="8150" xr:uid="{00000000-0005-0000-0000-0000EB1F0000}"/>
    <cellStyle name="표준 55 4 2 2 2" xfId="8151" xr:uid="{00000000-0005-0000-0000-0000EC1F0000}"/>
    <cellStyle name="표준 55 4 2 2 2 2" xfId="8152" xr:uid="{00000000-0005-0000-0000-0000ED1F0000}"/>
    <cellStyle name="표준 55 4 2 2 2 2 2" xfId="8153" xr:uid="{00000000-0005-0000-0000-0000EE1F0000}"/>
    <cellStyle name="표준 55 4 2 2 2 3" xfId="8154" xr:uid="{00000000-0005-0000-0000-0000EF1F0000}"/>
    <cellStyle name="표준 55 4 2 2 3" xfId="8155" xr:uid="{00000000-0005-0000-0000-0000F01F0000}"/>
    <cellStyle name="표준 55 4 2 2 3 2" xfId="8156" xr:uid="{00000000-0005-0000-0000-0000F11F0000}"/>
    <cellStyle name="표준 55 4 2 2 4" xfId="8157" xr:uid="{00000000-0005-0000-0000-0000F21F0000}"/>
    <cellStyle name="표준 55 4 2 3" xfId="8158" xr:uid="{00000000-0005-0000-0000-0000F31F0000}"/>
    <cellStyle name="표준 55 4 2 3 2" xfId="8159" xr:uid="{00000000-0005-0000-0000-0000F41F0000}"/>
    <cellStyle name="표준 55 4 2 3 2 2" xfId="8160" xr:uid="{00000000-0005-0000-0000-0000F51F0000}"/>
    <cellStyle name="표준 55 4 2 3 3" xfId="8161" xr:uid="{00000000-0005-0000-0000-0000F61F0000}"/>
    <cellStyle name="표준 55 4 2 4" xfId="8162" xr:uid="{00000000-0005-0000-0000-0000F71F0000}"/>
    <cellStyle name="표준 55 4 2 4 2" xfId="8163" xr:uid="{00000000-0005-0000-0000-0000F81F0000}"/>
    <cellStyle name="표준 55 4 2 5" xfId="8164" xr:uid="{00000000-0005-0000-0000-0000F91F0000}"/>
    <cellStyle name="표준 55 4 3" xfId="8165" xr:uid="{00000000-0005-0000-0000-0000FA1F0000}"/>
    <cellStyle name="표준 55 4 3 2" xfId="8166" xr:uid="{00000000-0005-0000-0000-0000FB1F0000}"/>
    <cellStyle name="표준 55 4 3 2 2" xfId="8167" xr:uid="{00000000-0005-0000-0000-0000FC1F0000}"/>
    <cellStyle name="표준 55 4 3 2 2 2" xfId="8168" xr:uid="{00000000-0005-0000-0000-0000FD1F0000}"/>
    <cellStyle name="표준 55 4 3 2 3" xfId="8169" xr:uid="{00000000-0005-0000-0000-0000FE1F0000}"/>
    <cellStyle name="표준 55 4 3 3" xfId="8170" xr:uid="{00000000-0005-0000-0000-0000FF1F0000}"/>
    <cellStyle name="표준 55 4 3 3 2" xfId="8171" xr:uid="{00000000-0005-0000-0000-000000200000}"/>
    <cellStyle name="표준 55 4 3 4" xfId="8172" xr:uid="{00000000-0005-0000-0000-000001200000}"/>
    <cellStyle name="표준 55 4 4" xfId="8173" xr:uid="{00000000-0005-0000-0000-000002200000}"/>
    <cellStyle name="표준 55 4 4 2" xfId="8174" xr:uid="{00000000-0005-0000-0000-000003200000}"/>
    <cellStyle name="표준 55 4 4 2 2" xfId="8175" xr:uid="{00000000-0005-0000-0000-000004200000}"/>
    <cellStyle name="표준 55 4 4 3" xfId="8176" xr:uid="{00000000-0005-0000-0000-000005200000}"/>
    <cellStyle name="표준 55 4 5" xfId="8177" xr:uid="{00000000-0005-0000-0000-000006200000}"/>
    <cellStyle name="표준 55 4 5 2" xfId="8178" xr:uid="{00000000-0005-0000-0000-000007200000}"/>
    <cellStyle name="표준 55 4 6" xfId="8179" xr:uid="{00000000-0005-0000-0000-000008200000}"/>
    <cellStyle name="표준 55 5" xfId="8180" xr:uid="{00000000-0005-0000-0000-000009200000}"/>
    <cellStyle name="표준 55 5 2" xfId="8181" xr:uid="{00000000-0005-0000-0000-00000A200000}"/>
    <cellStyle name="표준 55 5 2 2" xfId="8182" xr:uid="{00000000-0005-0000-0000-00000B200000}"/>
    <cellStyle name="표준 55 5 2 2 2" xfId="8183" xr:uid="{00000000-0005-0000-0000-00000C200000}"/>
    <cellStyle name="표준 55 5 2 2 2 2" xfId="8184" xr:uid="{00000000-0005-0000-0000-00000D200000}"/>
    <cellStyle name="표준 55 5 2 2 3" xfId="8185" xr:uid="{00000000-0005-0000-0000-00000E200000}"/>
    <cellStyle name="표준 55 5 2 3" xfId="8186" xr:uid="{00000000-0005-0000-0000-00000F200000}"/>
    <cellStyle name="표준 55 5 2 3 2" xfId="8187" xr:uid="{00000000-0005-0000-0000-000010200000}"/>
    <cellStyle name="표준 55 5 2 4" xfId="8188" xr:uid="{00000000-0005-0000-0000-000011200000}"/>
    <cellStyle name="표준 55 5 3" xfId="8189" xr:uid="{00000000-0005-0000-0000-000012200000}"/>
    <cellStyle name="표준 55 5 3 2" xfId="8190" xr:uid="{00000000-0005-0000-0000-000013200000}"/>
    <cellStyle name="표준 55 5 3 2 2" xfId="8191" xr:uid="{00000000-0005-0000-0000-000014200000}"/>
    <cellStyle name="표준 55 5 3 3" xfId="8192" xr:uid="{00000000-0005-0000-0000-000015200000}"/>
    <cellStyle name="표준 55 5 4" xfId="8193" xr:uid="{00000000-0005-0000-0000-000016200000}"/>
    <cellStyle name="표준 55 5 4 2" xfId="8194" xr:uid="{00000000-0005-0000-0000-000017200000}"/>
    <cellStyle name="표준 55 5 5" xfId="8195" xr:uid="{00000000-0005-0000-0000-000018200000}"/>
    <cellStyle name="표준 55 6" xfId="8196" xr:uid="{00000000-0005-0000-0000-000019200000}"/>
    <cellStyle name="표준 55 6 2" xfId="8197" xr:uid="{00000000-0005-0000-0000-00001A200000}"/>
    <cellStyle name="표준 55 6 2 2" xfId="8198" xr:uid="{00000000-0005-0000-0000-00001B200000}"/>
    <cellStyle name="표준 55 6 2 2 2" xfId="8199" xr:uid="{00000000-0005-0000-0000-00001C200000}"/>
    <cellStyle name="표준 55 6 2 3" xfId="8200" xr:uid="{00000000-0005-0000-0000-00001D200000}"/>
    <cellStyle name="표준 55 6 3" xfId="8201" xr:uid="{00000000-0005-0000-0000-00001E200000}"/>
    <cellStyle name="표준 55 6 3 2" xfId="8202" xr:uid="{00000000-0005-0000-0000-00001F200000}"/>
    <cellStyle name="표준 55 6 4" xfId="8203" xr:uid="{00000000-0005-0000-0000-000020200000}"/>
    <cellStyle name="표준 55 7" xfId="8204" xr:uid="{00000000-0005-0000-0000-000021200000}"/>
    <cellStyle name="표준 55 7 2" xfId="8205" xr:uid="{00000000-0005-0000-0000-000022200000}"/>
    <cellStyle name="표준 55 7 2 2" xfId="8206" xr:uid="{00000000-0005-0000-0000-000023200000}"/>
    <cellStyle name="표준 55 7 3" xfId="8207" xr:uid="{00000000-0005-0000-0000-000024200000}"/>
    <cellStyle name="표준 55 8" xfId="8208" xr:uid="{00000000-0005-0000-0000-000025200000}"/>
    <cellStyle name="표준 55 8 2" xfId="8209" xr:uid="{00000000-0005-0000-0000-000026200000}"/>
    <cellStyle name="표준 55 9" xfId="8210" xr:uid="{00000000-0005-0000-0000-000027200000}"/>
    <cellStyle name="표준 56" xfId="8211" xr:uid="{00000000-0005-0000-0000-000028200000}"/>
    <cellStyle name="표준 56 2" xfId="8212" xr:uid="{00000000-0005-0000-0000-000029200000}"/>
    <cellStyle name="표준 56 2 2" xfId="8213" xr:uid="{00000000-0005-0000-0000-00002A200000}"/>
    <cellStyle name="표준 56 2 2 2" xfId="8214" xr:uid="{00000000-0005-0000-0000-00002B200000}"/>
    <cellStyle name="표준 56 2 2 2 2" xfId="8215" xr:uid="{00000000-0005-0000-0000-00002C200000}"/>
    <cellStyle name="표준 56 2 2 2 2 2" xfId="8216" xr:uid="{00000000-0005-0000-0000-00002D200000}"/>
    <cellStyle name="표준 56 2 2 2 2 2 2" xfId="8217" xr:uid="{00000000-0005-0000-0000-00002E200000}"/>
    <cellStyle name="표준 56 2 2 2 2 2 2 2" xfId="8218" xr:uid="{00000000-0005-0000-0000-00002F200000}"/>
    <cellStyle name="표준 56 2 2 2 2 2 2 2 2" xfId="8219" xr:uid="{00000000-0005-0000-0000-000030200000}"/>
    <cellStyle name="표준 56 2 2 2 2 2 2 3" xfId="8220" xr:uid="{00000000-0005-0000-0000-000031200000}"/>
    <cellStyle name="표준 56 2 2 2 2 2 3" xfId="8221" xr:uid="{00000000-0005-0000-0000-000032200000}"/>
    <cellStyle name="표준 56 2 2 2 2 2 3 2" xfId="8222" xr:uid="{00000000-0005-0000-0000-000033200000}"/>
    <cellStyle name="표준 56 2 2 2 2 2 4" xfId="8223" xr:uid="{00000000-0005-0000-0000-000034200000}"/>
    <cellStyle name="표준 56 2 2 2 2 3" xfId="8224" xr:uid="{00000000-0005-0000-0000-000035200000}"/>
    <cellStyle name="표준 56 2 2 2 2 3 2" xfId="8225" xr:uid="{00000000-0005-0000-0000-000036200000}"/>
    <cellStyle name="표준 56 2 2 2 2 3 2 2" xfId="8226" xr:uid="{00000000-0005-0000-0000-000037200000}"/>
    <cellStyle name="표준 56 2 2 2 2 3 3" xfId="8227" xr:uid="{00000000-0005-0000-0000-000038200000}"/>
    <cellStyle name="표준 56 2 2 2 2 4" xfId="8228" xr:uid="{00000000-0005-0000-0000-000039200000}"/>
    <cellStyle name="표준 56 2 2 2 2 4 2" xfId="8229" xr:uid="{00000000-0005-0000-0000-00003A200000}"/>
    <cellStyle name="표준 56 2 2 2 2 5" xfId="8230" xr:uid="{00000000-0005-0000-0000-00003B200000}"/>
    <cellStyle name="표준 56 2 2 2 3" xfId="8231" xr:uid="{00000000-0005-0000-0000-00003C200000}"/>
    <cellStyle name="표준 56 2 2 2 3 2" xfId="8232" xr:uid="{00000000-0005-0000-0000-00003D200000}"/>
    <cellStyle name="표준 56 2 2 2 3 2 2" xfId="8233" xr:uid="{00000000-0005-0000-0000-00003E200000}"/>
    <cellStyle name="표준 56 2 2 2 3 2 2 2" xfId="8234" xr:uid="{00000000-0005-0000-0000-00003F200000}"/>
    <cellStyle name="표준 56 2 2 2 3 2 3" xfId="8235" xr:uid="{00000000-0005-0000-0000-000040200000}"/>
    <cellStyle name="표준 56 2 2 2 3 3" xfId="8236" xr:uid="{00000000-0005-0000-0000-000041200000}"/>
    <cellStyle name="표준 56 2 2 2 3 3 2" xfId="8237" xr:uid="{00000000-0005-0000-0000-000042200000}"/>
    <cellStyle name="표준 56 2 2 2 3 4" xfId="8238" xr:uid="{00000000-0005-0000-0000-000043200000}"/>
    <cellStyle name="표준 56 2 2 2 4" xfId="8239" xr:uid="{00000000-0005-0000-0000-000044200000}"/>
    <cellStyle name="표준 56 2 2 2 4 2" xfId="8240" xr:uid="{00000000-0005-0000-0000-000045200000}"/>
    <cellStyle name="표준 56 2 2 2 4 2 2" xfId="8241" xr:uid="{00000000-0005-0000-0000-000046200000}"/>
    <cellStyle name="표준 56 2 2 2 4 3" xfId="8242" xr:uid="{00000000-0005-0000-0000-000047200000}"/>
    <cellStyle name="표준 56 2 2 2 5" xfId="8243" xr:uid="{00000000-0005-0000-0000-000048200000}"/>
    <cellStyle name="표준 56 2 2 2 5 2" xfId="8244" xr:uid="{00000000-0005-0000-0000-000049200000}"/>
    <cellStyle name="표준 56 2 2 2 6" xfId="8245" xr:uid="{00000000-0005-0000-0000-00004A200000}"/>
    <cellStyle name="표준 56 2 2 3" xfId="8246" xr:uid="{00000000-0005-0000-0000-00004B200000}"/>
    <cellStyle name="표준 56 2 2 3 2" xfId="8247" xr:uid="{00000000-0005-0000-0000-00004C200000}"/>
    <cellStyle name="표준 56 2 2 3 2 2" xfId="8248" xr:uid="{00000000-0005-0000-0000-00004D200000}"/>
    <cellStyle name="표준 56 2 2 3 2 2 2" xfId="8249" xr:uid="{00000000-0005-0000-0000-00004E200000}"/>
    <cellStyle name="표준 56 2 2 3 2 2 2 2" xfId="8250" xr:uid="{00000000-0005-0000-0000-00004F200000}"/>
    <cellStyle name="표준 56 2 2 3 2 2 3" xfId="8251" xr:uid="{00000000-0005-0000-0000-000050200000}"/>
    <cellStyle name="표준 56 2 2 3 2 3" xfId="8252" xr:uid="{00000000-0005-0000-0000-000051200000}"/>
    <cellStyle name="표준 56 2 2 3 2 3 2" xfId="8253" xr:uid="{00000000-0005-0000-0000-000052200000}"/>
    <cellStyle name="표준 56 2 2 3 2 4" xfId="8254" xr:uid="{00000000-0005-0000-0000-000053200000}"/>
    <cellStyle name="표준 56 2 2 3 3" xfId="8255" xr:uid="{00000000-0005-0000-0000-000054200000}"/>
    <cellStyle name="표준 56 2 2 3 3 2" xfId="8256" xr:uid="{00000000-0005-0000-0000-000055200000}"/>
    <cellStyle name="표준 56 2 2 3 3 2 2" xfId="8257" xr:uid="{00000000-0005-0000-0000-000056200000}"/>
    <cellStyle name="표준 56 2 2 3 3 3" xfId="8258" xr:uid="{00000000-0005-0000-0000-000057200000}"/>
    <cellStyle name="표준 56 2 2 3 4" xfId="8259" xr:uid="{00000000-0005-0000-0000-000058200000}"/>
    <cellStyle name="표준 56 2 2 3 4 2" xfId="8260" xr:uid="{00000000-0005-0000-0000-000059200000}"/>
    <cellStyle name="표준 56 2 2 3 5" xfId="8261" xr:uid="{00000000-0005-0000-0000-00005A200000}"/>
    <cellStyle name="표준 56 2 2 4" xfId="8262" xr:uid="{00000000-0005-0000-0000-00005B200000}"/>
    <cellStyle name="표준 56 2 2 4 2" xfId="8263" xr:uid="{00000000-0005-0000-0000-00005C200000}"/>
    <cellStyle name="표준 56 2 2 4 2 2" xfId="8264" xr:uid="{00000000-0005-0000-0000-00005D200000}"/>
    <cellStyle name="표준 56 2 2 4 2 2 2" xfId="8265" xr:uid="{00000000-0005-0000-0000-00005E200000}"/>
    <cellStyle name="표준 56 2 2 4 2 3" xfId="8266" xr:uid="{00000000-0005-0000-0000-00005F200000}"/>
    <cellStyle name="표준 56 2 2 4 3" xfId="8267" xr:uid="{00000000-0005-0000-0000-000060200000}"/>
    <cellStyle name="표준 56 2 2 4 3 2" xfId="8268" xr:uid="{00000000-0005-0000-0000-000061200000}"/>
    <cellStyle name="표준 56 2 2 4 4" xfId="8269" xr:uid="{00000000-0005-0000-0000-000062200000}"/>
    <cellStyle name="표준 56 2 2 5" xfId="8270" xr:uid="{00000000-0005-0000-0000-000063200000}"/>
    <cellStyle name="표준 56 2 2 5 2" xfId="8271" xr:uid="{00000000-0005-0000-0000-000064200000}"/>
    <cellStyle name="표준 56 2 2 5 2 2" xfId="8272" xr:uid="{00000000-0005-0000-0000-000065200000}"/>
    <cellStyle name="표준 56 2 2 5 3" xfId="8273" xr:uid="{00000000-0005-0000-0000-000066200000}"/>
    <cellStyle name="표준 56 2 2 6" xfId="8274" xr:uid="{00000000-0005-0000-0000-000067200000}"/>
    <cellStyle name="표준 56 2 2 6 2" xfId="8275" xr:uid="{00000000-0005-0000-0000-000068200000}"/>
    <cellStyle name="표준 56 2 2 7" xfId="8276" xr:uid="{00000000-0005-0000-0000-000069200000}"/>
    <cellStyle name="표준 56 2 3" xfId="8277" xr:uid="{00000000-0005-0000-0000-00006A200000}"/>
    <cellStyle name="표준 56 2 3 2" xfId="8278" xr:uid="{00000000-0005-0000-0000-00006B200000}"/>
    <cellStyle name="표준 56 2 3 2 2" xfId="8279" xr:uid="{00000000-0005-0000-0000-00006C200000}"/>
    <cellStyle name="표준 56 2 3 2 2 2" xfId="8280" xr:uid="{00000000-0005-0000-0000-00006D200000}"/>
    <cellStyle name="표준 56 2 3 2 2 2 2" xfId="8281" xr:uid="{00000000-0005-0000-0000-00006E200000}"/>
    <cellStyle name="표준 56 2 3 2 2 2 2 2" xfId="8282" xr:uid="{00000000-0005-0000-0000-00006F200000}"/>
    <cellStyle name="표준 56 2 3 2 2 2 3" xfId="8283" xr:uid="{00000000-0005-0000-0000-000070200000}"/>
    <cellStyle name="표준 56 2 3 2 2 3" xfId="8284" xr:uid="{00000000-0005-0000-0000-000071200000}"/>
    <cellStyle name="표준 56 2 3 2 2 3 2" xfId="8285" xr:uid="{00000000-0005-0000-0000-000072200000}"/>
    <cellStyle name="표준 56 2 3 2 2 4" xfId="8286" xr:uid="{00000000-0005-0000-0000-000073200000}"/>
    <cellStyle name="표준 56 2 3 2 3" xfId="8287" xr:uid="{00000000-0005-0000-0000-000074200000}"/>
    <cellStyle name="표준 56 2 3 2 3 2" xfId="8288" xr:uid="{00000000-0005-0000-0000-000075200000}"/>
    <cellStyle name="표준 56 2 3 2 3 2 2" xfId="8289" xr:uid="{00000000-0005-0000-0000-000076200000}"/>
    <cellStyle name="표준 56 2 3 2 3 3" xfId="8290" xr:uid="{00000000-0005-0000-0000-000077200000}"/>
    <cellStyle name="표준 56 2 3 2 4" xfId="8291" xr:uid="{00000000-0005-0000-0000-000078200000}"/>
    <cellStyle name="표준 56 2 3 2 4 2" xfId="8292" xr:uid="{00000000-0005-0000-0000-000079200000}"/>
    <cellStyle name="표준 56 2 3 2 5" xfId="8293" xr:uid="{00000000-0005-0000-0000-00007A200000}"/>
    <cellStyle name="표준 56 2 3 3" xfId="8294" xr:uid="{00000000-0005-0000-0000-00007B200000}"/>
    <cellStyle name="표준 56 2 3 3 2" xfId="8295" xr:uid="{00000000-0005-0000-0000-00007C200000}"/>
    <cellStyle name="표준 56 2 3 3 2 2" xfId="8296" xr:uid="{00000000-0005-0000-0000-00007D200000}"/>
    <cellStyle name="표준 56 2 3 3 2 2 2" xfId="8297" xr:uid="{00000000-0005-0000-0000-00007E200000}"/>
    <cellStyle name="표준 56 2 3 3 2 3" xfId="8298" xr:uid="{00000000-0005-0000-0000-00007F200000}"/>
    <cellStyle name="표준 56 2 3 3 3" xfId="8299" xr:uid="{00000000-0005-0000-0000-000080200000}"/>
    <cellStyle name="표준 56 2 3 3 3 2" xfId="8300" xr:uid="{00000000-0005-0000-0000-000081200000}"/>
    <cellStyle name="표준 56 2 3 3 4" xfId="8301" xr:uid="{00000000-0005-0000-0000-000082200000}"/>
    <cellStyle name="표준 56 2 3 4" xfId="8302" xr:uid="{00000000-0005-0000-0000-000083200000}"/>
    <cellStyle name="표준 56 2 3 4 2" xfId="8303" xr:uid="{00000000-0005-0000-0000-000084200000}"/>
    <cellStyle name="표준 56 2 3 4 2 2" xfId="8304" xr:uid="{00000000-0005-0000-0000-000085200000}"/>
    <cellStyle name="표준 56 2 3 4 3" xfId="8305" xr:uid="{00000000-0005-0000-0000-000086200000}"/>
    <cellStyle name="표준 56 2 3 5" xfId="8306" xr:uid="{00000000-0005-0000-0000-000087200000}"/>
    <cellStyle name="표준 56 2 3 5 2" xfId="8307" xr:uid="{00000000-0005-0000-0000-000088200000}"/>
    <cellStyle name="표준 56 2 3 6" xfId="8308" xr:uid="{00000000-0005-0000-0000-000089200000}"/>
    <cellStyle name="표준 56 2 4" xfId="8309" xr:uid="{00000000-0005-0000-0000-00008A200000}"/>
    <cellStyle name="표준 56 2 4 2" xfId="8310" xr:uid="{00000000-0005-0000-0000-00008B200000}"/>
    <cellStyle name="표준 56 2 4 2 2" xfId="8311" xr:uid="{00000000-0005-0000-0000-00008C200000}"/>
    <cellStyle name="표준 56 2 4 2 2 2" xfId="8312" xr:uid="{00000000-0005-0000-0000-00008D200000}"/>
    <cellStyle name="표준 56 2 4 2 2 2 2" xfId="8313" xr:uid="{00000000-0005-0000-0000-00008E200000}"/>
    <cellStyle name="표준 56 2 4 2 2 3" xfId="8314" xr:uid="{00000000-0005-0000-0000-00008F200000}"/>
    <cellStyle name="표준 56 2 4 2 3" xfId="8315" xr:uid="{00000000-0005-0000-0000-000090200000}"/>
    <cellStyle name="표준 56 2 4 2 3 2" xfId="8316" xr:uid="{00000000-0005-0000-0000-000091200000}"/>
    <cellStyle name="표준 56 2 4 2 4" xfId="8317" xr:uid="{00000000-0005-0000-0000-000092200000}"/>
    <cellStyle name="표준 56 2 4 3" xfId="8318" xr:uid="{00000000-0005-0000-0000-000093200000}"/>
    <cellStyle name="표준 56 2 4 3 2" xfId="8319" xr:uid="{00000000-0005-0000-0000-000094200000}"/>
    <cellStyle name="표준 56 2 4 3 2 2" xfId="8320" xr:uid="{00000000-0005-0000-0000-000095200000}"/>
    <cellStyle name="표준 56 2 4 3 3" xfId="8321" xr:uid="{00000000-0005-0000-0000-000096200000}"/>
    <cellStyle name="표준 56 2 4 4" xfId="8322" xr:uid="{00000000-0005-0000-0000-000097200000}"/>
    <cellStyle name="표준 56 2 4 4 2" xfId="8323" xr:uid="{00000000-0005-0000-0000-000098200000}"/>
    <cellStyle name="표준 56 2 4 5" xfId="8324" xr:uid="{00000000-0005-0000-0000-000099200000}"/>
    <cellStyle name="표준 56 2 5" xfId="8325" xr:uid="{00000000-0005-0000-0000-00009A200000}"/>
    <cellStyle name="표준 56 2 5 2" xfId="8326" xr:uid="{00000000-0005-0000-0000-00009B200000}"/>
    <cellStyle name="표준 56 2 5 2 2" xfId="8327" xr:uid="{00000000-0005-0000-0000-00009C200000}"/>
    <cellStyle name="표준 56 2 5 2 2 2" xfId="8328" xr:uid="{00000000-0005-0000-0000-00009D200000}"/>
    <cellStyle name="표준 56 2 5 2 3" xfId="8329" xr:uid="{00000000-0005-0000-0000-00009E200000}"/>
    <cellStyle name="표준 56 2 5 3" xfId="8330" xr:uid="{00000000-0005-0000-0000-00009F200000}"/>
    <cellStyle name="표준 56 2 5 3 2" xfId="8331" xr:uid="{00000000-0005-0000-0000-0000A0200000}"/>
    <cellStyle name="표준 56 2 5 4" xfId="8332" xr:uid="{00000000-0005-0000-0000-0000A1200000}"/>
    <cellStyle name="표준 56 2 6" xfId="8333" xr:uid="{00000000-0005-0000-0000-0000A2200000}"/>
    <cellStyle name="표준 56 2 6 2" xfId="8334" xr:uid="{00000000-0005-0000-0000-0000A3200000}"/>
    <cellStyle name="표준 56 2 6 2 2" xfId="8335" xr:uid="{00000000-0005-0000-0000-0000A4200000}"/>
    <cellStyle name="표준 56 2 6 3" xfId="8336" xr:uid="{00000000-0005-0000-0000-0000A5200000}"/>
    <cellStyle name="표준 56 2 7" xfId="8337" xr:uid="{00000000-0005-0000-0000-0000A6200000}"/>
    <cellStyle name="표준 56 2 7 2" xfId="8338" xr:uid="{00000000-0005-0000-0000-0000A7200000}"/>
    <cellStyle name="표준 56 2 8" xfId="8339" xr:uid="{00000000-0005-0000-0000-0000A8200000}"/>
    <cellStyle name="표준 56 3" xfId="8340" xr:uid="{00000000-0005-0000-0000-0000A9200000}"/>
    <cellStyle name="표준 56 3 2" xfId="8341" xr:uid="{00000000-0005-0000-0000-0000AA200000}"/>
    <cellStyle name="표준 56 3 2 2" xfId="8342" xr:uid="{00000000-0005-0000-0000-0000AB200000}"/>
    <cellStyle name="표준 56 3 2 2 2" xfId="8343" xr:uid="{00000000-0005-0000-0000-0000AC200000}"/>
    <cellStyle name="표준 56 3 2 2 2 2" xfId="8344" xr:uid="{00000000-0005-0000-0000-0000AD200000}"/>
    <cellStyle name="표준 56 3 2 2 2 2 2" xfId="8345" xr:uid="{00000000-0005-0000-0000-0000AE200000}"/>
    <cellStyle name="표준 56 3 2 2 2 2 2 2" xfId="8346" xr:uid="{00000000-0005-0000-0000-0000AF200000}"/>
    <cellStyle name="표준 56 3 2 2 2 2 3" xfId="8347" xr:uid="{00000000-0005-0000-0000-0000B0200000}"/>
    <cellStyle name="표준 56 3 2 2 2 3" xfId="8348" xr:uid="{00000000-0005-0000-0000-0000B1200000}"/>
    <cellStyle name="표준 56 3 2 2 2 3 2" xfId="8349" xr:uid="{00000000-0005-0000-0000-0000B2200000}"/>
    <cellStyle name="표준 56 3 2 2 2 4" xfId="8350" xr:uid="{00000000-0005-0000-0000-0000B3200000}"/>
    <cellStyle name="표준 56 3 2 2 3" xfId="8351" xr:uid="{00000000-0005-0000-0000-0000B4200000}"/>
    <cellStyle name="표준 56 3 2 2 3 2" xfId="8352" xr:uid="{00000000-0005-0000-0000-0000B5200000}"/>
    <cellStyle name="표준 56 3 2 2 3 2 2" xfId="8353" xr:uid="{00000000-0005-0000-0000-0000B6200000}"/>
    <cellStyle name="표준 56 3 2 2 3 3" xfId="8354" xr:uid="{00000000-0005-0000-0000-0000B7200000}"/>
    <cellStyle name="표준 56 3 2 2 4" xfId="8355" xr:uid="{00000000-0005-0000-0000-0000B8200000}"/>
    <cellStyle name="표준 56 3 2 2 4 2" xfId="8356" xr:uid="{00000000-0005-0000-0000-0000B9200000}"/>
    <cellStyle name="표준 56 3 2 2 5" xfId="8357" xr:uid="{00000000-0005-0000-0000-0000BA200000}"/>
    <cellStyle name="표준 56 3 2 3" xfId="8358" xr:uid="{00000000-0005-0000-0000-0000BB200000}"/>
    <cellStyle name="표준 56 3 2 3 2" xfId="8359" xr:uid="{00000000-0005-0000-0000-0000BC200000}"/>
    <cellStyle name="표준 56 3 2 3 2 2" xfId="8360" xr:uid="{00000000-0005-0000-0000-0000BD200000}"/>
    <cellStyle name="표준 56 3 2 3 2 2 2" xfId="8361" xr:uid="{00000000-0005-0000-0000-0000BE200000}"/>
    <cellStyle name="표준 56 3 2 3 2 3" xfId="8362" xr:uid="{00000000-0005-0000-0000-0000BF200000}"/>
    <cellStyle name="표준 56 3 2 3 3" xfId="8363" xr:uid="{00000000-0005-0000-0000-0000C0200000}"/>
    <cellStyle name="표준 56 3 2 3 3 2" xfId="8364" xr:uid="{00000000-0005-0000-0000-0000C1200000}"/>
    <cellStyle name="표준 56 3 2 3 4" xfId="8365" xr:uid="{00000000-0005-0000-0000-0000C2200000}"/>
    <cellStyle name="표준 56 3 2 4" xfId="8366" xr:uid="{00000000-0005-0000-0000-0000C3200000}"/>
    <cellStyle name="표준 56 3 2 4 2" xfId="8367" xr:uid="{00000000-0005-0000-0000-0000C4200000}"/>
    <cellStyle name="표준 56 3 2 4 2 2" xfId="8368" xr:uid="{00000000-0005-0000-0000-0000C5200000}"/>
    <cellStyle name="표준 56 3 2 4 3" xfId="8369" xr:uid="{00000000-0005-0000-0000-0000C6200000}"/>
    <cellStyle name="표준 56 3 2 5" xfId="8370" xr:uid="{00000000-0005-0000-0000-0000C7200000}"/>
    <cellStyle name="표준 56 3 2 5 2" xfId="8371" xr:uid="{00000000-0005-0000-0000-0000C8200000}"/>
    <cellStyle name="표준 56 3 2 6" xfId="8372" xr:uid="{00000000-0005-0000-0000-0000C9200000}"/>
    <cellStyle name="표준 56 3 3" xfId="8373" xr:uid="{00000000-0005-0000-0000-0000CA200000}"/>
    <cellStyle name="표준 56 3 3 2" xfId="8374" xr:uid="{00000000-0005-0000-0000-0000CB200000}"/>
    <cellStyle name="표준 56 3 3 2 2" xfId="8375" xr:uid="{00000000-0005-0000-0000-0000CC200000}"/>
    <cellStyle name="표준 56 3 3 2 2 2" xfId="8376" xr:uid="{00000000-0005-0000-0000-0000CD200000}"/>
    <cellStyle name="표준 56 3 3 2 2 2 2" xfId="8377" xr:uid="{00000000-0005-0000-0000-0000CE200000}"/>
    <cellStyle name="표준 56 3 3 2 2 3" xfId="8378" xr:uid="{00000000-0005-0000-0000-0000CF200000}"/>
    <cellStyle name="표준 56 3 3 2 3" xfId="8379" xr:uid="{00000000-0005-0000-0000-0000D0200000}"/>
    <cellStyle name="표준 56 3 3 2 3 2" xfId="8380" xr:uid="{00000000-0005-0000-0000-0000D1200000}"/>
    <cellStyle name="표준 56 3 3 2 4" xfId="8381" xr:uid="{00000000-0005-0000-0000-0000D2200000}"/>
    <cellStyle name="표준 56 3 3 3" xfId="8382" xr:uid="{00000000-0005-0000-0000-0000D3200000}"/>
    <cellStyle name="표준 56 3 3 3 2" xfId="8383" xr:uid="{00000000-0005-0000-0000-0000D4200000}"/>
    <cellStyle name="표준 56 3 3 3 2 2" xfId="8384" xr:uid="{00000000-0005-0000-0000-0000D5200000}"/>
    <cellStyle name="표준 56 3 3 3 3" xfId="8385" xr:uid="{00000000-0005-0000-0000-0000D6200000}"/>
    <cellStyle name="표준 56 3 3 4" xfId="8386" xr:uid="{00000000-0005-0000-0000-0000D7200000}"/>
    <cellStyle name="표준 56 3 3 4 2" xfId="8387" xr:uid="{00000000-0005-0000-0000-0000D8200000}"/>
    <cellStyle name="표준 56 3 3 5" xfId="8388" xr:uid="{00000000-0005-0000-0000-0000D9200000}"/>
    <cellStyle name="표준 56 3 4" xfId="8389" xr:uid="{00000000-0005-0000-0000-0000DA200000}"/>
    <cellStyle name="표준 56 3 4 2" xfId="8390" xr:uid="{00000000-0005-0000-0000-0000DB200000}"/>
    <cellStyle name="표준 56 3 4 2 2" xfId="8391" xr:uid="{00000000-0005-0000-0000-0000DC200000}"/>
    <cellStyle name="표준 56 3 4 2 2 2" xfId="8392" xr:uid="{00000000-0005-0000-0000-0000DD200000}"/>
    <cellStyle name="표준 56 3 4 2 3" xfId="8393" xr:uid="{00000000-0005-0000-0000-0000DE200000}"/>
    <cellStyle name="표준 56 3 4 3" xfId="8394" xr:uid="{00000000-0005-0000-0000-0000DF200000}"/>
    <cellStyle name="표준 56 3 4 3 2" xfId="8395" xr:uid="{00000000-0005-0000-0000-0000E0200000}"/>
    <cellStyle name="표준 56 3 4 4" xfId="8396" xr:uid="{00000000-0005-0000-0000-0000E1200000}"/>
    <cellStyle name="표준 56 3 5" xfId="8397" xr:uid="{00000000-0005-0000-0000-0000E2200000}"/>
    <cellStyle name="표준 56 3 5 2" xfId="8398" xr:uid="{00000000-0005-0000-0000-0000E3200000}"/>
    <cellStyle name="표준 56 3 5 2 2" xfId="8399" xr:uid="{00000000-0005-0000-0000-0000E4200000}"/>
    <cellStyle name="표준 56 3 5 3" xfId="8400" xr:uid="{00000000-0005-0000-0000-0000E5200000}"/>
    <cellStyle name="표준 56 3 6" xfId="8401" xr:uid="{00000000-0005-0000-0000-0000E6200000}"/>
    <cellStyle name="표준 56 3 6 2" xfId="8402" xr:uid="{00000000-0005-0000-0000-0000E7200000}"/>
    <cellStyle name="표준 56 3 7" xfId="8403" xr:uid="{00000000-0005-0000-0000-0000E8200000}"/>
    <cellStyle name="표준 56 4" xfId="8404" xr:uid="{00000000-0005-0000-0000-0000E9200000}"/>
    <cellStyle name="표준 56 4 2" xfId="8405" xr:uid="{00000000-0005-0000-0000-0000EA200000}"/>
    <cellStyle name="표준 56 4 2 2" xfId="8406" xr:uid="{00000000-0005-0000-0000-0000EB200000}"/>
    <cellStyle name="표준 56 4 2 2 2" xfId="8407" xr:uid="{00000000-0005-0000-0000-0000EC200000}"/>
    <cellStyle name="표준 56 4 2 2 2 2" xfId="8408" xr:uid="{00000000-0005-0000-0000-0000ED200000}"/>
    <cellStyle name="표준 56 4 2 2 2 2 2" xfId="8409" xr:uid="{00000000-0005-0000-0000-0000EE200000}"/>
    <cellStyle name="표준 56 4 2 2 2 3" xfId="8410" xr:uid="{00000000-0005-0000-0000-0000EF200000}"/>
    <cellStyle name="표준 56 4 2 2 3" xfId="8411" xr:uid="{00000000-0005-0000-0000-0000F0200000}"/>
    <cellStyle name="표준 56 4 2 2 3 2" xfId="8412" xr:uid="{00000000-0005-0000-0000-0000F1200000}"/>
    <cellStyle name="표준 56 4 2 2 4" xfId="8413" xr:uid="{00000000-0005-0000-0000-0000F2200000}"/>
    <cellStyle name="표준 56 4 2 3" xfId="8414" xr:uid="{00000000-0005-0000-0000-0000F3200000}"/>
    <cellStyle name="표준 56 4 2 3 2" xfId="8415" xr:uid="{00000000-0005-0000-0000-0000F4200000}"/>
    <cellStyle name="표준 56 4 2 3 2 2" xfId="8416" xr:uid="{00000000-0005-0000-0000-0000F5200000}"/>
    <cellStyle name="표준 56 4 2 3 3" xfId="8417" xr:uid="{00000000-0005-0000-0000-0000F6200000}"/>
    <cellStyle name="표준 56 4 2 4" xfId="8418" xr:uid="{00000000-0005-0000-0000-0000F7200000}"/>
    <cellStyle name="표준 56 4 2 4 2" xfId="8419" xr:uid="{00000000-0005-0000-0000-0000F8200000}"/>
    <cellStyle name="표준 56 4 2 5" xfId="8420" xr:uid="{00000000-0005-0000-0000-0000F9200000}"/>
    <cellStyle name="표준 56 4 3" xfId="8421" xr:uid="{00000000-0005-0000-0000-0000FA200000}"/>
    <cellStyle name="표준 56 4 3 2" xfId="8422" xr:uid="{00000000-0005-0000-0000-0000FB200000}"/>
    <cellStyle name="표준 56 4 3 2 2" xfId="8423" xr:uid="{00000000-0005-0000-0000-0000FC200000}"/>
    <cellStyle name="표준 56 4 3 2 2 2" xfId="8424" xr:uid="{00000000-0005-0000-0000-0000FD200000}"/>
    <cellStyle name="표준 56 4 3 2 3" xfId="8425" xr:uid="{00000000-0005-0000-0000-0000FE200000}"/>
    <cellStyle name="표준 56 4 3 3" xfId="8426" xr:uid="{00000000-0005-0000-0000-0000FF200000}"/>
    <cellStyle name="표준 56 4 3 3 2" xfId="8427" xr:uid="{00000000-0005-0000-0000-000000210000}"/>
    <cellStyle name="표준 56 4 3 4" xfId="8428" xr:uid="{00000000-0005-0000-0000-000001210000}"/>
    <cellStyle name="표준 56 4 4" xfId="8429" xr:uid="{00000000-0005-0000-0000-000002210000}"/>
    <cellStyle name="표준 56 4 4 2" xfId="8430" xr:uid="{00000000-0005-0000-0000-000003210000}"/>
    <cellStyle name="표준 56 4 4 2 2" xfId="8431" xr:uid="{00000000-0005-0000-0000-000004210000}"/>
    <cellStyle name="표준 56 4 4 3" xfId="8432" xr:uid="{00000000-0005-0000-0000-000005210000}"/>
    <cellStyle name="표준 56 4 5" xfId="8433" xr:uid="{00000000-0005-0000-0000-000006210000}"/>
    <cellStyle name="표준 56 4 5 2" xfId="8434" xr:uid="{00000000-0005-0000-0000-000007210000}"/>
    <cellStyle name="표준 56 4 6" xfId="8435" xr:uid="{00000000-0005-0000-0000-000008210000}"/>
    <cellStyle name="표준 56 5" xfId="8436" xr:uid="{00000000-0005-0000-0000-000009210000}"/>
    <cellStyle name="표준 56 5 2" xfId="8437" xr:uid="{00000000-0005-0000-0000-00000A210000}"/>
    <cellStyle name="표준 56 5 2 2" xfId="8438" xr:uid="{00000000-0005-0000-0000-00000B210000}"/>
    <cellStyle name="표준 56 5 2 2 2" xfId="8439" xr:uid="{00000000-0005-0000-0000-00000C210000}"/>
    <cellStyle name="표준 56 5 2 2 2 2" xfId="8440" xr:uid="{00000000-0005-0000-0000-00000D210000}"/>
    <cellStyle name="표준 56 5 2 2 3" xfId="8441" xr:uid="{00000000-0005-0000-0000-00000E210000}"/>
    <cellStyle name="표준 56 5 2 3" xfId="8442" xr:uid="{00000000-0005-0000-0000-00000F210000}"/>
    <cellStyle name="표준 56 5 2 3 2" xfId="8443" xr:uid="{00000000-0005-0000-0000-000010210000}"/>
    <cellStyle name="표준 56 5 2 4" xfId="8444" xr:uid="{00000000-0005-0000-0000-000011210000}"/>
    <cellStyle name="표준 56 5 3" xfId="8445" xr:uid="{00000000-0005-0000-0000-000012210000}"/>
    <cellStyle name="표준 56 5 3 2" xfId="8446" xr:uid="{00000000-0005-0000-0000-000013210000}"/>
    <cellStyle name="표준 56 5 3 2 2" xfId="8447" xr:uid="{00000000-0005-0000-0000-000014210000}"/>
    <cellStyle name="표준 56 5 3 3" xfId="8448" xr:uid="{00000000-0005-0000-0000-000015210000}"/>
    <cellStyle name="표준 56 5 4" xfId="8449" xr:uid="{00000000-0005-0000-0000-000016210000}"/>
    <cellStyle name="표준 56 5 4 2" xfId="8450" xr:uid="{00000000-0005-0000-0000-000017210000}"/>
    <cellStyle name="표준 56 5 5" xfId="8451" xr:uid="{00000000-0005-0000-0000-000018210000}"/>
    <cellStyle name="표준 56 6" xfId="8452" xr:uid="{00000000-0005-0000-0000-000019210000}"/>
    <cellStyle name="표준 56 6 2" xfId="8453" xr:uid="{00000000-0005-0000-0000-00001A210000}"/>
    <cellStyle name="표준 56 6 2 2" xfId="8454" xr:uid="{00000000-0005-0000-0000-00001B210000}"/>
    <cellStyle name="표준 56 6 2 2 2" xfId="8455" xr:uid="{00000000-0005-0000-0000-00001C210000}"/>
    <cellStyle name="표준 56 6 2 3" xfId="8456" xr:uid="{00000000-0005-0000-0000-00001D210000}"/>
    <cellStyle name="표준 56 6 3" xfId="8457" xr:uid="{00000000-0005-0000-0000-00001E210000}"/>
    <cellStyle name="표준 56 6 3 2" xfId="8458" xr:uid="{00000000-0005-0000-0000-00001F210000}"/>
    <cellStyle name="표준 56 6 4" xfId="8459" xr:uid="{00000000-0005-0000-0000-000020210000}"/>
    <cellStyle name="표준 56 7" xfId="8460" xr:uid="{00000000-0005-0000-0000-000021210000}"/>
    <cellStyle name="표준 56 7 2" xfId="8461" xr:uid="{00000000-0005-0000-0000-000022210000}"/>
    <cellStyle name="표준 56 7 2 2" xfId="8462" xr:uid="{00000000-0005-0000-0000-000023210000}"/>
    <cellStyle name="표준 56 7 3" xfId="8463" xr:uid="{00000000-0005-0000-0000-000024210000}"/>
    <cellStyle name="표준 56 8" xfId="8464" xr:uid="{00000000-0005-0000-0000-000025210000}"/>
    <cellStyle name="표준 56 8 2" xfId="8465" xr:uid="{00000000-0005-0000-0000-000026210000}"/>
    <cellStyle name="표준 56 9" xfId="8466" xr:uid="{00000000-0005-0000-0000-000027210000}"/>
    <cellStyle name="표준 57" xfId="8467" xr:uid="{00000000-0005-0000-0000-000028210000}"/>
    <cellStyle name="표준 57 2" xfId="8468" xr:uid="{00000000-0005-0000-0000-000029210000}"/>
    <cellStyle name="표준 57 2 2" xfId="8469" xr:uid="{00000000-0005-0000-0000-00002A210000}"/>
    <cellStyle name="표준 57 2 2 2" xfId="8470" xr:uid="{00000000-0005-0000-0000-00002B210000}"/>
    <cellStyle name="표준 57 2 2 2 2" xfId="8471" xr:uid="{00000000-0005-0000-0000-00002C210000}"/>
    <cellStyle name="표준 57 2 2 2 2 2" xfId="8472" xr:uid="{00000000-0005-0000-0000-00002D210000}"/>
    <cellStyle name="표준 57 2 2 2 2 2 2" xfId="8473" xr:uid="{00000000-0005-0000-0000-00002E210000}"/>
    <cellStyle name="표준 57 2 2 2 2 2 2 2" xfId="8474" xr:uid="{00000000-0005-0000-0000-00002F210000}"/>
    <cellStyle name="표준 57 2 2 2 2 2 2 2 2" xfId="8475" xr:uid="{00000000-0005-0000-0000-000030210000}"/>
    <cellStyle name="표준 57 2 2 2 2 2 2 3" xfId="8476" xr:uid="{00000000-0005-0000-0000-000031210000}"/>
    <cellStyle name="표준 57 2 2 2 2 2 3" xfId="8477" xr:uid="{00000000-0005-0000-0000-000032210000}"/>
    <cellStyle name="표준 57 2 2 2 2 2 3 2" xfId="8478" xr:uid="{00000000-0005-0000-0000-000033210000}"/>
    <cellStyle name="표준 57 2 2 2 2 2 4" xfId="8479" xr:uid="{00000000-0005-0000-0000-000034210000}"/>
    <cellStyle name="표준 57 2 2 2 2 3" xfId="8480" xr:uid="{00000000-0005-0000-0000-000035210000}"/>
    <cellStyle name="표준 57 2 2 2 2 3 2" xfId="8481" xr:uid="{00000000-0005-0000-0000-000036210000}"/>
    <cellStyle name="표준 57 2 2 2 2 3 2 2" xfId="8482" xr:uid="{00000000-0005-0000-0000-000037210000}"/>
    <cellStyle name="표준 57 2 2 2 2 3 3" xfId="8483" xr:uid="{00000000-0005-0000-0000-000038210000}"/>
    <cellStyle name="표준 57 2 2 2 2 4" xfId="8484" xr:uid="{00000000-0005-0000-0000-000039210000}"/>
    <cellStyle name="표준 57 2 2 2 2 4 2" xfId="8485" xr:uid="{00000000-0005-0000-0000-00003A210000}"/>
    <cellStyle name="표준 57 2 2 2 2 5" xfId="8486" xr:uid="{00000000-0005-0000-0000-00003B210000}"/>
    <cellStyle name="표준 57 2 2 2 3" xfId="8487" xr:uid="{00000000-0005-0000-0000-00003C210000}"/>
    <cellStyle name="표준 57 2 2 2 3 2" xfId="8488" xr:uid="{00000000-0005-0000-0000-00003D210000}"/>
    <cellStyle name="표준 57 2 2 2 3 2 2" xfId="8489" xr:uid="{00000000-0005-0000-0000-00003E210000}"/>
    <cellStyle name="표준 57 2 2 2 3 2 2 2" xfId="8490" xr:uid="{00000000-0005-0000-0000-00003F210000}"/>
    <cellStyle name="표준 57 2 2 2 3 2 3" xfId="8491" xr:uid="{00000000-0005-0000-0000-000040210000}"/>
    <cellStyle name="표준 57 2 2 2 3 3" xfId="8492" xr:uid="{00000000-0005-0000-0000-000041210000}"/>
    <cellStyle name="표준 57 2 2 2 3 3 2" xfId="8493" xr:uid="{00000000-0005-0000-0000-000042210000}"/>
    <cellStyle name="표준 57 2 2 2 3 4" xfId="8494" xr:uid="{00000000-0005-0000-0000-000043210000}"/>
    <cellStyle name="표준 57 2 2 2 4" xfId="8495" xr:uid="{00000000-0005-0000-0000-000044210000}"/>
    <cellStyle name="표준 57 2 2 2 4 2" xfId="8496" xr:uid="{00000000-0005-0000-0000-000045210000}"/>
    <cellStyle name="표준 57 2 2 2 4 2 2" xfId="8497" xr:uid="{00000000-0005-0000-0000-000046210000}"/>
    <cellStyle name="표준 57 2 2 2 4 3" xfId="8498" xr:uid="{00000000-0005-0000-0000-000047210000}"/>
    <cellStyle name="표준 57 2 2 2 5" xfId="8499" xr:uid="{00000000-0005-0000-0000-000048210000}"/>
    <cellStyle name="표준 57 2 2 2 5 2" xfId="8500" xr:uid="{00000000-0005-0000-0000-000049210000}"/>
    <cellStyle name="표준 57 2 2 2 6" xfId="8501" xr:uid="{00000000-0005-0000-0000-00004A210000}"/>
    <cellStyle name="표준 57 2 2 3" xfId="8502" xr:uid="{00000000-0005-0000-0000-00004B210000}"/>
    <cellStyle name="표준 57 2 2 3 2" xfId="8503" xr:uid="{00000000-0005-0000-0000-00004C210000}"/>
    <cellStyle name="표준 57 2 2 3 2 2" xfId="8504" xr:uid="{00000000-0005-0000-0000-00004D210000}"/>
    <cellStyle name="표준 57 2 2 3 2 2 2" xfId="8505" xr:uid="{00000000-0005-0000-0000-00004E210000}"/>
    <cellStyle name="표준 57 2 2 3 2 2 2 2" xfId="8506" xr:uid="{00000000-0005-0000-0000-00004F210000}"/>
    <cellStyle name="표준 57 2 2 3 2 2 3" xfId="8507" xr:uid="{00000000-0005-0000-0000-000050210000}"/>
    <cellStyle name="표준 57 2 2 3 2 3" xfId="8508" xr:uid="{00000000-0005-0000-0000-000051210000}"/>
    <cellStyle name="표준 57 2 2 3 2 3 2" xfId="8509" xr:uid="{00000000-0005-0000-0000-000052210000}"/>
    <cellStyle name="표준 57 2 2 3 2 4" xfId="8510" xr:uid="{00000000-0005-0000-0000-000053210000}"/>
    <cellStyle name="표준 57 2 2 3 3" xfId="8511" xr:uid="{00000000-0005-0000-0000-000054210000}"/>
    <cellStyle name="표준 57 2 2 3 3 2" xfId="8512" xr:uid="{00000000-0005-0000-0000-000055210000}"/>
    <cellStyle name="표준 57 2 2 3 3 2 2" xfId="8513" xr:uid="{00000000-0005-0000-0000-000056210000}"/>
    <cellStyle name="표준 57 2 2 3 3 3" xfId="8514" xr:uid="{00000000-0005-0000-0000-000057210000}"/>
    <cellStyle name="표준 57 2 2 3 4" xfId="8515" xr:uid="{00000000-0005-0000-0000-000058210000}"/>
    <cellStyle name="표준 57 2 2 3 4 2" xfId="8516" xr:uid="{00000000-0005-0000-0000-000059210000}"/>
    <cellStyle name="표준 57 2 2 3 5" xfId="8517" xr:uid="{00000000-0005-0000-0000-00005A210000}"/>
    <cellStyle name="표준 57 2 2 4" xfId="8518" xr:uid="{00000000-0005-0000-0000-00005B210000}"/>
    <cellStyle name="표준 57 2 2 4 2" xfId="8519" xr:uid="{00000000-0005-0000-0000-00005C210000}"/>
    <cellStyle name="표준 57 2 2 4 2 2" xfId="8520" xr:uid="{00000000-0005-0000-0000-00005D210000}"/>
    <cellStyle name="표준 57 2 2 4 2 2 2" xfId="8521" xr:uid="{00000000-0005-0000-0000-00005E210000}"/>
    <cellStyle name="표준 57 2 2 4 2 3" xfId="8522" xr:uid="{00000000-0005-0000-0000-00005F210000}"/>
    <cellStyle name="표준 57 2 2 4 3" xfId="8523" xr:uid="{00000000-0005-0000-0000-000060210000}"/>
    <cellStyle name="표준 57 2 2 4 3 2" xfId="8524" xr:uid="{00000000-0005-0000-0000-000061210000}"/>
    <cellStyle name="표준 57 2 2 4 4" xfId="8525" xr:uid="{00000000-0005-0000-0000-000062210000}"/>
    <cellStyle name="표준 57 2 2 5" xfId="8526" xr:uid="{00000000-0005-0000-0000-000063210000}"/>
    <cellStyle name="표준 57 2 2 5 2" xfId="8527" xr:uid="{00000000-0005-0000-0000-000064210000}"/>
    <cellStyle name="표준 57 2 2 5 2 2" xfId="8528" xr:uid="{00000000-0005-0000-0000-000065210000}"/>
    <cellStyle name="표준 57 2 2 5 3" xfId="8529" xr:uid="{00000000-0005-0000-0000-000066210000}"/>
    <cellStyle name="표준 57 2 2 6" xfId="8530" xr:uid="{00000000-0005-0000-0000-000067210000}"/>
    <cellStyle name="표준 57 2 2 6 2" xfId="8531" xr:uid="{00000000-0005-0000-0000-000068210000}"/>
    <cellStyle name="표준 57 2 2 7" xfId="8532" xr:uid="{00000000-0005-0000-0000-000069210000}"/>
    <cellStyle name="표준 57 2 3" xfId="8533" xr:uid="{00000000-0005-0000-0000-00006A210000}"/>
    <cellStyle name="표준 57 2 3 2" xfId="8534" xr:uid="{00000000-0005-0000-0000-00006B210000}"/>
    <cellStyle name="표준 57 2 3 2 2" xfId="8535" xr:uid="{00000000-0005-0000-0000-00006C210000}"/>
    <cellStyle name="표준 57 2 3 2 2 2" xfId="8536" xr:uid="{00000000-0005-0000-0000-00006D210000}"/>
    <cellStyle name="표준 57 2 3 2 2 2 2" xfId="8537" xr:uid="{00000000-0005-0000-0000-00006E210000}"/>
    <cellStyle name="표준 57 2 3 2 2 2 2 2" xfId="8538" xr:uid="{00000000-0005-0000-0000-00006F210000}"/>
    <cellStyle name="표준 57 2 3 2 2 2 3" xfId="8539" xr:uid="{00000000-0005-0000-0000-000070210000}"/>
    <cellStyle name="표준 57 2 3 2 2 3" xfId="8540" xr:uid="{00000000-0005-0000-0000-000071210000}"/>
    <cellStyle name="표준 57 2 3 2 2 3 2" xfId="8541" xr:uid="{00000000-0005-0000-0000-000072210000}"/>
    <cellStyle name="표준 57 2 3 2 2 4" xfId="8542" xr:uid="{00000000-0005-0000-0000-000073210000}"/>
    <cellStyle name="표준 57 2 3 2 3" xfId="8543" xr:uid="{00000000-0005-0000-0000-000074210000}"/>
    <cellStyle name="표준 57 2 3 2 3 2" xfId="8544" xr:uid="{00000000-0005-0000-0000-000075210000}"/>
    <cellStyle name="표준 57 2 3 2 3 2 2" xfId="8545" xr:uid="{00000000-0005-0000-0000-000076210000}"/>
    <cellStyle name="표준 57 2 3 2 3 3" xfId="8546" xr:uid="{00000000-0005-0000-0000-000077210000}"/>
    <cellStyle name="표준 57 2 3 2 4" xfId="8547" xr:uid="{00000000-0005-0000-0000-000078210000}"/>
    <cellStyle name="표준 57 2 3 2 4 2" xfId="8548" xr:uid="{00000000-0005-0000-0000-000079210000}"/>
    <cellStyle name="표준 57 2 3 2 5" xfId="8549" xr:uid="{00000000-0005-0000-0000-00007A210000}"/>
    <cellStyle name="표준 57 2 3 3" xfId="8550" xr:uid="{00000000-0005-0000-0000-00007B210000}"/>
    <cellStyle name="표준 57 2 3 3 2" xfId="8551" xr:uid="{00000000-0005-0000-0000-00007C210000}"/>
    <cellStyle name="표준 57 2 3 3 2 2" xfId="8552" xr:uid="{00000000-0005-0000-0000-00007D210000}"/>
    <cellStyle name="표준 57 2 3 3 2 2 2" xfId="8553" xr:uid="{00000000-0005-0000-0000-00007E210000}"/>
    <cellStyle name="표준 57 2 3 3 2 3" xfId="8554" xr:uid="{00000000-0005-0000-0000-00007F210000}"/>
    <cellStyle name="표준 57 2 3 3 3" xfId="8555" xr:uid="{00000000-0005-0000-0000-000080210000}"/>
    <cellStyle name="표준 57 2 3 3 3 2" xfId="8556" xr:uid="{00000000-0005-0000-0000-000081210000}"/>
    <cellStyle name="표준 57 2 3 3 4" xfId="8557" xr:uid="{00000000-0005-0000-0000-000082210000}"/>
    <cellStyle name="표준 57 2 3 4" xfId="8558" xr:uid="{00000000-0005-0000-0000-000083210000}"/>
    <cellStyle name="표준 57 2 3 4 2" xfId="8559" xr:uid="{00000000-0005-0000-0000-000084210000}"/>
    <cellStyle name="표준 57 2 3 4 2 2" xfId="8560" xr:uid="{00000000-0005-0000-0000-000085210000}"/>
    <cellStyle name="표준 57 2 3 4 3" xfId="8561" xr:uid="{00000000-0005-0000-0000-000086210000}"/>
    <cellStyle name="표준 57 2 3 5" xfId="8562" xr:uid="{00000000-0005-0000-0000-000087210000}"/>
    <cellStyle name="표준 57 2 3 5 2" xfId="8563" xr:uid="{00000000-0005-0000-0000-000088210000}"/>
    <cellStyle name="표준 57 2 3 6" xfId="8564" xr:uid="{00000000-0005-0000-0000-000089210000}"/>
    <cellStyle name="표준 57 2 4" xfId="8565" xr:uid="{00000000-0005-0000-0000-00008A210000}"/>
    <cellStyle name="표준 57 2 4 2" xfId="8566" xr:uid="{00000000-0005-0000-0000-00008B210000}"/>
    <cellStyle name="표준 57 2 4 2 2" xfId="8567" xr:uid="{00000000-0005-0000-0000-00008C210000}"/>
    <cellStyle name="표준 57 2 4 2 2 2" xfId="8568" xr:uid="{00000000-0005-0000-0000-00008D210000}"/>
    <cellStyle name="표준 57 2 4 2 2 2 2" xfId="8569" xr:uid="{00000000-0005-0000-0000-00008E210000}"/>
    <cellStyle name="표준 57 2 4 2 2 3" xfId="8570" xr:uid="{00000000-0005-0000-0000-00008F210000}"/>
    <cellStyle name="표준 57 2 4 2 3" xfId="8571" xr:uid="{00000000-0005-0000-0000-000090210000}"/>
    <cellStyle name="표준 57 2 4 2 3 2" xfId="8572" xr:uid="{00000000-0005-0000-0000-000091210000}"/>
    <cellStyle name="표준 57 2 4 2 4" xfId="8573" xr:uid="{00000000-0005-0000-0000-000092210000}"/>
    <cellStyle name="표준 57 2 4 3" xfId="8574" xr:uid="{00000000-0005-0000-0000-000093210000}"/>
    <cellStyle name="표준 57 2 4 3 2" xfId="8575" xr:uid="{00000000-0005-0000-0000-000094210000}"/>
    <cellStyle name="표준 57 2 4 3 2 2" xfId="8576" xr:uid="{00000000-0005-0000-0000-000095210000}"/>
    <cellStyle name="표준 57 2 4 3 3" xfId="8577" xr:uid="{00000000-0005-0000-0000-000096210000}"/>
    <cellStyle name="표준 57 2 4 4" xfId="8578" xr:uid="{00000000-0005-0000-0000-000097210000}"/>
    <cellStyle name="표준 57 2 4 4 2" xfId="8579" xr:uid="{00000000-0005-0000-0000-000098210000}"/>
    <cellStyle name="표준 57 2 4 5" xfId="8580" xr:uid="{00000000-0005-0000-0000-000099210000}"/>
    <cellStyle name="표준 57 2 5" xfId="8581" xr:uid="{00000000-0005-0000-0000-00009A210000}"/>
    <cellStyle name="표준 57 2 5 2" xfId="8582" xr:uid="{00000000-0005-0000-0000-00009B210000}"/>
    <cellStyle name="표준 57 2 5 2 2" xfId="8583" xr:uid="{00000000-0005-0000-0000-00009C210000}"/>
    <cellStyle name="표준 57 2 5 2 2 2" xfId="8584" xr:uid="{00000000-0005-0000-0000-00009D210000}"/>
    <cellStyle name="표준 57 2 5 2 3" xfId="8585" xr:uid="{00000000-0005-0000-0000-00009E210000}"/>
    <cellStyle name="표준 57 2 5 3" xfId="8586" xr:uid="{00000000-0005-0000-0000-00009F210000}"/>
    <cellStyle name="표준 57 2 5 3 2" xfId="8587" xr:uid="{00000000-0005-0000-0000-0000A0210000}"/>
    <cellStyle name="표준 57 2 5 4" xfId="8588" xr:uid="{00000000-0005-0000-0000-0000A1210000}"/>
    <cellStyle name="표준 57 2 6" xfId="8589" xr:uid="{00000000-0005-0000-0000-0000A2210000}"/>
    <cellStyle name="표준 57 2 6 2" xfId="8590" xr:uid="{00000000-0005-0000-0000-0000A3210000}"/>
    <cellStyle name="표준 57 2 6 2 2" xfId="8591" xr:uid="{00000000-0005-0000-0000-0000A4210000}"/>
    <cellStyle name="표준 57 2 6 3" xfId="8592" xr:uid="{00000000-0005-0000-0000-0000A5210000}"/>
    <cellStyle name="표준 57 2 7" xfId="8593" xr:uid="{00000000-0005-0000-0000-0000A6210000}"/>
    <cellStyle name="표준 57 2 7 2" xfId="8594" xr:uid="{00000000-0005-0000-0000-0000A7210000}"/>
    <cellStyle name="표준 57 2 8" xfId="8595" xr:uid="{00000000-0005-0000-0000-0000A8210000}"/>
    <cellStyle name="표준 57 3" xfId="8596" xr:uid="{00000000-0005-0000-0000-0000A9210000}"/>
    <cellStyle name="표준 57 3 2" xfId="8597" xr:uid="{00000000-0005-0000-0000-0000AA210000}"/>
    <cellStyle name="표준 57 3 2 2" xfId="8598" xr:uid="{00000000-0005-0000-0000-0000AB210000}"/>
    <cellStyle name="표준 57 3 2 2 2" xfId="8599" xr:uid="{00000000-0005-0000-0000-0000AC210000}"/>
    <cellStyle name="표준 57 3 2 2 2 2" xfId="8600" xr:uid="{00000000-0005-0000-0000-0000AD210000}"/>
    <cellStyle name="표준 57 3 2 2 2 2 2" xfId="8601" xr:uid="{00000000-0005-0000-0000-0000AE210000}"/>
    <cellStyle name="표준 57 3 2 2 2 2 2 2" xfId="8602" xr:uid="{00000000-0005-0000-0000-0000AF210000}"/>
    <cellStyle name="표준 57 3 2 2 2 2 3" xfId="8603" xr:uid="{00000000-0005-0000-0000-0000B0210000}"/>
    <cellStyle name="표준 57 3 2 2 2 3" xfId="8604" xr:uid="{00000000-0005-0000-0000-0000B1210000}"/>
    <cellStyle name="표준 57 3 2 2 2 3 2" xfId="8605" xr:uid="{00000000-0005-0000-0000-0000B2210000}"/>
    <cellStyle name="표준 57 3 2 2 2 4" xfId="8606" xr:uid="{00000000-0005-0000-0000-0000B3210000}"/>
    <cellStyle name="표준 57 3 2 2 3" xfId="8607" xr:uid="{00000000-0005-0000-0000-0000B4210000}"/>
    <cellStyle name="표준 57 3 2 2 3 2" xfId="8608" xr:uid="{00000000-0005-0000-0000-0000B5210000}"/>
    <cellStyle name="표준 57 3 2 2 3 2 2" xfId="8609" xr:uid="{00000000-0005-0000-0000-0000B6210000}"/>
    <cellStyle name="표준 57 3 2 2 3 3" xfId="8610" xr:uid="{00000000-0005-0000-0000-0000B7210000}"/>
    <cellStyle name="표준 57 3 2 2 4" xfId="8611" xr:uid="{00000000-0005-0000-0000-0000B8210000}"/>
    <cellStyle name="표준 57 3 2 2 4 2" xfId="8612" xr:uid="{00000000-0005-0000-0000-0000B9210000}"/>
    <cellStyle name="표준 57 3 2 2 5" xfId="8613" xr:uid="{00000000-0005-0000-0000-0000BA210000}"/>
    <cellStyle name="표준 57 3 2 3" xfId="8614" xr:uid="{00000000-0005-0000-0000-0000BB210000}"/>
    <cellStyle name="표준 57 3 2 3 2" xfId="8615" xr:uid="{00000000-0005-0000-0000-0000BC210000}"/>
    <cellStyle name="표준 57 3 2 3 2 2" xfId="8616" xr:uid="{00000000-0005-0000-0000-0000BD210000}"/>
    <cellStyle name="표준 57 3 2 3 2 2 2" xfId="8617" xr:uid="{00000000-0005-0000-0000-0000BE210000}"/>
    <cellStyle name="표준 57 3 2 3 2 3" xfId="8618" xr:uid="{00000000-0005-0000-0000-0000BF210000}"/>
    <cellStyle name="표준 57 3 2 3 3" xfId="8619" xr:uid="{00000000-0005-0000-0000-0000C0210000}"/>
    <cellStyle name="표준 57 3 2 3 3 2" xfId="8620" xr:uid="{00000000-0005-0000-0000-0000C1210000}"/>
    <cellStyle name="표준 57 3 2 3 4" xfId="8621" xr:uid="{00000000-0005-0000-0000-0000C2210000}"/>
    <cellStyle name="표준 57 3 2 4" xfId="8622" xr:uid="{00000000-0005-0000-0000-0000C3210000}"/>
    <cellStyle name="표준 57 3 2 4 2" xfId="8623" xr:uid="{00000000-0005-0000-0000-0000C4210000}"/>
    <cellStyle name="표준 57 3 2 4 2 2" xfId="8624" xr:uid="{00000000-0005-0000-0000-0000C5210000}"/>
    <cellStyle name="표준 57 3 2 4 3" xfId="8625" xr:uid="{00000000-0005-0000-0000-0000C6210000}"/>
    <cellStyle name="표준 57 3 2 5" xfId="8626" xr:uid="{00000000-0005-0000-0000-0000C7210000}"/>
    <cellStyle name="표준 57 3 2 5 2" xfId="8627" xr:uid="{00000000-0005-0000-0000-0000C8210000}"/>
    <cellStyle name="표준 57 3 2 6" xfId="8628" xr:uid="{00000000-0005-0000-0000-0000C9210000}"/>
    <cellStyle name="표준 57 3 3" xfId="8629" xr:uid="{00000000-0005-0000-0000-0000CA210000}"/>
    <cellStyle name="표준 57 3 3 2" xfId="8630" xr:uid="{00000000-0005-0000-0000-0000CB210000}"/>
    <cellStyle name="표준 57 3 3 2 2" xfId="8631" xr:uid="{00000000-0005-0000-0000-0000CC210000}"/>
    <cellStyle name="표준 57 3 3 2 2 2" xfId="8632" xr:uid="{00000000-0005-0000-0000-0000CD210000}"/>
    <cellStyle name="표준 57 3 3 2 2 2 2" xfId="8633" xr:uid="{00000000-0005-0000-0000-0000CE210000}"/>
    <cellStyle name="표준 57 3 3 2 2 3" xfId="8634" xr:uid="{00000000-0005-0000-0000-0000CF210000}"/>
    <cellStyle name="표준 57 3 3 2 3" xfId="8635" xr:uid="{00000000-0005-0000-0000-0000D0210000}"/>
    <cellStyle name="표준 57 3 3 2 3 2" xfId="8636" xr:uid="{00000000-0005-0000-0000-0000D1210000}"/>
    <cellStyle name="표준 57 3 3 2 4" xfId="8637" xr:uid="{00000000-0005-0000-0000-0000D2210000}"/>
    <cellStyle name="표준 57 3 3 3" xfId="8638" xr:uid="{00000000-0005-0000-0000-0000D3210000}"/>
    <cellStyle name="표준 57 3 3 3 2" xfId="8639" xr:uid="{00000000-0005-0000-0000-0000D4210000}"/>
    <cellStyle name="표준 57 3 3 3 2 2" xfId="8640" xr:uid="{00000000-0005-0000-0000-0000D5210000}"/>
    <cellStyle name="표준 57 3 3 3 3" xfId="8641" xr:uid="{00000000-0005-0000-0000-0000D6210000}"/>
    <cellStyle name="표준 57 3 3 4" xfId="8642" xr:uid="{00000000-0005-0000-0000-0000D7210000}"/>
    <cellStyle name="표준 57 3 3 4 2" xfId="8643" xr:uid="{00000000-0005-0000-0000-0000D8210000}"/>
    <cellStyle name="표준 57 3 3 5" xfId="8644" xr:uid="{00000000-0005-0000-0000-0000D9210000}"/>
    <cellStyle name="표준 57 3 4" xfId="8645" xr:uid="{00000000-0005-0000-0000-0000DA210000}"/>
    <cellStyle name="표준 57 3 4 2" xfId="8646" xr:uid="{00000000-0005-0000-0000-0000DB210000}"/>
    <cellStyle name="표준 57 3 4 2 2" xfId="8647" xr:uid="{00000000-0005-0000-0000-0000DC210000}"/>
    <cellStyle name="표준 57 3 4 2 2 2" xfId="8648" xr:uid="{00000000-0005-0000-0000-0000DD210000}"/>
    <cellStyle name="표준 57 3 4 2 3" xfId="8649" xr:uid="{00000000-0005-0000-0000-0000DE210000}"/>
    <cellStyle name="표준 57 3 4 3" xfId="8650" xr:uid="{00000000-0005-0000-0000-0000DF210000}"/>
    <cellStyle name="표준 57 3 4 3 2" xfId="8651" xr:uid="{00000000-0005-0000-0000-0000E0210000}"/>
    <cellStyle name="표준 57 3 4 4" xfId="8652" xr:uid="{00000000-0005-0000-0000-0000E1210000}"/>
    <cellStyle name="표준 57 3 5" xfId="8653" xr:uid="{00000000-0005-0000-0000-0000E2210000}"/>
    <cellStyle name="표준 57 3 5 2" xfId="8654" xr:uid="{00000000-0005-0000-0000-0000E3210000}"/>
    <cellStyle name="표준 57 3 5 2 2" xfId="8655" xr:uid="{00000000-0005-0000-0000-0000E4210000}"/>
    <cellStyle name="표준 57 3 5 3" xfId="8656" xr:uid="{00000000-0005-0000-0000-0000E5210000}"/>
    <cellStyle name="표준 57 3 6" xfId="8657" xr:uid="{00000000-0005-0000-0000-0000E6210000}"/>
    <cellStyle name="표준 57 3 6 2" xfId="8658" xr:uid="{00000000-0005-0000-0000-0000E7210000}"/>
    <cellStyle name="표준 57 3 7" xfId="8659" xr:uid="{00000000-0005-0000-0000-0000E8210000}"/>
    <cellStyle name="표준 57 4" xfId="8660" xr:uid="{00000000-0005-0000-0000-0000E9210000}"/>
    <cellStyle name="표준 57 4 2" xfId="8661" xr:uid="{00000000-0005-0000-0000-0000EA210000}"/>
    <cellStyle name="표준 57 4 2 2" xfId="8662" xr:uid="{00000000-0005-0000-0000-0000EB210000}"/>
    <cellStyle name="표준 57 4 2 2 2" xfId="8663" xr:uid="{00000000-0005-0000-0000-0000EC210000}"/>
    <cellStyle name="표준 57 4 2 2 2 2" xfId="8664" xr:uid="{00000000-0005-0000-0000-0000ED210000}"/>
    <cellStyle name="표준 57 4 2 2 2 2 2" xfId="8665" xr:uid="{00000000-0005-0000-0000-0000EE210000}"/>
    <cellStyle name="표준 57 4 2 2 2 3" xfId="8666" xr:uid="{00000000-0005-0000-0000-0000EF210000}"/>
    <cellStyle name="표준 57 4 2 2 3" xfId="8667" xr:uid="{00000000-0005-0000-0000-0000F0210000}"/>
    <cellStyle name="표준 57 4 2 2 3 2" xfId="8668" xr:uid="{00000000-0005-0000-0000-0000F1210000}"/>
    <cellStyle name="표준 57 4 2 2 4" xfId="8669" xr:uid="{00000000-0005-0000-0000-0000F2210000}"/>
    <cellStyle name="표준 57 4 2 3" xfId="8670" xr:uid="{00000000-0005-0000-0000-0000F3210000}"/>
    <cellStyle name="표준 57 4 2 3 2" xfId="8671" xr:uid="{00000000-0005-0000-0000-0000F4210000}"/>
    <cellStyle name="표준 57 4 2 3 2 2" xfId="8672" xr:uid="{00000000-0005-0000-0000-0000F5210000}"/>
    <cellStyle name="표준 57 4 2 3 3" xfId="8673" xr:uid="{00000000-0005-0000-0000-0000F6210000}"/>
    <cellStyle name="표준 57 4 2 4" xfId="8674" xr:uid="{00000000-0005-0000-0000-0000F7210000}"/>
    <cellStyle name="표준 57 4 2 4 2" xfId="8675" xr:uid="{00000000-0005-0000-0000-0000F8210000}"/>
    <cellStyle name="표준 57 4 2 5" xfId="8676" xr:uid="{00000000-0005-0000-0000-0000F9210000}"/>
    <cellStyle name="표준 57 4 3" xfId="8677" xr:uid="{00000000-0005-0000-0000-0000FA210000}"/>
    <cellStyle name="표준 57 4 3 2" xfId="8678" xr:uid="{00000000-0005-0000-0000-0000FB210000}"/>
    <cellStyle name="표준 57 4 3 2 2" xfId="8679" xr:uid="{00000000-0005-0000-0000-0000FC210000}"/>
    <cellStyle name="표준 57 4 3 2 2 2" xfId="8680" xr:uid="{00000000-0005-0000-0000-0000FD210000}"/>
    <cellStyle name="표준 57 4 3 2 3" xfId="8681" xr:uid="{00000000-0005-0000-0000-0000FE210000}"/>
    <cellStyle name="표준 57 4 3 3" xfId="8682" xr:uid="{00000000-0005-0000-0000-0000FF210000}"/>
    <cellStyle name="표준 57 4 3 3 2" xfId="8683" xr:uid="{00000000-0005-0000-0000-000000220000}"/>
    <cellStyle name="표준 57 4 3 4" xfId="8684" xr:uid="{00000000-0005-0000-0000-000001220000}"/>
    <cellStyle name="표준 57 4 4" xfId="8685" xr:uid="{00000000-0005-0000-0000-000002220000}"/>
    <cellStyle name="표준 57 4 4 2" xfId="8686" xr:uid="{00000000-0005-0000-0000-000003220000}"/>
    <cellStyle name="표준 57 4 4 2 2" xfId="8687" xr:uid="{00000000-0005-0000-0000-000004220000}"/>
    <cellStyle name="표준 57 4 4 3" xfId="8688" xr:uid="{00000000-0005-0000-0000-000005220000}"/>
    <cellStyle name="표준 57 4 5" xfId="8689" xr:uid="{00000000-0005-0000-0000-000006220000}"/>
    <cellStyle name="표준 57 4 5 2" xfId="8690" xr:uid="{00000000-0005-0000-0000-000007220000}"/>
    <cellStyle name="표준 57 4 6" xfId="8691" xr:uid="{00000000-0005-0000-0000-000008220000}"/>
    <cellStyle name="표준 57 5" xfId="8692" xr:uid="{00000000-0005-0000-0000-000009220000}"/>
    <cellStyle name="표준 57 5 2" xfId="8693" xr:uid="{00000000-0005-0000-0000-00000A220000}"/>
    <cellStyle name="표준 57 5 2 2" xfId="8694" xr:uid="{00000000-0005-0000-0000-00000B220000}"/>
    <cellStyle name="표준 57 5 2 2 2" xfId="8695" xr:uid="{00000000-0005-0000-0000-00000C220000}"/>
    <cellStyle name="표준 57 5 2 2 2 2" xfId="8696" xr:uid="{00000000-0005-0000-0000-00000D220000}"/>
    <cellStyle name="표준 57 5 2 2 3" xfId="8697" xr:uid="{00000000-0005-0000-0000-00000E220000}"/>
    <cellStyle name="표준 57 5 2 3" xfId="8698" xr:uid="{00000000-0005-0000-0000-00000F220000}"/>
    <cellStyle name="표준 57 5 2 3 2" xfId="8699" xr:uid="{00000000-0005-0000-0000-000010220000}"/>
    <cellStyle name="표준 57 5 2 4" xfId="8700" xr:uid="{00000000-0005-0000-0000-000011220000}"/>
    <cellStyle name="표준 57 5 3" xfId="8701" xr:uid="{00000000-0005-0000-0000-000012220000}"/>
    <cellStyle name="표준 57 5 3 2" xfId="8702" xr:uid="{00000000-0005-0000-0000-000013220000}"/>
    <cellStyle name="표준 57 5 3 2 2" xfId="8703" xr:uid="{00000000-0005-0000-0000-000014220000}"/>
    <cellStyle name="표준 57 5 3 3" xfId="8704" xr:uid="{00000000-0005-0000-0000-000015220000}"/>
    <cellStyle name="표준 57 5 4" xfId="8705" xr:uid="{00000000-0005-0000-0000-000016220000}"/>
    <cellStyle name="표준 57 5 4 2" xfId="8706" xr:uid="{00000000-0005-0000-0000-000017220000}"/>
    <cellStyle name="표준 57 5 5" xfId="8707" xr:uid="{00000000-0005-0000-0000-000018220000}"/>
    <cellStyle name="표준 57 6" xfId="8708" xr:uid="{00000000-0005-0000-0000-000019220000}"/>
    <cellStyle name="표준 57 6 2" xfId="8709" xr:uid="{00000000-0005-0000-0000-00001A220000}"/>
    <cellStyle name="표준 57 6 2 2" xfId="8710" xr:uid="{00000000-0005-0000-0000-00001B220000}"/>
    <cellStyle name="표준 57 6 2 2 2" xfId="8711" xr:uid="{00000000-0005-0000-0000-00001C220000}"/>
    <cellStyle name="표준 57 6 2 3" xfId="8712" xr:uid="{00000000-0005-0000-0000-00001D220000}"/>
    <cellStyle name="표준 57 6 3" xfId="8713" xr:uid="{00000000-0005-0000-0000-00001E220000}"/>
    <cellStyle name="표준 57 6 3 2" xfId="8714" xr:uid="{00000000-0005-0000-0000-00001F220000}"/>
    <cellStyle name="표준 57 6 4" xfId="8715" xr:uid="{00000000-0005-0000-0000-000020220000}"/>
    <cellStyle name="표준 57 7" xfId="8716" xr:uid="{00000000-0005-0000-0000-000021220000}"/>
    <cellStyle name="표준 57 7 2" xfId="8717" xr:uid="{00000000-0005-0000-0000-000022220000}"/>
    <cellStyle name="표준 57 7 2 2" xfId="8718" xr:uid="{00000000-0005-0000-0000-000023220000}"/>
    <cellStyle name="표준 57 7 3" xfId="8719" xr:uid="{00000000-0005-0000-0000-000024220000}"/>
    <cellStyle name="표준 57 8" xfId="8720" xr:uid="{00000000-0005-0000-0000-000025220000}"/>
    <cellStyle name="표준 57 8 2" xfId="8721" xr:uid="{00000000-0005-0000-0000-000026220000}"/>
    <cellStyle name="표준 57 9" xfId="8722" xr:uid="{00000000-0005-0000-0000-000027220000}"/>
    <cellStyle name="표준 58" xfId="8723" xr:uid="{00000000-0005-0000-0000-000028220000}"/>
    <cellStyle name="표준 58 2" xfId="8724" xr:uid="{00000000-0005-0000-0000-000029220000}"/>
    <cellStyle name="표준 58 2 2" xfId="8725" xr:uid="{00000000-0005-0000-0000-00002A220000}"/>
    <cellStyle name="표준 58 2 2 2" xfId="8726" xr:uid="{00000000-0005-0000-0000-00002B220000}"/>
    <cellStyle name="표준 58 2 2 2 2" xfId="8727" xr:uid="{00000000-0005-0000-0000-00002C220000}"/>
    <cellStyle name="표준 58 2 2 2 2 2" xfId="8728" xr:uid="{00000000-0005-0000-0000-00002D220000}"/>
    <cellStyle name="표준 58 2 2 2 2 2 2" xfId="8729" xr:uid="{00000000-0005-0000-0000-00002E220000}"/>
    <cellStyle name="표준 58 2 2 2 2 2 2 2" xfId="8730" xr:uid="{00000000-0005-0000-0000-00002F220000}"/>
    <cellStyle name="표준 58 2 2 2 2 2 2 2 2" xfId="8731" xr:uid="{00000000-0005-0000-0000-000030220000}"/>
    <cellStyle name="표준 58 2 2 2 2 2 2 3" xfId="8732" xr:uid="{00000000-0005-0000-0000-000031220000}"/>
    <cellStyle name="표준 58 2 2 2 2 2 3" xfId="8733" xr:uid="{00000000-0005-0000-0000-000032220000}"/>
    <cellStyle name="표준 58 2 2 2 2 2 3 2" xfId="8734" xr:uid="{00000000-0005-0000-0000-000033220000}"/>
    <cellStyle name="표준 58 2 2 2 2 2 4" xfId="8735" xr:uid="{00000000-0005-0000-0000-000034220000}"/>
    <cellStyle name="표준 58 2 2 2 2 3" xfId="8736" xr:uid="{00000000-0005-0000-0000-000035220000}"/>
    <cellStyle name="표준 58 2 2 2 2 3 2" xfId="8737" xr:uid="{00000000-0005-0000-0000-000036220000}"/>
    <cellStyle name="표준 58 2 2 2 2 3 2 2" xfId="8738" xr:uid="{00000000-0005-0000-0000-000037220000}"/>
    <cellStyle name="표준 58 2 2 2 2 3 3" xfId="8739" xr:uid="{00000000-0005-0000-0000-000038220000}"/>
    <cellStyle name="표준 58 2 2 2 2 4" xfId="8740" xr:uid="{00000000-0005-0000-0000-000039220000}"/>
    <cellStyle name="표준 58 2 2 2 2 4 2" xfId="8741" xr:uid="{00000000-0005-0000-0000-00003A220000}"/>
    <cellStyle name="표준 58 2 2 2 2 5" xfId="8742" xr:uid="{00000000-0005-0000-0000-00003B220000}"/>
    <cellStyle name="표준 58 2 2 2 3" xfId="8743" xr:uid="{00000000-0005-0000-0000-00003C220000}"/>
    <cellStyle name="표준 58 2 2 2 3 2" xfId="8744" xr:uid="{00000000-0005-0000-0000-00003D220000}"/>
    <cellStyle name="표준 58 2 2 2 3 2 2" xfId="8745" xr:uid="{00000000-0005-0000-0000-00003E220000}"/>
    <cellStyle name="표준 58 2 2 2 3 2 2 2" xfId="8746" xr:uid="{00000000-0005-0000-0000-00003F220000}"/>
    <cellStyle name="표준 58 2 2 2 3 2 3" xfId="8747" xr:uid="{00000000-0005-0000-0000-000040220000}"/>
    <cellStyle name="표준 58 2 2 2 3 3" xfId="8748" xr:uid="{00000000-0005-0000-0000-000041220000}"/>
    <cellStyle name="표준 58 2 2 2 3 3 2" xfId="8749" xr:uid="{00000000-0005-0000-0000-000042220000}"/>
    <cellStyle name="표준 58 2 2 2 3 4" xfId="8750" xr:uid="{00000000-0005-0000-0000-000043220000}"/>
    <cellStyle name="표준 58 2 2 2 4" xfId="8751" xr:uid="{00000000-0005-0000-0000-000044220000}"/>
    <cellStyle name="표준 58 2 2 2 4 2" xfId="8752" xr:uid="{00000000-0005-0000-0000-000045220000}"/>
    <cellStyle name="표준 58 2 2 2 4 2 2" xfId="8753" xr:uid="{00000000-0005-0000-0000-000046220000}"/>
    <cellStyle name="표준 58 2 2 2 4 3" xfId="8754" xr:uid="{00000000-0005-0000-0000-000047220000}"/>
    <cellStyle name="표준 58 2 2 2 5" xfId="8755" xr:uid="{00000000-0005-0000-0000-000048220000}"/>
    <cellStyle name="표준 58 2 2 2 5 2" xfId="8756" xr:uid="{00000000-0005-0000-0000-000049220000}"/>
    <cellStyle name="표준 58 2 2 2 6" xfId="8757" xr:uid="{00000000-0005-0000-0000-00004A220000}"/>
    <cellStyle name="표준 58 2 2 3" xfId="8758" xr:uid="{00000000-0005-0000-0000-00004B220000}"/>
    <cellStyle name="표준 58 2 2 3 2" xfId="8759" xr:uid="{00000000-0005-0000-0000-00004C220000}"/>
    <cellStyle name="표준 58 2 2 3 2 2" xfId="8760" xr:uid="{00000000-0005-0000-0000-00004D220000}"/>
    <cellStyle name="표준 58 2 2 3 2 2 2" xfId="8761" xr:uid="{00000000-0005-0000-0000-00004E220000}"/>
    <cellStyle name="표준 58 2 2 3 2 2 2 2" xfId="8762" xr:uid="{00000000-0005-0000-0000-00004F220000}"/>
    <cellStyle name="표준 58 2 2 3 2 2 3" xfId="8763" xr:uid="{00000000-0005-0000-0000-000050220000}"/>
    <cellStyle name="표준 58 2 2 3 2 3" xfId="8764" xr:uid="{00000000-0005-0000-0000-000051220000}"/>
    <cellStyle name="표준 58 2 2 3 2 3 2" xfId="8765" xr:uid="{00000000-0005-0000-0000-000052220000}"/>
    <cellStyle name="표준 58 2 2 3 2 4" xfId="8766" xr:uid="{00000000-0005-0000-0000-000053220000}"/>
    <cellStyle name="표준 58 2 2 3 3" xfId="8767" xr:uid="{00000000-0005-0000-0000-000054220000}"/>
    <cellStyle name="표준 58 2 2 3 3 2" xfId="8768" xr:uid="{00000000-0005-0000-0000-000055220000}"/>
    <cellStyle name="표준 58 2 2 3 3 2 2" xfId="8769" xr:uid="{00000000-0005-0000-0000-000056220000}"/>
    <cellStyle name="표준 58 2 2 3 3 3" xfId="8770" xr:uid="{00000000-0005-0000-0000-000057220000}"/>
    <cellStyle name="표준 58 2 2 3 4" xfId="8771" xr:uid="{00000000-0005-0000-0000-000058220000}"/>
    <cellStyle name="표준 58 2 2 3 4 2" xfId="8772" xr:uid="{00000000-0005-0000-0000-000059220000}"/>
    <cellStyle name="표준 58 2 2 3 5" xfId="8773" xr:uid="{00000000-0005-0000-0000-00005A220000}"/>
    <cellStyle name="표준 58 2 2 4" xfId="8774" xr:uid="{00000000-0005-0000-0000-00005B220000}"/>
    <cellStyle name="표준 58 2 2 4 2" xfId="8775" xr:uid="{00000000-0005-0000-0000-00005C220000}"/>
    <cellStyle name="표준 58 2 2 4 2 2" xfId="8776" xr:uid="{00000000-0005-0000-0000-00005D220000}"/>
    <cellStyle name="표준 58 2 2 4 2 2 2" xfId="8777" xr:uid="{00000000-0005-0000-0000-00005E220000}"/>
    <cellStyle name="표준 58 2 2 4 2 3" xfId="8778" xr:uid="{00000000-0005-0000-0000-00005F220000}"/>
    <cellStyle name="표준 58 2 2 4 3" xfId="8779" xr:uid="{00000000-0005-0000-0000-000060220000}"/>
    <cellStyle name="표준 58 2 2 4 3 2" xfId="8780" xr:uid="{00000000-0005-0000-0000-000061220000}"/>
    <cellStyle name="표준 58 2 2 4 4" xfId="8781" xr:uid="{00000000-0005-0000-0000-000062220000}"/>
    <cellStyle name="표준 58 2 2 5" xfId="8782" xr:uid="{00000000-0005-0000-0000-000063220000}"/>
    <cellStyle name="표준 58 2 2 5 2" xfId="8783" xr:uid="{00000000-0005-0000-0000-000064220000}"/>
    <cellStyle name="표준 58 2 2 5 2 2" xfId="8784" xr:uid="{00000000-0005-0000-0000-000065220000}"/>
    <cellStyle name="표준 58 2 2 5 3" xfId="8785" xr:uid="{00000000-0005-0000-0000-000066220000}"/>
    <cellStyle name="표준 58 2 2 6" xfId="8786" xr:uid="{00000000-0005-0000-0000-000067220000}"/>
    <cellStyle name="표준 58 2 2 6 2" xfId="8787" xr:uid="{00000000-0005-0000-0000-000068220000}"/>
    <cellStyle name="표준 58 2 2 7" xfId="8788" xr:uid="{00000000-0005-0000-0000-000069220000}"/>
    <cellStyle name="표준 58 2 3" xfId="8789" xr:uid="{00000000-0005-0000-0000-00006A220000}"/>
    <cellStyle name="표준 58 2 3 2" xfId="8790" xr:uid="{00000000-0005-0000-0000-00006B220000}"/>
    <cellStyle name="표준 58 2 3 2 2" xfId="8791" xr:uid="{00000000-0005-0000-0000-00006C220000}"/>
    <cellStyle name="표준 58 2 3 2 2 2" xfId="8792" xr:uid="{00000000-0005-0000-0000-00006D220000}"/>
    <cellStyle name="표준 58 2 3 2 2 2 2" xfId="8793" xr:uid="{00000000-0005-0000-0000-00006E220000}"/>
    <cellStyle name="표준 58 2 3 2 2 2 2 2" xfId="8794" xr:uid="{00000000-0005-0000-0000-00006F220000}"/>
    <cellStyle name="표준 58 2 3 2 2 2 3" xfId="8795" xr:uid="{00000000-0005-0000-0000-000070220000}"/>
    <cellStyle name="표준 58 2 3 2 2 3" xfId="8796" xr:uid="{00000000-0005-0000-0000-000071220000}"/>
    <cellStyle name="표준 58 2 3 2 2 3 2" xfId="8797" xr:uid="{00000000-0005-0000-0000-000072220000}"/>
    <cellStyle name="표준 58 2 3 2 2 4" xfId="8798" xr:uid="{00000000-0005-0000-0000-000073220000}"/>
    <cellStyle name="표준 58 2 3 2 3" xfId="8799" xr:uid="{00000000-0005-0000-0000-000074220000}"/>
    <cellStyle name="표준 58 2 3 2 3 2" xfId="8800" xr:uid="{00000000-0005-0000-0000-000075220000}"/>
    <cellStyle name="표준 58 2 3 2 3 2 2" xfId="8801" xr:uid="{00000000-0005-0000-0000-000076220000}"/>
    <cellStyle name="표준 58 2 3 2 3 3" xfId="8802" xr:uid="{00000000-0005-0000-0000-000077220000}"/>
    <cellStyle name="표준 58 2 3 2 4" xfId="8803" xr:uid="{00000000-0005-0000-0000-000078220000}"/>
    <cellStyle name="표준 58 2 3 2 4 2" xfId="8804" xr:uid="{00000000-0005-0000-0000-000079220000}"/>
    <cellStyle name="표준 58 2 3 2 5" xfId="8805" xr:uid="{00000000-0005-0000-0000-00007A220000}"/>
    <cellStyle name="표준 58 2 3 3" xfId="8806" xr:uid="{00000000-0005-0000-0000-00007B220000}"/>
    <cellStyle name="표준 58 2 3 3 2" xfId="8807" xr:uid="{00000000-0005-0000-0000-00007C220000}"/>
    <cellStyle name="표준 58 2 3 3 2 2" xfId="8808" xr:uid="{00000000-0005-0000-0000-00007D220000}"/>
    <cellStyle name="표준 58 2 3 3 2 2 2" xfId="8809" xr:uid="{00000000-0005-0000-0000-00007E220000}"/>
    <cellStyle name="표준 58 2 3 3 2 3" xfId="8810" xr:uid="{00000000-0005-0000-0000-00007F220000}"/>
    <cellStyle name="표준 58 2 3 3 3" xfId="8811" xr:uid="{00000000-0005-0000-0000-000080220000}"/>
    <cellStyle name="표준 58 2 3 3 3 2" xfId="8812" xr:uid="{00000000-0005-0000-0000-000081220000}"/>
    <cellStyle name="표준 58 2 3 3 4" xfId="8813" xr:uid="{00000000-0005-0000-0000-000082220000}"/>
    <cellStyle name="표준 58 2 3 4" xfId="8814" xr:uid="{00000000-0005-0000-0000-000083220000}"/>
    <cellStyle name="표준 58 2 3 4 2" xfId="8815" xr:uid="{00000000-0005-0000-0000-000084220000}"/>
    <cellStyle name="표준 58 2 3 4 2 2" xfId="8816" xr:uid="{00000000-0005-0000-0000-000085220000}"/>
    <cellStyle name="표준 58 2 3 4 3" xfId="8817" xr:uid="{00000000-0005-0000-0000-000086220000}"/>
    <cellStyle name="표준 58 2 3 5" xfId="8818" xr:uid="{00000000-0005-0000-0000-000087220000}"/>
    <cellStyle name="표준 58 2 3 5 2" xfId="8819" xr:uid="{00000000-0005-0000-0000-000088220000}"/>
    <cellStyle name="표준 58 2 3 6" xfId="8820" xr:uid="{00000000-0005-0000-0000-000089220000}"/>
    <cellStyle name="표준 58 2 4" xfId="8821" xr:uid="{00000000-0005-0000-0000-00008A220000}"/>
    <cellStyle name="표준 58 2 4 2" xfId="8822" xr:uid="{00000000-0005-0000-0000-00008B220000}"/>
    <cellStyle name="표준 58 2 4 2 2" xfId="8823" xr:uid="{00000000-0005-0000-0000-00008C220000}"/>
    <cellStyle name="표준 58 2 4 2 2 2" xfId="8824" xr:uid="{00000000-0005-0000-0000-00008D220000}"/>
    <cellStyle name="표준 58 2 4 2 2 2 2" xfId="8825" xr:uid="{00000000-0005-0000-0000-00008E220000}"/>
    <cellStyle name="표준 58 2 4 2 2 3" xfId="8826" xr:uid="{00000000-0005-0000-0000-00008F220000}"/>
    <cellStyle name="표준 58 2 4 2 3" xfId="8827" xr:uid="{00000000-0005-0000-0000-000090220000}"/>
    <cellStyle name="표준 58 2 4 2 3 2" xfId="8828" xr:uid="{00000000-0005-0000-0000-000091220000}"/>
    <cellStyle name="표준 58 2 4 2 4" xfId="8829" xr:uid="{00000000-0005-0000-0000-000092220000}"/>
    <cellStyle name="표준 58 2 4 3" xfId="8830" xr:uid="{00000000-0005-0000-0000-000093220000}"/>
    <cellStyle name="표준 58 2 4 3 2" xfId="8831" xr:uid="{00000000-0005-0000-0000-000094220000}"/>
    <cellStyle name="표준 58 2 4 3 2 2" xfId="8832" xr:uid="{00000000-0005-0000-0000-000095220000}"/>
    <cellStyle name="표준 58 2 4 3 3" xfId="8833" xr:uid="{00000000-0005-0000-0000-000096220000}"/>
    <cellStyle name="표준 58 2 4 4" xfId="8834" xr:uid="{00000000-0005-0000-0000-000097220000}"/>
    <cellStyle name="표준 58 2 4 4 2" xfId="8835" xr:uid="{00000000-0005-0000-0000-000098220000}"/>
    <cellStyle name="표준 58 2 4 5" xfId="8836" xr:uid="{00000000-0005-0000-0000-000099220000}"/>
    <cellStyle name="표준 58 2 5" xfId="8837" xr:uid="{00000000-0005-0000-0000-00009A220000}"/>
    <cellStyle name="표준 58 2 5 2" xfId="8838" xr:uid="{00000000-0005-0000-0000-00009B220000}"/>
    <cellStyle name="표준 58 2 5 2 2" xfId="8839" xr:uid="{00000000-0005-0000-0000-00009C220000}"/>
    <cellStyle name="표준 58 2 5 2 2 2" xfId="8840" xr:uid="{00000000-0005-0000-0000-00009D220000}"/>
    <cellStyle name="표준 58 2 5 2 3" xfId="8841" xr:uid="{00000000-0005-0000-0000-00009E220000}"/>
    <cellStyle name="표준 58 2 5 3" xfId="8842" xr:uid="{00000000-0005-0000-0000-00009F220000}"/>
    <cellStyle name="표준 58 2 5 3 2" xfId="8843" xr:uid="{00000000-0005-0000-0000-0000A0220000}"/>
    <cellStyle name="표준 58 2 5 4" xfId="8844" xr:uid="{00000000-0005-0000-0000-0000A1220000}"/>
    <cellStyle name="표준 58 2 6" xfId="8845" xr:uid="{00000000-0005-0000-0000-0000A2220000}"/>
    <cellStyle name="표준 58 2 6 2" xfId="8846" xr:uid="{00000000-0005-0000-0000-0000A3220000}"/>
    <cellStyle name="표준 58 2 6 2 2" xfId="8847" xr:uid="{00000000-0005-0000-0000-0000A4220000}"/>
    <cellStyle name="표준 58 2 6 3" xfId="8848" xr:uid="{00000000-0005-0000-0000-0000A5220000}"/>
    <cellStyle name="표준 58 2 7" xfId="8849" xr:uid="{00000000-0005-0000-0000-0000A6220000}"/>
    <cellStyle name="표준 58 2 7 2" xfId="8850" xr:uid="{00000000-0005-0000-0000-0000A7220000}"/>
    <cellStyle name="표준 58 2 8" xfId="8851" xr:uid="{00000000-0005-0000-0000-0000A8220000}"/>
    <cellStyle name="표준 58 3" xfId="8852" xr:uid="{00000000-0005-0000-0000-0000A9220000}"/>
    <cellStyle name="표준 58 3 2" xfId="8853" xr:uid="{00000000-0005-0000-0000-0000AA220000}"/>
    <cellStyle name="표준 58 3 2 2" xfId="8854" xr:uid="{00000000-0005-0000-0000-0000AB220000}"/>
    <cellStyle name="표준 58 3 2 2 2" xfId="8855" xr:uid="{00000000-0005-0000-0000-0000AC220000}"/>
    <cellStyle name="표준 58 3 2 2 2 2" xfId="8856" xr:uid="{00000000-0005-0000-0000-0000AD220000}"/>
    <cellStyle name="표준 58 3 2 2 2 2 2" xfId="8857" xr:uid="{00000000-0005-0000-0000-0000AE220000}"/>
    <cellStyle name="표준 58 3 2 2 2 2 2 2" xfId="8858" xr:uid="{00000000-0005-0000-0000-0000AF220000}"/>
    <cellStyle name="표준 58 3 2 2 2 2 3" xfId="8859" xr:uid="{00000000-0005-0000-0000-0000B0220000}"/>
    <cellStyle name="표준 58 3 2 2 2 3" xfId="8860" xr:uid="{00000000-0005-0000-0000-0000B1220000}"/>
    <cellStyle name="표준 58 3 2 2 2 3 2" xfId="8861" xr:uid="{00000000-0005-0000-0000-0000B2220000}"/>
    <cellStyle name="표준 58 3 2 2 2 4" xfId="8862" xr:uid="{00000000-0005-0000-0000-0000B3220000}"/>
    <cellStyle name="표준 58 3 2 2 3" xfId="8863" xr:uid="{00000000-0005-0000-0000-0000B4220000}"/>
    <cellStyle name="표준 58 3 2 2 3 2" xfId="8864" xr:uid="{00000000-0005-0000-0000-0000B5220000}"/>
    <cellStyle name="표준 58 3 2 2 3 2 2" xfId="8865" xr:uid="{00000000-0005-0000-0000-0000B6220000}"/>
    <cellStyle name="표준 58 3 2 2 3 3" xfId="8866" xr:uid="{00000000-0005-0000-0000-0000B7220000}"/>
    <cellStyle name="표준 58 3 2 2 4" xfId="8867" xr:uid="{00000000-0005-0000-0000-0000B8220000}"/>
    <cellStyle name="표준 58 3 2 2 4 2" xfId="8868" xr:uid="{00000000-0005-0000-0000-0000B9220000}"/>
    <cellStyle name="표준 58 3 2 2 5" xfId="8869" xr:uid="{00000000-0005-0000-0000-0000BA220000}"/>
    <cellStyle name="표준 58 3 2 3" xfId="8870" xr:uid="{00000000-0005-0000-0000-0000BB220000}"/>
    <cellStyle name="표준 58 3 2 3 2" xfId="8871" xr:uid="{00000000-0005-0000-0000-0000BC220000}"/>
    <cellStyle name="표준 58 3 2 3 2 2" xfId="8872" xr:uid="{00000000-0005-0000-0000-0000BD220000}"/>
    <cellStyle name="표준 58 3 2 3 2 2 2" xfId="8873" xr:uid="{00000000-0005-0000-0000-0000BE220000}"/>
    <cellStyle name="표준 58 3 2 3 2 3" xfId="8874" xr:uid="{00000000-0005-0000-0000-0000BF220000}"/>
    <cellStyle name="표준 58 3 2 3 3" xfId="8875" xr:uid="{00000000-0005-0000-0000-0000C0220000}"/>
    <cellStyle name="표준 58 3 2 3 3 2" xfId="8876" xr:uid="{00000000-0005-0000-0000-0000C1220000}"/>
    <cellStyle name="표준 58 3 2 3 4" xfId="8877" xr:uid="{00000000-0005-0000-0000-0000C2220000}"/>
    <cellStyle name="표준 58 3 2 4" xfId="8878" xr:uid="{00000000-0005-0000-0000-0000C3220000}"/>
    <cellStyle name="표준 58 3 2 4 2" xfId="8879" xr:uid="{00000000-0005-0000-0000-0000C4220000}"/>
    <cellStyle name="표준 58 3 2 4 2 2" xfId="8880" xr:uid="{00000000-0005-0000-0000-0000C5220000}"/>
    <cellStyle name="표준 58 3 2 4 3" xfId="8881" xr:uid="{00000000-0005-0000-0000-0000C6220000}"/>
    <cellStyle name="표준 58 3 2 5" xfId="8882" xr:uid="{00000000-0005-0000-0000-0000C7220000}"/>
    <cellStyle name="표준 58 3 2 5 2" xfId="8883" xr:uid="{00000000-0005-0000-0000-0000C8220000}"/>
    <cellStyle name="표준 58 3 2 6" xfId="8884" xr:uid="{00000000-0005-0000-0000-0000C9220000}"/>
    <cellStyle name="표준 58 3 3" xfId="8885" xr:uid="{00000000-0005-0000-0000-0000CA220000}"/>
    <cellStyle name="표준 58 3 3 2" xfId="8886" xr:uid="{00000000-0005-0000-0000-0000CB220000}"/>
    <cellStyle name="표준 58 3 3 2 2" xfId="8887" xr:uid="{00000000-0005-0000-0000-0000CC220000}"/>
    <cellStyle name="표준 58 3 3 2 2 2" xfId="8888" xr:uid="{00000000-0005-0000-0000-0000CD220000}"/>
    <cellStyle name="표준 58 3 3 2 2 2 2" xfId="8889" xr:uid="{00000000-0005-0000-0000-0000CE220000}"/>
    <cellStyle name="표준 58 3 3 2 2 3" xfId="8890" xr:uid="{00000000-0005-0000-0000-0000CF220000}"/>
    <cellStyle name="표준 58 3 3 2 3" xfId="8891" xr:uid="{00000000-0005-0000-0000-0000D0220000}"/>
    <cellStyle name="표준 58 3 3 2 3 2" xfId="8892" xr:uid="{00000000-0005-0000-0000-0000D1220000}"/>
    <cellStyle name="표준 58 3 3 2 4" xfId="8893" xr:uid="{00000000-0005-0000-0000-0000D2220000}"/>
    <cellStyle name="표준 58 3 3 3" xfId="8894" xr:uid="{00000000-0005-0000-0000-0000D3220000}"/>
    <cellStyle name="표준 58 3 3 3 2" xfId="8895" xr:uid="{00000000-0005-0000-0000-0000D4220000}"/>
    <cellStyle name="표준 58 3 3 3 2 2" xfId="8896" xr:uid="{00000000-0005-0000-0000-0000D5220000}"/>
    <cellStyle name="표준 58 3 3 3 3" xfId="8897" xr:uid="{00000000-0005-0000-0000-0000D6220000}"/>
    <cellStyle name="표준 58 3 3 4" xfId="8898" xr:uid="{00000000-0005-0000-0000-0000D7220000}"/>
    <cellStyle name="표준 58 3 3 4 2" xfId="8899" xr:uid="{00000000-0005-0000-0000-0000D8220000}"/>
    <cellStyle name="표준 58 3 3 5" xfId="8900" xr:uid="{00000000-0005-0000-0000-0000D9220000}"/>
    <cellStyle name="표준 58 3 4" xfId="8901" xr:uid="{00000000-0005-0000-0000-0000DA220000}"/>
    <cellStyle name="표준 58 3 4 2" xfId="8902" xr:uid="{00000000-0005-0000-0000-0000DB220000}"/>
    <cellStyle name="표준 58 3 4 2 2" xfId="8903" xr:uid="{00000000-0005-0000-0000-0000DC220000}"/>
    <cellStyle name="표준 58 3 4 2 2 2" xfId="8904" xr:uid="{00000000-0005-0000-0000-0000DD220000}"/>
    <cellStyle name="표준 58 3 4 2 3" xfId="8905" xr:uid="{00000000-0005-0000-0000-0000DE220000}"/>
    <cellStyle name="표준 58 3 4 3" xfId="8906" xr:uid="{00000000-0005-0000-0000-0000DF220000}"/>
    <cellStyle name="표준 58 3 4 3 2" xfId="8907" xr:uid="{00000000-0005-0000-0000-0000E0220000}"/>
    <cellStyle name="표준 58 3 4 4" xfId="8908" xr:uid="{00000000-0005-0000-0000-0000E1220000}"/>
    <cellStyle name="표준 58 3 5" xfId="8909" xr:uid="{00000000-0005-0000-0000-0000E2220000}"/>
    <cellStyle name="표준 58 3 5 2" xfId="8910" xr:uid="{00000000-0005-0000-0000-0000E3220000}"/>
    <cellStyle name="표준 58 3 5 2 2" xfId="8911" xr:uid="{00000000-0005-0000-0000-0000E4220000}"/>
    <cellStyle name="표준 58 3 5 3" xfId="8912" xr:uid="{00000000-0005-0000-0000-0000E5220000}"/>
    <cellStyle name="표준 58 3 6" xfId="8913" xr:uid="{00000000-0005-0000-0000-0000E6220000}"/>
    <cellStyle name="표준 58 3 6 2" xfId="8914" xr:uid="{00000000-0005-0000-0000-0000E7220000}"/>
    <cellStyle name="표준 58 3 7" xfId="8915" xr:uid="{00000000-0005-0000-0000-0000E8220000}"/>
    <cellStyle name="표준 58 4" xfId="8916" xr:uid="{00000000-0005-0000-0000-0000E9220000}"/>
    <cellStyle name="표준 58 4 2" xfId="8917" xr:uid="{00000000-0005-0000-0000-0000EA220000}"/>
    <cellStyle name="표준 58 4 2 2" xfId="8918" xr:uid="{00000000-0005-0000-0000-0000EB220000}"/>
    <cellStyle name="표준 58 4 2 2 2" xfId="8919" xr:uid="{00000000-0005-0000-0000-0000EC220000}"/>
    <cellStyle name="표준 58 4 2 2 2 2" xfId="8920" xr:uid="{00000000-0005-0000-0000-0000ED220000}"/>
    <cellStyle name="표준 58 4 2 2 2 2 2" xfId="8921" xr:uid="{00000000-0005-0000-0000-0000EE220000}"/>
    <cellStyle name="표준 58 4 2 2 2 3" xfId="8922" xr:uid="{00000000-0005-0000-0000-0000EF220000}"/>
    <cellStyle name="표준 58 4 2 2 3" xfId="8923" xr:uid="{00000000-0005-0000-0000-0000F0220000}"/>
    <cellStyle name="표준 58 4 2 2 3 2" xfId="8924" xr:uid="{00000000-0005-0000-0000-0000F1220000}"/>
    <cellStyle name="표준 58 4 2 2 4" xfId="8925" xr:uid="{00000000-0005-0000-0000-0000F2220000}"/>
    <cellStyle name="표준 58 4 2 3" xfId="8926" xr:uid="{00000000-0005-0000-0000-0000F3220000}"/>
    <cellStyle name="표준 58 4 2 3 2" xfId="8927" xr:uid="{00000000-0005-0000-0000-0000F4220000}"/>
    <cellStyle name="표준 58 4 2 3 2 2" xfId="8928" xr:uid="{00000000-0005-0000-0000-0000F5220000}"/>
    <cellStyle name="표준 58 4 2 3 3" xfId="8929" xr:uid="{00000000-0005-0000-0000-0000F6220000}"/>
    <cellStyle name="표준 58 4 2 4" xfId="8930" xr:uid="{00000000-0005-0000-0000-0000F7220000}"/>
    <cellStyle name="표준 58 4 2 4 2" xfId="8931" xr:uid="{00000000-0005-0000-0000-0000F8220000}"/>
    <cellStyle name="표준 58 4 2 5" xfId="8932" xr:uid="{00000000-0005-0000-0000-0000F9220000}"/>
    <cellStyle name="표준 58 4 3" xfId="8933" xr:uid="{00000000-0005-0000-0000-0000FA220000}"/>
    <cellStyle name="표준 58 4 3 2" xfId="8934" xr:uid="{00000000-0005-0000-0000-0000FB220000}"/>
    <cellStyle name="표준 58 4 3 2 2" xfId="8935" xr:uid="{00000000-0005-0000-0000-0000FC220000}"/>
    <cellStyle name="표준 58 4 3 2 2 2" xfId="8936" xr:uid="{00000000-0005-0000-0000-0000FD220000}"/>
    <cellStyle name="표준 58 4 3 2 3" xfId="8937" xr:uid="{00000000-0005-0000-0000-0000FE220000}"/>
    <cellStyle name="표준 58 4 3 3" xfId="8938" xr:uid="{00000000-0005-0000-0000-0000FF220000}"/>
    <cellStyle name="표준 58 4 3 3 2" xfId="8939" xr:uid="{00000000-0005-0000-0000-000000230000}"/>
    <cellStyle name="표준 58 4 3 4" xfId="8940" xr:uid="{00000000-0005-0000-0000-000001230000}"/>
    <cellStyle name="표준 58 4 4" xfId="8941" xr:uid="{00000000-0005-0000-0000-000002230000}"/>
    <cellStyle name="표준 58 4 4 2" xfId="8942" xr:uid="{00000000-0005-0000-0000-000003230000}"/>
    <cellStyle name="표준 58 4 4 2 2" xfId="8943" xr:uid="{00000000-0005-0000-0000-000004230000}"/>
    <cellStyle name="표준 58 4 4 3" xfId="8944" xr:uid="{00000000-0005-0000-0000-000005230000}"/>
    <cellStyle name="표준 58 4 5" xfId="8945" xr:uid="{00000000-0005-0000-0000-000006230000}"/>
    <cellStyle name="표준 58 4 5 2" xfId="8946" xr:uid="{00000000-0005-0000-0000-000007230000}"/>
    <cellStyle name="표준 58 4 6" xfId="8947" xr:uid="{00000000-0005-0000-0000-000008230000}"/>
    <cellStyle name="표준 58 5" xfId="8948" xr:uid="{00000000-0005-0000-0000-000009230000}"/>
    <cellStyle name="표준 58 5 2" xfId="8949" xr:uid="{00000000-0005-0000-0000-00000A230000}"/>
    <cellStyle name="표준 58 5 2 2" xfId="8950" xr:uid="{00000000-0005-0000-0000-00000B230000}"/>
    <cellStyle name="표준 58 5 2 2 2" xfId="8951" xr:uid="{00000000-0005-0000-0000-00000C230000}"/>
    <cellStyle name="표준 58 5 2 2 2 2" xfId="8952" xr:uid="{00000000-0005-0000-0000-00000D230000}"/>
    <cellStyle name="표준 58 5 2 2 3" xfId="8953" xr:uid="{00000000-0005-0000-0000-00000E230000}"/>
    <cellStyle name="표준 58 5 2 3" xfId="8954" xr:uid="{00000000-0005-0000-0000-00000F230000}"/>
    <cellStyle name="표준 58 5 2 3 2" xfId="8955" xr:uid="{00000000-0005-0000-0000-000010230000}"/>
    <cellStyle name="표준 58 5 2 4" xfId="8956" xr:uid="{00000000-0005-0000-0000-000011230000}"/>
    <cellStyle name="표준 58 5 3" xfId="8957" xr:uid="{00000000-0005-0000-0000-000012230000}"/>
    <cellStyle name="표준 58 5 3 2" xfId="8958" xr:uid="{00000000-0005-0000-0000-000013230000}"/>
    <cellStyle name="표준 58 5 3 2 2" xfId="8959" xr:uid="{00000000-0005-0000-0000-000014230000}"/>
    <cellStyle name="표준 58 5 3 3" xfId="8960" xr:uid="{00000000-0005-0000-0000-000015230000}"/>
    <cellStyle name="표준 58 5 4" xfId="8961" xr:uid="{00000000-0005-0000-0000-000016230000}"/>
    <cellStyle name="표준 58 5 4 2" xfId="8962" xr:uid="{00000000-0005-0000-0000-000017230000}"/>
    <cellStyle name="표준 58 5 5" xfId="8963" xr:uid="{00000000-0005-0000-0000-000018230000}"/>
    <cellStyle name="표준 58 6" xfId="8964" xr:uid="{00000000-0005-0000-0000-000019230000}"/>
    <cellStyle name="표준 58 6 2" xfId="8965" xr:uid="{00000000-0005-0000-0000-00001A230000}"/>
    <cellStyle name="표준 58 6 2 2" xfId="8966" xr:uid="{00000000-0005-0000-0000-00001B230000}"/>
    <cellStyle name="표준 58 6 2 2 2" xfId="8967" xr:uid="{00000000-0005-0000-0000-00001C230000}"/>
    <cellStyle name="표준 58 6 2 3" xfId="8968" xr:uid="{00000000-0005-0000-0000-00001D230000}"/>
    <cellStyle name="표준 58 6 3" xfId="8969" xr:uid="{00000000-0005-0000-0000-00001E230000}"/>
    <cellStyle name="표준 58 6 3 2" xfId="8970" xr:uid="{00000000-0005-0000-0000-00001F230000}"/>
    <cellStyle name="표준 58 6 4" xfId="8971" xr:uid="{00000000-0005-0000-0000-000020230000}"/>
    <cellStyle name="표준 58 7" xfId="8972" xr:uid="{00000000-0005-0000-0000-000021230000}"/>
    <cellStyle name="표준 58 7 2" xfId="8973" xr:uid="{00000000-0005-0000-0000-000022230000}"/>
    <cellStyle name="표준 58 7 2 2" xfId="8974" xr:uid="{00000000-0005-0000-0000-000023230000}"/>
    <cellStyle name="표준 58 7 3" xfId="8975" xr:uid="{00000000-0005-0000-0000-000024230000}"/>
    <cellStyle name="표준 58 8" xfId="8976" xr:uid="{00000000-0005-0000-0000-000025230000}"/>
    <cellStyle name="표준 58 8 2" xfId="8977" xr:uid="{00000000-0005-0000-0000-000026230000}"/>
    <cellStyle name="표준 58 9" xfId="8978" xr:uid="{00000000-0005-0000-0000-000027230000}"/>
    <cellStyle name="표준 59" xfId="8979" xr:uid="{00000000-0005-0000-0000-000028230000}"/>
    <cellStyle name="표준 59 2" xfId="8980" xr:uid="{00000000-0005-0000-0000-000029230000}"/>
    <cellStyle name="표준 59 2 2" xfId="8981" xr:uid="{00000000-0005-0000-0000-00002A230000}"/>
    <cellStyle name="표준 59 2 2 2" xfId="8982" xr:uid="{00000000-0005-0000-0000-00002B230000}"/>
    <cellStyle name="표준 59 2 2 2 2" xfId="8983" xr:uid="{00000000-0005-0000-0000-00002C230000}"/>
    <cellStyle name="표준 59 2 2 2 2 2" xfId="8984" xr:uid="{00000000-0005-0000-0000-00002D230000}"/>
    <cellStyle name="표준 59 2 2 2 2 2 2" xfId="8985" xr:uid="{00000000-0005-0000-0000-00002E230000}"/>
    <cellStyle name="표준 59 2 2 2 2 2 2 2" xfId="8986" xr:uid="{00000000-0005-0000-0000-00002F230000}"/>
    <cellStyle name="표준 59 2 2 2 2 2 3" xfId="8987" xr:uid="{00000000-0005-0000-0000-000030230000}"/>
    <cellStyle name="표준 59 2 2 2 2 3" xfId="8988" xr:uid="{00000000-0005-0000-0000-000031230000}"/>
    <cellStyle name="표준 59 2 2 2 2 3 2" xfId="8989" xr:uid="{00000000-0005-0000-0000-000032230000}"/>
    <cellStyle name="표준 59 2 2 2 2 4" xfId="8990" xr:uid="{00000000-0005-0000-0000-000033230000}"/>
    <cellStyle name="표준 59 2 2 2 3" xfId="8991" xr:uid="{00000000-0005-0000-0000-000034230000}"/>
    <cellStyle name="표준 59 2 2 2 3 2" xfId="8992" xr:uid="{00000000-0005-0000-0000-000035230000}"/>
    <cellStyle name="표준 59 2 2 2 3 2 2" xfId="8993" xr:uid="{00000000-0005-0000-0000-000036230000}"/>
    <cellStyle name="표준 59 2 2 2 3 3" xfId="8994" xr:uid="{00000000-0005-0000-0000-000037230000}"/>
    <cellStyle name="표준 59 2 2 2 4" xfId="8995" xr:uid="{00000000-0005-0000-0000-000038230000}"/>
    <cellStyle name="표준 59 2 2 2 4 2" xfId="8996" xr:uid="{00000000-0005-0000-0000-000039230000}"/>
    <cellStyle name="표준 59 2 2 2 5" xfId="8997" xr:uid="{00000000-0005-0000-0000-00003A230000}"/>
    <cellStyle name="표준 59 2 2 3" xfId="8998" xr:uid="{00000000-0005-0000-0000-00003B230000}"/>
    <cellStyle name="표준 59 2 2 3 2" xfId="8999" xr:uid="{00000000-0005-0000-0000-00003C230000}"/>
    <cellStyle name="표준 59 2 2 3 2 2" xfId="9000" xr:uid="{00000000-0005-0000-0000-00003D230000}"/>
    <cellStyle name="표준 59 2 2 3 2 2 2" xfId="9001" xr:uid="{00000000-0005-0000-0000-00003E230000}"/>
    <cellStyle name="표준 59 2 2 3 2 3" xfId="9002" xr:uid="{00000000-0005-0000-0000-00003F230000}"/>
    <cellStyle name="표준 59 2 2 3 3" xfId="9003" xr:uid="{00000000-0005-0000-0000-000040230000}"/>
    <cellStyle name="표준 59 2 2 3 3 2" xfId="9004" xr:uid="{00000000-0005-0000-0000-000041230000}"/>
    <cellStyle name="표준 59 2 2 3 4" xfId="9005" xr:uid="{00000000-0005-0000-0000-000042230000}"/>
    <cellStyle name="표준 59 2 2 4" xfId="9006" xr:uid="{00000000-0005-0000-0000-000043230000}"/>
    <cellStyle name="표준 59 2 2 4 2" xfId="9007" xr:uid="{00000000-0005-0000-0000-000044230000}"/>
    <cellStyle name="표준 59 2 2 4 2 2" xfId="9008" xr:uid="{00000000-0005-0000-0000-000045230000}"/>
    <cellStyle name="표준 59 2 2 4 3" xfId="9009" xr:uid="{00000000-0005-0000-0000-000046230000}"/>
    <cellStyle name="표준 59 2 2 5" xfId="9010" xr:uid="{00000000-0005-0000-0000-000047230000}"/>
    <cellStyle name="표준 59 2 2 5 2" xfId="9011" xr:uid="{00000000-0005-0000-0000-000048230000}"/>
    <cellStyle name="표준 59 2 2 6" xfId="9012" xr:uid="{00000000-0005-0000-0000-000049230000}"/>
    <cellStyle name="표준 59 2 3" xfId="9013" xr:uid="{00000000-0005-0000-0000-00004A230000}"/>
    <cellStyle name="표준 59 2 3 2" xfId="9014" xr:uid="{00000000-0005-0000-0000-00004B230000}"/>
    <cellStyle name="표준 59 2 3 2 2" xfId="9015" xr:uid="{00000000-0005-0000-0000-00004C230000}"/>
    <cellStyle name="표준 59 2 3 2 2 2" xfId="9016" xr:uid="{00000000-0005-0000-0000-00004D230000}"/>
    <cellStyle name="표준 59 2 3 2 2 2 2" xfId="9017" xr:uid="{00000000-0005-0000-0000-00004E230000}"/>
    <cellStyle name="표준 59 2 3 2 2 3" xfId="9018" xr:uid="{00000000-0005-0000-0000-00004F230000}"/>
    <cellStyle name="표준 59 2 3 2 3" xfId="9019" xr:uid="{00000000-0005-0000-0000-000050230000}"/>
    <cellStyle name="표준 59 2 3 2 3 2" xfId="9020" xr:uid="{00000000-0005-0000-0000-000051230000}"/>
    <cellStyle name="표준 59 2 3 2 4" xfId="9021" xr:uid="{00000000-0005-0000-0000-000052230000}"/>
    <cellStyle name="표준 59 2 3 3" xfId="9022" xr:uid="{00000000-0005-0000-0000-000053230000}"/>
    <cellStyle name="표준 59 2 3 3 2" xfId="9023" xr:uid="{00000000-0005-0000-0000-000054230000}"/>
    <cellStyle name="표준 59 2 3 3 2 2" xfId="9024" xr:uid="{00000000-0005-0000-0000-000055230000}"/>
    <cellStyle name="표준 59 2 3 3 3" xfId="9025" xr:uid="{00000000-0005-0000-0000-000056230000}"/>
    <cellStyle name="표준 59 2 3 4" xfId="9026" xr:uid="{00000000-0005-0000-0000-000057230000}"/>
    <cellStyle name="표준 59 2 3 4 2" xfId="9027" xr:uid="{00000000-0005-0000-0000-000058230000}"/>
    <cellStyle name="표준 59 2 3 5" xfId="9028" xr:uid="{00000000-0005-0000-0000-000059230000}"/>
    <cellStyle name="표준 59 2 4" xfId="9029" xr:uid="{00000000-0005-0000-0000-00005A230000}"/>
    <cellStyle name="표준 59 2 4 2" xfId="9030" xr:uid="{00000000-0005-0000-0000-00005B230000}"/>
    <cellStyle name="표준 59 2 4 2 2" xfId="9031" xr:uid="{00000000-0005-0000-0000-00005C230000}"/>
    <cellStyle name="표준 59 2 4 2 2 2" xfId="9032" xr:uid="{00000000-0005-0000-0000-00005D230000}"/>
    <cellStyle name="표준 59 2 4 2 3" xfId="9033" xr:uid="{00000000-0005-0000-0000-00005E230000}"/>
    <cellStyle name="표준 59 2 4 3" xfId="9034" xr:uid="{00000000-0005-0000-0000-00005F230000}"/>
    <cellStyle name="표준 59 2 4 3 2" xfId="9035" xr:uid="{00000000-0005-0000-0000-000060230000}"/>
    <cellStyle name="표준 59 2 4 4" xfId="9036" xr:uid="{00000000-0005-0000-0000-000061230000}"/>
    <cellStyle name="표준 59 2 5" xfId="9037" xr:uid="{00000000-0005-0000-0000-000062230000}"/>
    <cellStyle name="표준 59 2 5 2" xfId="9038" xr:uid="{00000000-0005-0000-0000-000063230000}"/>
    <cellStyle name="표준 59 2 5 2 2" xfId="9039" xr:uid="{00000000-0005-0000-0000-000064230000}"/>
    <cellStyle name="표준 59 2 5 3" xfId="9040" xr:uid="{00000000-0005-0000-0000-000065230000}"/>
    <cellStyle name="표준 59 2 6" xfId="9041" xr:uid="{00000000-0005-0000-0000-000066230000}"/>
    <cellStyle name="표준 59 2 6 2" xfId="9042" xr:uid="{00000000-0005-0000-0000-000067230000}"/>
    <cellStyle name="표준 59 2 7" xfId="9043" xr:uid="{00000000-0005-0000-0000-000068230000}"/>
    <cellStyle name="표준 59 3" xfId="9044" xr:uid="{00000000-0005-0000-0000-000069230000}"/>
    <cellStyle name="표준 59 3 2" xfId="9045" xr:uid="{00000000-0005-0000-0000-00006A230000}"/>
    <cellStyle name="표준 59 3 2 2" xfId="9046" xr:uid="{00000000-0005-0000-0000-00006B230000}"/>
    <cellStyle name="표준 59 3 2 2 2" xfId="9047" xr:uid="{00000000-0005-0000-0000-00006C230000}"/>
    <cellStyle name="표준 59 3 2 2 2 2" xfId="9048" xr:uid="{00000000-0005-0000-0000-00006D230000}"/>
    <cellStyle name="표준 59 3 2 2 2 2 2" xfId="9049" xr:uid="{00000000-0005-0000-0000-00006E230000}"/>
    <cellStyle name="표준 59 3 2 2 2 3" xfId="9050" xr:uid="{00000000-0005-0000-0000-00006F230000}"/>
    <cellStyle name="표준 59 3 2 2 3" xfId="9051" xr:uid="{00000000-0005-0000-0000-000070230000}"/>
    <cellStyle name="표준 59 3 2 2 3 2" xfId="9052" xr:uid="{00000000-0005-0000-0000-000071230000}"/>
    <cellStyle name="표준 59 3 2 2 4" xfId="9053" xr:uid="{00000000-0005-0000-0000-000072230000}"/>
    <cellStyle name="표준 59 3 2 3" xfId="9054" xr:uid="{00000000-0005-0000-0000-000073230000}"/>
    <cellStyle name="표준 59 3 2 3 2" xfId="9055" xr:uid="{00000000-0005-0000-0000-000074230000}"/>
    <cellStyle name="표준 59 3 2 3 2 2" xfId="9056" xr:uid="{00000000-0005-0000-0000-000075230000}"/>
    <cellStyle name="표준 59 3 2 3 3" xfId="9057" xr:uid="{00000000-0005-0000-0000-000076230000}"/>
    <cellStyle name="표준 59 3 2 4" xfId="9058" xr:uid="{00000000-0005-0000-0000-000077230000}"/>
    <cellStyle name="표준 59 3 2 4 2" xfId="9059" xr:uid="{00000000-0005-0000-0000-000078230000}"/>
    <cellStyle name="표준 59 3 2 5" xfId="9060" xr:uid="{00000000-0005-0000-0000-000079230000}"/>
    <cellStyle name="표준 59 3 3" xfId="9061" xr:uid="{00000000-0005-0000-0000-00007A230000}"/>
    <cellStyle name="표준 59 3 3 2" xfId="9062" xr:uid="{00000000-0005-0000-0000-00007B230000}"/>
    <cellStyle name="표준 59 3 3 2 2" xfId="9063" xr:uid="{00000000-0005-0000-0000-00007C230000}"/>
    <cellStyle name="표준 59 3 3 2 2 2" xfId="9064" xr:uid="{00000000-0005-0000-0000-00007D230000}"/>
    <cellStyle name="표준 59 3 3 2 3" xfId="9065" xr:uid="{00000000-0005-0000-0000-00007E230000}"/>
    <cellStyle name="표준 59 3 3 3" xfId="9066" xr:uid="{00000000-0005-0000-0000-00007F230000}"/>
    <cellStyle name="표준 59 3 3 3 2" xfId="9067" xr:uid="{00000000-0005-0000-0000-000080230000}"/>
    <cellStyle name="표준 59 3 3 4" xfId="9068" xr:uid="{00000000-0005-0000-0000-000081230000}"/>
    <cellStyle name="표준 59 3 4" xfId="9069" xr:uid="{00000000-0005-0000-0000-000082230000}"/>
    <cellStyle name="표준 59 3 4 2" xfId="9070" xr:uid="{00000000-0005-0000-0000-000083230000}"/>
    <cellStyle name="표준 59 3 4 2 2" xfId="9071" xr:uid="{00000000-0005-0000-0000-000084230000}"/>
    <cellStyle name="표준 59 3 4 3" xfId="9072" xr:uid="{00000000-0005-0000-0000-000085230000}"/>
    <cellStyle name="표준 59 3 5" xfId="9073" xr:uid="{00000000-0005-0000-0000-000086230000}"/>
    <cellStyle name="표준 59 3 5 2" xfId="9074" xr:uid="{00000000-0005-0000-0000-000087230000}"/>
    <cellStyle name="표준 59 3 6" xfId="9075" xr:uid="{00000000-0005-0000-0000-000088230000}"/>
    <cellStyle name="표준 59 4" xfId="9076" xr:uid="{00000000-0005-0000-0000-000089230000}"/>
    <cellStyle name="표준 59 4 2" xfId="9077" xr:uid="{00000000-0005-0000-0000-00008A230000}"/>
    <cellStyle name="표준 59 4 2 2" xfId="9078" xr:uid="{00000000-0005-0000-0000-00008B230000}"/>
    <cellStyle name="표준 59 4 2 2 2" xfId="9079" xr:uid="{00000000-0005-0000-0000-00008C230000}"/>
    <cellStyle name="표준 59 4 2 2 2 2" xfId="9080" xr:uid="{00000000-0005-0000-0000-00008D230000}"/>
    <cellStyle name="표준 59 4 2 2 3" xfId="9081" xr:uid="{00000000-0005-0000-0000-00008E230000}"/>
    <cellStyle name="표준 59 4 2 3" xfId="9082" xr:uid="{00000000-0005-0000-0000-00008F230000}"/>
    <cellStyle name="표준 59 4 2 3 2" xfId="9083" xr:uid="{00000000-0005-0000-0000-000090230000}"/>
    <cellStyle name="표준 59 4 2 4" xfId="9084" xr:uid="{00000000-0005-0000-0000-000091230000}"/>
    <cellStyle name="표준 59 4 3" xfId="9085" xr:uid="{00000000-0005-0000-0000-000092230000}"/>
    <cellStyle name="표준 59 4 3 2" xfId="9086" xr:uid="{00000000-0005-0000-0000-000093230000}"/>
    <cellStyle name="표준 59 4 3 2 2" xfId="9087" xr:uid="{00000000-0005-0000-0000-000094230000}"/>
    <cellStyle name="표준 59 4 3 3" xfId="9088" xr:uid="{00000000-0005-0000-0000-000095230000}"/>
    <cellStyle name="표준 59 4 4" xfId="9089" xr:uid="{00000000-0005-0000-0000-000096230000}"/>
    <cellStyle name="표준 59 4 4 2" xfId="9090" xr:uid="{00000000-0005-0000-0000-000097230000}"/>
    <cellStyle name="표준 59 4 5" xfId="9091" xr:uid="{00000000-0005-0000-0000-000098230000}"/>
    <cellStyle name="표준 59 5" xfId="9092" xr:uid="{00000000-0005-0000-0000-000099230000}"/>
    <cellStyle name="표준 59 5 2" xfId="9093" xr:uid="{00000000-0005-0000-0000-00009A230000}"/>
    <cellStyle name="표준 59 5 2 2" xfId="9094" xr:uid="{00000000-0005-0000-0000-00009B230000}"/>
    <cellStyle name="표준 59 5 2 2 2" xfId="9095" xr:uid="{00000000-0005-0000-0000-00009C230000}"/>
    <cellStyle name="표준 59 5 2 3" xfId="9096" xr:uid="{00000000-0005-0000-0000-00009D230000}"/>
    <cellStyle name="표준 59 5 3" xfId="9097" xr:uid="{00000000-0005-0000-0000-00009E230000}"/>
    <cellStyle name="표준 59 5 3 2" xfId="9098" xr:uid="{00000000-0005-0000-0000-00009F230000}"/>
    <cellStyle name="표준 59 5 4" xfId="9099" xr:uid="{00000000-0005-0000-0000-0000A0230000}"/>
    <cellStyle name="표준 59 6" xfId="9100" xr:uid="{00000000-0005-0000-0000-0000A1230000}"/>
    <cellStyle name="표준 59 6 2" xfId="9101" xr:uid="{00000000-0005-0000-0000-0000A2230000}"/>
    <cellStyle name="표준 59 6 2 2" xfId="9102" xr:uid="{00000000-0005-0000-0000-0000A3230000}"/>
    <cellStyle name="표준 59 6 3" xfId="9103" xr:uid="{00000000-0005-0000-0000-0000A4230000}"/>
    <cellStyle name="표준 59 7" xfId="9104" xr:uid="{00000000-0005-0000-0000-0000A5230000}"/>
    <cellStyle name="표준 59 7 2" xfId="9105" xr:uid="{00000000-0005-0000-0000-0000A6230000}"/>
    <cellStyle name="표준 59 8" xfId="9106" xr:uid="{00000000-0005-0000-0000-0000A7230000}"/>
    <cellStyle name="표준 6" xfId="9107" xr:uid="{00000000-0005-0000-0000-0000A8230000}"/>
    <cellStyle name="표준 60" xfId="9108" xr:uid="{00000000-0005-0000-0000-0000A9230000}"/>
    <cellStyle name="표준 60 2" xfId="9109" xr:uid="{00000000-0005-0000-0000-0000AA230000}"/>
    <cellStyle name="표준 60 2 2" xfId="9110" xr:uid="{00000000-0005-0000-0000-0000AB230000}"/>
    <cellStyle name="표준 60 2 2 2" xfId="9111" xr:uid="{00000000-0005-0000-0000-0000AC230000}"/>
    <cellStyle name="표준 60 2 2 2 2" xfId="9112" xr:uid="{00000000-0005-0000-0000-0000AD230000}"/>
    <cellStyle name="표준 60 2 2 2 2 2" xfId="9113" xr:uid="{00000000-0005-0000-0000-0000AE230000}"/>
    <cellStyle name="표준 60 2 2 2 2 2 2" xfId="9114" xr:uid="{00000000-0005-0000-0000-0000AF230000}"/>
    <cellStyle name="표준 60 2 2 2 2 2 2 2" xfId="9115" xr:uid="{00000000-0005-0000-0000-0000B0230000}"/>
    <cellStyle name="표준 60 2 2 2 2 2 3" xfId="9116" xr:uid="{00000000-0005-0000-0000-0000B1230000}"/>
    <cellStyle name="표준 60 2 2 2 2 3" xfId="9117" xr:uid="{00000000-0005-0000-0000-0000B2230000}"/>
    <cellStyle name="표준 60 2 2 2 2 3 2" xfId="9118" xr:uid="{00000000-0005-0000-0000-0000B3230000}"/>
    <cellStyle name="표준 60 2 2 2 2 4" xfId="9119" xr:uid="{00000000-0005-0000-0000-0000B4230000}"/>
    <cellStyle name="표준 60 2 2 2 3" xfId="9120" xr:uid="{00000000-0005-0000-0000-0000B5230000}"/>
    <cellStyle name="표준 60 2 2 2 3 2" xfId="9121" xr:uid="{00000000-0005-0000-0000-0000B6230000}"/>
    <cellStyle name="표준 60 2 2 2 3 2 2" xfId="9122" xr:uid="{00000000-0005-0000-0000-0000B7230000}"/>
    <cellStyle name="표준 60 2 2 2 3 3" xfId="9123" xr:uid="{00000000-0005-0000-0000-0000B8230000}"/>
    <cellStyle name="표준 60 2 2 2 4" xfId="9124" xr:uid="{00000000-0005-0000-0000-0000B9230000}"/>
    <cellStyle name="표준 60 2 2 2 4 2" xfId="9125" xr:uid="{00000000-0005-0000-0000-0000BA230000}"/>
    <cellStyle name="표준 60 2 2 2 5" xfId="9126" xr:uid="{00000000-0005-0000-0000-0000BB230000}"/>
    <cellStyle name="표준 60 2 2 3" xfId="9127" xr:uid="{00000000-0005-0000-0000-0000BC230000}"/>
    <cellStyle name="표준 60 2 2 3 2" xfId="9128" xr:uid="{00000000-0005-0000-0000-0000BD230000}"/>
    <cellStyle name="표준 60 2 2 3 2 2" xfId="9129" xr:uid="{00000000-0005-0000-0000-0000BE230000}"/>
    <cellStyle name="표준 60 2 2 3 2 2 2" xfId="9130" xr:uid="{00000000-0005-0000-0000-0000BF230000}"/>
    <cellStyle name="표준 60 2 2 3 2 3" xfId="9131" xr:uid="{00000000-0005-0000-0000-0000C0230000}"/>
    <cellStyle name="표준 60 2 2 3 3" xfId="9132" xr:uid="{00000000-0005-0000-0000-0000C1230000}"/>
    <cellStyle name="표준 60 2 2 3 3 2" xfId="9133" xr:uid="{00000000-0005-0000-0000-0000C2230000}"/>
    <cellStyle name="표준 60 2 2 3 4" xfId="9134" xr:uid="{00000000-0005-0000-0000-0000C3230000}"/>
    <cellStyle name="표준 60 2 2 4" xfId="9135" xr:uid="{00000000-0005-0000-0000-0000C4230000}"/>
    <cellStyle name="표준 60 2 2 4 2" xfId="9136" xr:uid="{00000000-0005-0000-0000-0000C5230000}"/>
    <cellStyle name="표준 60 2 2 4 2 2" xfId="9137" xr:uid="{00000000-0005-0000-0000-0000C6230000}"/>
    <cellStyle name="표준 60 2 2 4 3" xfId="9138" xr:uid="{00000000-0005-0000-0000-0000C7230000}"/>
    <cellStyle name="표준 60 2 2 5" xfId="9139" xr:uid="{00000000-0005-0000-0000-0000C8230000}"/>
    <cellStyle name="표준 60 2 2 5 2" xfId="9140" xr:uid="{00000000-0005-0000-0000-0000C9230000}"/>
    <cellStyle name="표준 60 2 2 6" xfId="9141" xr:uid="{00000000-0005-0000-0000-0000CA230000}"/>
    <cellStyle name="표준 60 2 3" xfId="9142" xr:uid="{00000000-0005-0000-0000-0000CB230000}"/>
    <cellStyle name="표준 60 2 3 2" xfId="9143" xr:uid="{00000000-0005-0000-0000-0000CC230000}"/>
    <cellStyle name="표준 60 2 3 2 2" xfId="9144" xr:uid="{00000000-0005-0000-0000-0000CD230000}"/>
    <cellStyle name="표준 60 2 3 2 2 2" xfId="9145" xr:uid="{00000000-0005-0000-0000-0000CE230000}"/>
    <cellStyle name="표준 60 2 3 2 2 2 2" xfId="9146" xr:uid="{00000000-0005-0000-0000-0000CF230000}"/>
    <cellStyle name="표준 60 2 3 2 2 3" xfId="9147" xr:uid="{00000000-0005-0000-0000-0000D0230000}"/>
    <cellStyle name="표준 60 2 3 2 3" xfId="9148" xr:uid="{00000000-0005-0000-0000-0000D1230000}"/>
    <cellStyle name="표준 60 2 3 2 3 2" xfId="9149" xr:uid="{00000000-0005-0000-0000-0000D2230000}"/>
    <cellStyle name="표준 60 2 3 2 4" xfId="9150" xr:uid="{00000000-0005-0000-0000-0000D3230000}"/>
    <cellStyle name="표준 60 2 3 3" xfId="9151" xr:uid="{00000000-0005-0000-0000-0000D4230000}"/>
    <cellStyle name="표준 60 2 3 3 2" xfId="9152" xr:uid="{00000000-0005-0000-0000-0000D5230000}"/>
    <cellStyle name="표준 60 2 3 3 2 2" xfId="9153" xr:uid="{00000000-0005-0000-0000-0000D6230000}"/>
    <cellStyle name="표준 60 2 3 3 3" xfId="9154" xr:uid="{00000000-0005-0000-0000-0000D7230000}"/>
    <cellStyle name="표준 60 2 3 4" xfId="9155" xr:uid="{00000000-0005-0000-0000-0000D8230000}"/>
    <cellStyle name="표준 60 2 3 4 2" xfId="9156" xr:uid="{00000000-0005-0000-0000-0000D9230000}"/>
    <cellStyle name="표준 60 2 3 5" xfId="9157" xr:uid="{00000000-0005-0000-0000-0000DA230000}"/>
    <cellStyle name="표준 60 2 4" xfId="9158" xr:uid="{00000000-0005-0000-0000-0000DB230000}"/>
    <cellStyle name="표준 60 2 4 2" xfId="9159" xr:uid="{00000000-0005-0000-0000-0000DC230000}"/>
    <cellStyle name="표준 60 2 4 2 2" xfId="9160" xr:uid="{00000000-0005-0000-0000-0000DD230000}"/>
    <cellStyle name="표준 60 2 4 2 2 2" xfId="9161" xr:uid="{00000000-0005-0000-0000-0000DE230000}"/>
    <cellStyle name="표준 60 2 4 2 3" xfId="9162" xr:uid="{00000000-0005-0000-0000-0000DF230000}"/>
    <cellStyle name="표준 60 2 4 3" xfId="9163" xr:uid="{00000000-0005-0000-0000-0000E0230000}"/>
    <cellStyle name="표준 60 2 4 3 2" xfId="9164" xr:uid="{00000000-0005-0000-0000-0000E1230000}"/>
    <cellStyle name="표준 60 2 4 4" xfId="9165" xr:uid="{00000000-0005-0000-0000-0000E2230000}"/>
    <cellStyle name="표준 60 2 5" xfId="9166" xr:uid="{00000000-0005-0000-0000-0000E3230000}"/>
    <cellStyle name="표준 60 2 5 2" xfId="9167" xr:uid="{00000000-0005-0000-0000-0000E4230000}"/>
    <cellStyle name="표준 60 2 5 2 2" xfId="9168" xr:uid="{00000000-0005-0000-0000-0000E5230000}"/>
    <cellStyle name="표준 60 2 5 3" xfId="9169" xr:uid="{00000000-0005-0000-0000-0000E6230000}"/>
    <cellStyle name="표준 60 2 6" xfId="9170" xr:uid="{00000000-0005-0000-0000-0000E7230000}"/>
    <cellStyle name="표준 60 2 6 2" xfId="9171" xr:uid="{00000000-0005-0000-0000-0000E8230000}"/>
    <cellStyle name="표준 60 2 7" xfId="9172" xr:uid="{00000000-0005-0000-0000-0000E9230000}"/>
    <cellStyle name="표준 60 3" xfId="9173" xr:uid="{00000000-0005-0000-0000-0000EA230000}"/>
    <cellStyle name="표준 60 3 2" xfId="9174" xr:uid="{00000000-0005-0000-0000-0000EB230000}"/>
    <cellStyle name="표준 60 3 2 2" xfId="9175" xr:uid="{00000000-0005-0000-0000-0000EC230000}"/>
    <cellStyle name="표준 60 3 2 2 2" xfId="9176" xr:uid="{00000000-0005-0000-0000-0000ED230000}"/>
    <cellStyle name="표준 60 3 2 2 2 2" xfId="9177" xr:uid="{00000000-0005-0000-0000-0000EE230000}"/>
    <cellStyle name="표준 60 3 2 2 2 2 2" xfId="9178" xr:uid="{00000000-0005-0000-0000-0000EF230000}"/>
    <cellStyle name="표준 60 3 2 2 2 3" xfId="9179" xr:uid="{00000000-0005-0000-0000-0000F0230000}"/>
    <cellStyle name="표준 60 3 2 2 3" xfId="9180" xr:uid="{00000000-0005-0000-0000-0000F1230000}"/>
    <cellStyle name="표준 60 3 2 2 3 2" xfId="9181" xr:uid="{00000000-0005-0000-0000-0000F2230000}"/>
    <cellStyle name="표준 60 3 2 2 4" xfId="9182" xr:uid="{00000000-0005-0000-0000-0000F3230000}"/>
    <cellStyle name="표준 60 3 2 3" xfId="9183" xr:uid="{00000000-0005-0000-0000-0000F4230000}"/>
    <cellStyle name="표준 60 3 2 3 2" xfId="9184" xr:uid="{00000000-0005-0000-0000-0000F5230000}"/>
    <cellStyle name="표준 60 3 2 3 2 2" xfId="9185" xr:uid="{00000000-0005-0000-0000-0000F6230000}"/>
    <cellStyle name="표준 60 3 2 3 3" xfId="9186" xr:uid="{00000000-0005-0000-0000-0000F7230000}"/>
    <cellStyle name="표준 60 3 2 4" xfId="9187" xr:uid="{00000000-0005-0000-0000-0000F8230000}"/>
    <cellStyle name="표준 60 3 2 4 2" xfId="9188" xr:uid="{00000000-0005-0000-0000-0000F9230000}"/>
    <cellStyle name="표준 60 3 2 5" xfId="9189" xr:uid="{00000000-0005-0000-0000-0000FA230000}"/>
    <cellStyle name="표준 60 3 3" xfId="9190" xr:uid="{00000000-0005-0000-0000-0000FB230000}"/>
    <cellStyle name="표준 60 3 3 2" xfId="9191" xr:uid="{00000000-0005-0000-0000-0000FC230000}"/>
    <cellStyle name="표준 60 3 3 2 2" xfId="9192" xr:uid="{00000000-0005-0000-0000-0000FD230000}"/>
    <cellStyle name="표준 60 3 3 2 2 2" xfId="9193" xr:uid="{00000000-0005-0000-0000-0000FE230000}"/>
    <cellStyle name="표준 60 3 3 2 3" xfId="9194" xr:uid="{00000000-0005-0000-0000-0000FF230000}"/>
    <cellStyle name="표준 60 3 3 3" xfId="9195" xr:uid="{00000000-0005-0000-0000-000000240000}"/>
    <cellStyle name="표준 60 3 3 3 2" xfId="9196" xr:uid="{00000000-0005-0000-0000-000001240000}"/>
    <cellStyle name="표준 60 3 3 4" xfId="9197" xr:uid="{00000000-0005-0000-0000-000002240000}"/>
    <cellStyle name="표준 60 3 4" xfId="9198" xr:uid="{00000000-0005-0000-0000-000003240000}"/>
    <cellStyle name="표준 60 3 4 2" xfId="9199" xr:uid="{00000000-0005-0000-0000-000004240000}"/>
    <cellStyle name="표준 60 3 4 2 2" xfId="9200" xr:uid="{00000000-0005-0000-0000-000005240000}"/>
    <cellStyle name="표준 60 3 4 3" xfId="9201" xr:uid="{00000000-0005-0000-0000-000006240000}"/>
    <cellStyle name="표준 60 3 5" xfId="9202" xr:uid="{00000000-0005-0000-0000-000007240000}"/>
    <cellStyle name="표준 60 3 5 2" xfId="9203" xr:uid="{00000000-0005-0000-0000-000008240000}"/>
    <cellStyle name="표준 60 3 6" xfId="9204" xr:uid="{00000000-0005-0000-0000-000009240000}"/>
    <cellStyle name="표준 60 4" xfId="9205" xr:uid="{00000000-0005-0000-0000-00000A240000}"/>
    <cellStyle name="표준 60 4 2" xfId="9206" xr:uid="{00000000-0005-0000-0000-00000B240000}"/>
    <cellStyle name="표준 60 4 2 2" xfId="9207" xr:uid="{00000000-0005-0000-0000-00000C240000}"/>
    <cellStyle name="표준 60 4 2 2 2" xfId="9208" xr:uid="{00000000-0005-0000-0000-00000D240000}"/>
    <cellStyle name="표준 60 4 2 2 2 2" xfId="9209" xr:uid="{00000000-0005-0000-0000-00000E240000}"/>
    <cellStyle name="표준 60 4 2 2 3" xfId="9210" xr:uid="{00000000-0005-0000-0000-00000F240000}"/>
    <cellStyle name="표준 60 4 2 3" xfId="9211" xr:uid="{00000000-0005-0000-0000-000010240000}"/>
    <cellStyle name="표준 60 4 2 3 2" xfId="9212" xr:uid="{00000000-0005-0000-0000-000011240000}"/>
    <cellStyle name="표준 60 4 2 4" xfId="9213" xr:uid="{00000000-0005-0000-0000-000012240000}"/>
    <cellStyle name="표준 60 4 3" xfId="9214" xr:uid="{00000000-0005-0000-0000-000013240000}"/>
    <cellStyle name="표준 60 4 3 2" xfId="9215" xr:uid="{00000000-0005-0000-0000-000014240000}"/>
    <cellStyle name="표준 60 4 3 2 2" xfId="9216" xr:uid="{00000000-0005-0000-0000-000015240000}"/>
    <cellStyle name="표준 60 4 3 3" xfId="9217" xr:uid="{00000000-0005-0000-0000-000016240000}"/>
    <cellStyle name="표준 60 4 4" xfId="9218" xr:uid="{00000000-0005-0000-0000-000017240000}"/>
    <cellStyle name="표준 60 4 4 2" xfId="9219" xr:uid="{00000000-0005-0000-0000-000018240000}"/>
    <cellStyle name="표준 60 4 5" xfId="9220" xr:uid="{00000000-0005-0000-0000-000019240000}"/>
    <cellStyle name="표준 60 5" xfId="9221" xr:uid="{00000000-0005-0000-0000-00001A240000}"/>
    <cellStyle name="표준 60 5 2" xfId="9222" xr:uid="{00000000-0005-0000-0000-00001B240000}"/>
    <cellStyle name="표준 60 5 2 2" xfId="9223" xr:uid="{00000000-0005-0000-0000-00001C240000}"/>
    <cellStyle name="표준 60 5 2 2 2" xfId="9224" xr:uid="{00000000-0005-0000-0000-00001D240000}"/>
    <cellStyle name="표준 60 5 2 3" xfId="9225" xr:uid="{00000000-0005-0000-0000-00001E240000}"/>
    <cellStyle name="표준 60 5 3" xfId="9226" xr:uid="{00000000-0005-0000-0000-00001F240000}"/>
    <cellStyle name="표준 60 5 3 2" xfId="9227" xr:uid="{00000000-0005-0000-0000-000020240000}"/>
    <cellStyle name="표준 60 5 4" xfId="9228" xr:uid="{00000000-0005-0000-0000-000021240000}"/>
    <cellStyle name="표준 60 6" xfId="9229" xr:uid="{00000000-0005-0000-0000-000022240000}"/>
    <cellStyle name="표준 60 6 2" xfId="9230" xr:uid="{00000000-0005-0000-0000-000023240000}"/>
    <cellStyle name="표준 60 6 2 2" xfId="9231" xr:uid="{00000000-0005-0000-0000-000024240000}"/>
    <cellStyle name="표준 60 6 3" xfId="9232" xr:uid="{00000000-0005-0000-0000-000025240000}"/>
    <cellStyle name="표준 60 7" xfId="9233" xr:uid="{00000000-0005-0000-0000-000026240000}"/>
    <cellStyle name="표준 60 7 2" xfId="9234" xr:uid="{00000000-0005-0000-0000-000027240000}"/>
    <cellStyle name="표준 60 8" xfId="9235" xr:uid="{00000000-0005-0000-0000-000028240000}"/>
    <cellStyle name="표준 61" xfId="9236" xr:uid="{00000000-0005-0000-0000-000029240000}"/>
    <cellStyle name="표준 61 2" xfId="9237" xr:uid="{00000000-0005-0000-0000-00002A240000}"/>
    <cellStyle name="표준 61 2 2" xfId="9238" xr:uid="{00000000-0005-0000-0000-00002B240000}"/>
    <cellStyle name="표준 61 2 2 2" xfId="9239" xr:uid="{00000000-0005-0000-0000-00002C240000}"/>
    <cellStyle name="표준 61 2 2 2 2" xfId="9240" xr:uid="{00000000-0005-0000-0000-00002D240000}"/>
    <cellStyle name="표준 61 2 2 2 2 2" xfId="9241" xr:uid="{00000000-0005-0000-0000-00002E240000}"/>
    <cellStyle name="표준 61 2 2 2 2 2 2" xfId="9242" xr:uid="{00000000-0005-0000-0000-00002F240000}"/>
    <cellStyle name="표준 61 2 2 2 2 2 2 2" xfId="9243" xr:uid="{00000000-0005-0000-0000-000030240000}"/>
    <cellStyle name="표준 61 2 2 2 2 2 3" xfId="9244" xr:uid="{00000000-0005-0000-0000-000031240000}"/>
    <cellStyle name="표준 61 2 2 2 2 3" xfId="9245" xr:uid="{00000000-0005-0000-0000-000032240000}"/>
    <cellStyle name="표준 61 2 2 2 2 3 2" xfId="9246" xr:uid="{00000000-0005-0000-0000-000033240000}"/>
    <cellStyle name="표준 61 2 2 2 2 4" xfId="9247" xr:uid="{00000000-0005-0000-0000-000034240000}"/>
    <cellStyle name="표준 61 2 2 2 3" xfId="9248" xr:uid="{00000000-0005-0000-0000-000035240000}"/>
    <cellStyle name="표준 61 2 2 2 3 2" xfId="9249" xr:uid="{00000000-0005-0000-0000-000036240000}"/>
    <cellStyle name="표준 61 2 2 2 3 2 2" xfId="9250" xr:uid="{00000000-0005-0000-0000-000037240000}"/>
    <cellStyle name="표준 61 2 2 2 3 3" xfId="9251" xr:uid="{00000000-0005-0000-0000-000038240000}"/>
    <cellStyle name="표준 61 2 2 2 4" xfId="9252" xr:uid="{00000000-0005-0000-0000-000039240000}"/>
    <cellStyle name="표준 61 2 2 2 4 2" xfId="9253" xr:uid="{00000000-0005-0000-0000-00003A240000}"/>
    <cellStyle name="표준 61 2 2 2 5" xfId="9254" xr:uid="{00000000-0005-0000-0000-00003B240000}"/>
    <cellStyle name="표준 61 2 2 3" xfId="9255" xr:uid="{00000000-0005-0000-0000-00003C240000}"/>
    <cellStyle name="표준 61 2 2 3 2" xfId="9256" xr:uid="{00000000-0005-0000-0000-00003D240000}"/>
    <cellStyle name="표준 61 2 2 3 2 2" xfId="9257" xr:uid="{00000000-0005-0000-0000-00003E240000}"/>
    <cellStyle name="표준 61 2 2 3 2 2 2" xfId="9258" xr:uid="{00000000-0005-0000-0000-00003F240000}"/>
    <cellStyle name="표준 61 2 2 3 2 3" xfId="9259" xr:uid="{00000000-0005-0000-0000-000040240000}"/>
    <cellStyle name="표준 61 2 2 3 3" xfId="9260" xr:uid="{00000000-0005-0000-0000-000041240000}"/>
    <cellStyle name="표준 61 2 2 3 3 2" xfId="9261" xr:uid="{00000000-0005-0000-0000-000042240000}"/>
    <cellStyle name="표준 61 2 2 3 4" xfId="9262" xr:uid="{00000000-0005-0000-0000-000043240000}"/>
    <cellStyle name="표준 61 2 2 4" xfId="9263" xr:uid="{00000000-0005-0000-0000-000044240000}"/>
    <cellStyle name="표준 61 2 2 4 2" xfId="9264" xr:uid="{00000000-0005-0000-0000-000045240000}"/>
    <cellStyle name="표준 61 2 2 4 2 2" xfId="9265" xr:uid="{00000000-0005-0000-0000-000046240000}"/>
    <cellStyle name="표준 61 2 2 4 3" xfId="9266" xr:uid="{00000000-0005-0000-0000-000047240000}"/>
    <cellStyle name="표준 61 2 2 5" xfId="9267" xr:uid="{00000000-0005-0000-0000-000048240000}"/>
    <cellStyle name="표준 61 2 2 5 2" xfId="9268" xr:uid="{00000000-0005-0000-0000-000049240000}"/>
    <cellStyle name="표준 61 2 2 6" xfId="9269" xr:uid="{00000000-0005-0000-0000-00004A240000}"/>
    <cellStyle name="표준 61 2 3" xfId="9270" xr:uid="{00000000-0005-0000-0000-00004B240000}"/>
    <cellStyle name="표준 61 2 3 2" xfId="9271" xr:uid="{00000000-0005-0000-0000-00004C240000}"/>
    <cellStyle name="표준 61 2 3 2 2" xfId="9272" xr:uid="{00000000-0005-0000-0000-00004D240000}"/>
    <cellStyle name="표준 61 2 3 2 2 2" xfId="9273" xr:uid="{00000000-0005-0000-0000-00004E240000}"/>
    <cellStyle name="표준 61 2 3 2 2 2 2" xfId="9274" xr:uid="{00000000-0005-0000-0000-00004F240000}"/>
    <cellStyle name="표준 61 2 3 2 2 3" xfId="9275" xr:uid="{00000000-0005-0000-0000-000050240000}"/>
    <cellStyle name="표준 61 2 3 2 3" xfId="9276" xr:uid="{00000000-0005-0000-0000-000051240000}"/>
    <cellStyle name="표준 61 2 3 2 3 2" xfId="9277" xr:uid="{00000000-0005-0000-0000-000052240000}"/>
    <cellStyle name="표준 61 2 3 2 4" xfId="9278" xr:uid="{00000000-0005-0000-0000-000053240000}"/>
    <cellStyle name="표준 61 2 3 3" xfId="9279" xr:uid="{00000000-0005-0000-0000-000054240000}"/>
    <cellStyle name="표준 61 2 3 3 2" xfId="9280" xr:uid="{00000000-0005-0000-0000-000055240000}"/>
    <cellStyle name="표준 61 2 3 3 2 2" xfId="9281" xr:uid="{00000000-0005-0000-0000-000056240000}"/>
    <cellStyle name="표준 61 2 3 3 3" xfId="9282" xr:uid="{00000000-0005-0000-0000-000057240000}"/>
    <cellStyle name="표준 61 2 3 4" xfId="9283" xr:uid="{00000000-0005-0000-0000-000058240000}"/>
    <cellStyle name="표준 61 2 3 4 2" xfId="9284" xr:uid="{00000000-0005-0000-0000-000059240000}"/>
    <cellStyle name="표준 61 2 3 5" xfId="9285" xr:uid="{00000000-0005-0000-0000-00005A240000}"/>
    <cellStyle name="표준 61 2 4" xfId="9286" xr:uid="{00000000-0005-0000-0000-00005B240000}"/>
    <cellStyle name="표준 61 2 4 2" xfId="9287" xr:uid="{00000000-0005-0000-0000-00005C240000}"/>
    <cellStyle name="표준 61 2 4 2 2" xfId="9288" xr:uid="{00000000-0005-0000-0000-00005D240000}"/>
    <cellStyle name="표준 61 2 4 2 2 2" xfId="9289" xr:uid="{00000000-0005-0000-0000-00005E240000}"/>
    <cellStyle name="표준 61 2 4 2 3" xfId="9290" xr:uid="{00000000-0005-0000-0000-00005F240000}"/>
    <cellStyle name="표준 61 2 4 3" xfId="9291" xr:uid="{00000000-0005-0000-0000-000060240000}"/>
    <cellStyle name="표준 61 2 4 3 2" xfId="9292" xr:uid="{00000000-0005-0000-0000-000061240000}"/>
    <cellStyle name="표준 61 2 4 4" xfId="9293" xr:uid="{00000000-0005-0000-0000-000062240000}"/>
    <cellStyle name="표준 61 2 5" xfId="9294" xr:uid="{00000000-0005-0000-0000-000063240000}"/>
    <cellStyle name="표준 61 2 5 2" xfId="9295" xr:uid="{00000000-0005-0000-0000-000064240000}"/>
    <cellStyle name="표준 61 2 5 2 2" xfId="9296" xr:uid="{00000000-0005-0000-0000-000065240000}"/>
    <cellStyle name="표준 61 2 5 3" xfId="9297" xr:uid="{00000000-0005-0000-0000-000066240000}"/>
    <cellStyle name="표준 61 2 6" xfId="9298" xr:uid="{00000000-0005-0000-0000-000067240000}"/>
    <cellStyle name="표준 61 2 6 2" xfId="9299" xr:uid="{00000000-0005-0000-0000-000068240000}"/>
    <cellStyle name="표준 61 2 7" xfId="9300" xr:uid="{00000000-0005-0000-0000-000069240000}"/>
    <cellStyle name="표준 61 3" xfId="9301" xr:uid="{00000000-0005-0000-0000-00006A240000}"/>
    <cellStyle name="표준 61 3 2" xfId="9302" xr:uid="{00000000-0005-0000-0000-00006B240000}"/>
    <cellStyle name="표준 61 3 2 2" xfId="9303" xr:uid="{00000000-0005-0000-0000-00006C240000}"/>
    <cellStyle name="표준 61 3 2 2 2" xfId="9304" xr:uid="{00000000-0005-0000-0000-00006D240000}"/>
    <cellStyle name="표준 61 3 2 2 2 2" xfId="9305" xr:uid="{00000000-0005-0000-0000-00006E240000}"/>
    <cellStyle name="표준 61 3 2 2 2 2 2" xfId="9306" xr:uid="{00000000-0005-0000-0000-00006F240000}"/>
    <cellStyle name="표준 61 3 2 2 2 3" xfId="9307" xr:uid="{00000000-0005-0000-0000-000070240000}"/>
    <cellStyle name="표준 61 3 2 2 3" xfId="9308" xr:uid="{00000000-0005-0000-0000-000071240000}"/>
    <cellStyle name="표준 61 3 2 2 3 2" xfId="9309" xr:uid="{00000000-0005-0000-0000-000072240000}"/>
    <cellStyle name="표준 61 3 2 2 4" xfId="9310" xr:uid="{00000000-0005-0000-0000-000073240000}"/>
    <cellStyle name="표준 61 3 2 3" xfId="9311" xr:uid="{00000000-0005-0000-0000-000074240000}"/>
    <cellStyle name="표준 61 3 2 3 2" xfId="9312" xr:uid="{00000000-0005-0000-0000-000075240000}"/>
    <cellStyle name="표준 61 3 2 3 2 2" xfId="9313" xr:uid="{00000000-0005-0000-0000-000076240000}"/>
    <cellStyle name="표준 61 3 2 3 3" xfId="9314" xr:uid="{00000000-0005-0000-0000-000077240000}"/>
    <cellStyle name="표준 61 3 2 4" xfId="9315" xr:uid="{00000000-0005-0000-0000-000078240000}"/>
    <cellStyle name="표준 61 3 2 4 2" xfId="9316" xr:uid="{00000000-0005-0000-0000-000079240000}"/>
    <cellStyle name="표준 61 3 2 5" xfId="9317" xr:uid="{00000000-0005-0000-0000-00007A240000}"/>
    <cellStyle name="표준 61 3 3" xfId="9318" xr:uid="{00000000-0005-0000-0000-00007B240000}"/>
    <cellStyle name="표준 61 3 3 2" xfId="9319" xr:uid="{00000000-0005-0000-0000-00007C240000}"/>
    <cellStyle name="표준 61 3 3 2 2" xfId="9320" xr:uid="{00000000-0005-0000-0000-00007D240000}"/>
    <cellStyle name="표준 61 3 3 2 2 2" xfId="9321" xr:uid="{00000000-0005-0000-0000-00007E240000}"/>
    <cellStyle name="표준 61 3 3 2 3" xfId="9322" xr:uid="{00000000-0005-0000-0000-00007F240000}"/>
    <cellStyle name="표준 61 3 3 3" xfId="9323" xr:uid="{00000000-0005-0000-0000-000080240000}"/>
    <cellStyle name="표준 61 3 3 3 2" xfId="9324" xr:uid="{00000000-0005-0000-0000-000081240000}"/>
    <cellStyle name="표준 61 3 3 4" xfId="9325" xr:uid="{00000000-0005-0000-0000-000082240000}"/>
    <cellStyle name="표준 61 3 4" xfId="9326" xr:uid="{00000000-0005-0000-0000-000083240000}"/>
    <cellStyle name="표준 61 3 4 2" xfId="9327" xr:uid="{00000000-0005-0000-0000-000084240000}"/>
    <cellStyle name="표준 61 3 4 2 2" xfId="9328" xr:uid="{00000000-0005-0000-0000-000085240000}"/>
    <cellStyle name="표준 61 3 4 3" xfId="9329" xr:uid="{00000000-0005-0000-0000-000086240000}"/>
    <cellStyle name="표준 61 3 5" xfId="9330" xr:uid="{00000000-0005-0000-0000-000087240000}"/>
    <cellStyle name="표준 61 3 5 2" xfId="9331" xr:uid="{00000000-0005-0000-0000-000088240000}"/>
    <cellStyle name="표준 61 3 6" xfId="9332" xr:uid="{00000000-0005-0000-0000-000089240000}"/>
    <cellStyle name="표준 61 4" xfId="9333" xr:uid="{00000000-0005-0000-0000-00008A240000}"/>
    <cellStyle name="표준 61 4 2" xfId="9334" xr:uid="{00000000-0005-0000-0000-00008B240000}"/>
    <cellStyle name="표준 61 4 2 2" xfId="9335" xr:uid="{00000000-0005-0000-0000-00008C240000}"/>
    <cellStyle name="표준 61 4 2 2 2" xfId="9336" xr:uid="{00000000-0005-0000-0000-00008D240000}"/>
    <cellStyle name="표준 61 4 2 2 2 2" xfId="9337" xr:uid="{00000000-0005-0000-0000-00008E240000}"/>
    <cellStyle name="표준 61 4 2 2 3" xfId="9338" xr:uid="{00000000-0005-0000-0000-00008F240000}"/>
    <cellStyle name="표준 61 4 2 3" xfId="9339" xr:uid="{00000000-0005-0000-0000-000090240000}"/>
    <cellStyle name="표준 61 4 2 3 2" xfId="9340" xr:uid="{00000000-0005-0000-0000-000091240000}"/>
    <cellStyle name="표준 61 4 2 4" xfId="9341" xr:uid="{00000000-0005-0000-0000-000092240000}"/>
    <cellStyle name="표준 61 4 3" xfId="9342" xr:uid="{00000000-0005-0000-0000-000093240000}"/>
    <cellStyle name="표준 61 4 3 2" xfId="9343" xr:uid="{00000000-0005-0000-0000-000094240000}"/>
    <cellStyle name="표준 61 4 3 2 2" xfId="9344" xr:uid="{00000000-0005-0000-0000-000095240000}"/>
    <cellStyle name="표준 61 4 3 3" xfId="9345" xr:uid="{00000000-0005-0000-0000-000096240000}"/>
    <cellStyle name="표준 61 4 4" xfId="9346" xr:uid="{00000000-0005-0000-0000-000097240000}"/>
    <cellStyle name="표준 61 4 4 2" xfId="9347" xr:uid="{00000000-0005-0000-0000-000098240000}"/>
    <cellStyle name="표준 61 4 5" xfId="9348" xr:uid="{00000000-0005-0000-0000-000099240000}"/>
    <cellStyle name="표준 61 5" xfId="9349" xr:uid="{00000000-0005-0000-0000-00009A240000}"/>
    <cellStyle name="표준 61 5 2" xfId="9350" xr:uid="{00000000-0005-0000-0000-00009B240000}"/>
    <cellStyle name="표준 61 5 2 2" xfId="9351" xr:uid="{00000000-0005-0000-0000-00009C240000}"/>
    <cellStyle name="표준 61 5 2 2 2" xfId="9352" xr:uid="{00000000-0005-0000-0000-00009D240000}"/>
    <cellStyle name="표준 61 5 2 3" xfId="9353" xr:uid="{00000000-0005-0000-0000-00009E240000}"/>
    <cellStyle name="표준 61 5 3" xfId="9354" xr:uid="{00000000-0005-0000-0000-00009F240000}"/>
    <cellStyle name="표준 61 5 3 2" xfId="9355" xr:uid="{00000000-0005-0000-0000-0000A0240000}"/>
    <cellStyle name="표준 61 5 4" xfId="9356" xr:uid="{00000000-0005-0000-0000-0000A1240000}"/>
    <cellStyle name="표준 61 6" xfId="9357" xr:uid="{00000000-0005-0000-0000-0000A2240000}"/>
    <cellStyle name="표준 61 6 2" xfId="9358" xr:uid="{00000000-0005-0000-0000-0000A3240000}"/>
    <cellStyle name="표준 61 6 2 2" xfId="9359" xr:uid="{00000000-0005-0000-0000-0000A4240000}"/>
    <cellStyle name="표준 61 6 3" xfId="9360" xr:uid="{00000000-0005-0000-0000-0000A5240000}"/>
    <cellStyle name="표준 61 7" xfId="9361" xr:uid="{00000000-0005-0000-0000-0000A6240000}"/>
    <cellStyle name="표준 61 7 2" xfId="9362" xr:uid="{00000000-0005-0000-0000-0000A7240000}"/>
    <cellStyle name="표준 61 8" xfId="9363" xr:uid="{00000000-0005-0000-0000-0000A8240000}"/>
    <cellStyle name="표준 62" xfId="9364" xr:uid="{00000000-0005-0000-0000-0000A9240000}"/>
    <cellStyle name="표준 63" xfId="9365" xr:uid="{00000000-0005-0000-0000-0000AA240000}"/>
    <cellStyle name="표준 63 2" xfId="9366" xr:uid="{00000000-0005-0000-0000-0000AB240000}"/>
    <cellStyle name="표준 63 2 2" xfId="9367" xr:uid="{00000000-0005-0000-0000-0000AC240000}"/>
    <cellStyle name="표준 63 2 2 2" xfId="9368" xr:uid="{00000000-0005-0000-0000-0000AD240000}"/>
    <cellStyle name="표준 63 2 2 2 2" xfId="9369" xr:uid="{00000000-0005-0000-0000-0000AE240000}"/>
    <cellStyle name="표준 63 2 2 2 2 2" xfId="9370" xr:uid="{00000000-0005-0000-0000-0000AF240000}"/>
    <cellStyle name="표준 63 2 2 2 2 2 2" xfId="9371" xr:uid="{00000000-0005-0000-0000-0000B0240000}"/>
    <cellStyle name="표준 63 2 2 2 2 2 2 2" xfId="9372" xr:uid="{00000000-0005-0000-0000-0000B1240000}"/>
    <cellStyle name="표준 63 2 2 2 2 2 3" xfId="9373" xr:uid="{00000000-0005-0000-0000-0000B2240000}"/>
    <cellStyle name="표준 63 2 2 2 2 3" xfId="9374" xr:uid="{00000000-0005-0000-0000-0000B3240000}"/>
    <cellStyle name="표준 63 2 2 2 2 3 2" xfId="9375" xr:uid="{00000000-0005-0000-0000-0000B4240000}"/>
    <cellStyle name="표준 63 2 2 2 2 4" xfId="9376" xr:uid="{00000000-0005-0000-0000-0000B5240000}"/>
    <cellStyle name="표준 63 2 2 2 3" xfId="9377" xr:uid="{00000000-0005-0000-0000-0000B6240000}"/>
    <cellStyle name="표준 63 2 2 2 3 2" xfId="9378" xr:uid="{00000000-0005-0000-0000-0000B7240000}"/>
    <cellStyle name="표준 63 2 2 2 3 2 2" xfId="9379" xr:uid="{00000000-0005-0000-0000-0000B8240000}"/>
    <cellStyle name="표준 63 2 2 2 3 3" xfId="9380" xr:uid="{00000000-0005-0000-0000-0000B9240000}"/>
    <cellStyle name="표준 63 2 2 2 4" xfId="9381" xr:uid="{00000000-0005-0000-0000-0000BA240000}"/>
    <cellStyle name="표준 63 2 2 2 4 2" xfId="9382" xr:uid="{00000000-0005-0000-0000-0000BB240000}"/>
    <cellStyle name="표준 63 2 2 2 5" xfId="9383" xr:uid="{00000000-0005-0000-0000-0000BC240000}"/>
    <cellStyle name="표준 63 2 2 3" xfId="9384" xr:uid="{00000000-0005-0000-0000-0000BD240000}"/>
    <cellStyle name="표준 63 2 2 3 2" xfId="9385" xr:uid="{00000000-0005-0000-0000-0000BE240000}"/>
    <cellStyle name="표준 63 2 2 3 2 2" xfId="9386" xr:uid="{00000000-0005-0000-0000-0000BF240000}"/>
    <cellStyle name="표준 63 2 2 3 2 2 2" xfId="9387" xr:uid="{00000000-0005-0000-0000-0000C0240000}"/>
    <cellStyle name="표준 63 2 2 3 2 3" xfId="9388" xr:uid="{00000000-0005-0000-0000-0000C1240000}"/>
    <cellStyle name="표준 63 2 2 3 3" xfId="9389" xr:uid="{00000000-0005-0000-0000-0000C2240000}"/>
    <cellStyle name="표준 63 2 2 3 3 2" xfId="9390" xr:uid="{00000000-0005-0000-0000-0000C3240000}"/>
    <cellStyle name="표준 63 2 2 3 4" xfId="9391" xr:uid="{00000000-0005-0000-0000-0000C4240000}"/>
    <cellStyle name="표준 63 2 2 4" xfId="9392" xr:uid="{00000000-0005-0000-0000-0000C5240000}"/>
    <cellStyle name="표준 63 2 2 4 2" xfId="9393" xr:uid="{00000000-0005-0000-0000-0000C6240000}"/>
    <cellStyle name="표준 63 2 2 4 2 2" xfId="9394" xr:uid="{00000000-0005-0000-0000-0000C7240000}"/>
    <cellStyle name="표준 63 2 2 4 3" xfId="9395" xr:uid="{00000000-0005-0000-0000-0000C8240000}"/>
    <cellStyle name="표준 63 2 2 5" xfId="9396" xr:uid="{00000000-0005-0000-0000-0000C9240000}"/>
    <cellStyle name="표준 63 2 2 5 2" xfId="9397" xr:uid="{00000000-0005-0000-0000-0000CA240000}"/>
    <cellStyle name="표준 63 2 2 6" xfId="9398" xr:uid="{00000000-0005-0000-0000-0000CB240000}"/>
    <cellStyle name="표준 63 2 3" xfId="9399" xr:uid="{00000000-0005-0000-0000-0000CC240000}"/>
    <cellStyle name="표준 63 2 3 2" xfId="9400" xr:uid="{00000000-0005-0000-0000-0000CD240000}"/>
    <cellStyle name="표준 63 2 3 2 2" xfId="9401" xr:uid="{00000000-0005-0000-0000-0000CE240000}"/>
    <cellStyle name="표준 63 2 3 2 2 2" xfId="9402" xr:uid="{00000000-0005-0000-0000-0000CF240000}"/>
    <cellStyle name="표준 63 2 3 2 2 2 2" xfId="9403" xr:uid="{00000000-0005-0000-0000-0000D0240000}"/>
    <cellStyle name="표준 63 2 3 2 2 3" xfId="9404" xr:uid="{00000000-0005-0000-0000-0000D1240000}"/>
    <cellStyle name="표준 63 2 3 2 3" xfId="9405" xr:uid="{00000000-0005-0000-0000-0000D2240000}"/>
    <cellStyle name="표준 63 2 3 2 3 2" xfId="9406" xr:uid="{00000000-0005-0000-0000-0000D3240000}"/>
    <cellStyle name="표준 63 2 3 2 4" xfId="9407" xr:uid="{00000000-0005-0000-0000-0000D4240000}"/>
    <cellStyle name="표준 63 2 3 3" xfId="9408" xr:uid="{00000000-0005-0000-0000-0000D5240000}"/>
    <cellStyle name="표준 63 2 3 3 2" xfId="9409" xr:uid="{00000000-0005-0000-0000-0000D6240000}"/>
    <cellStyle name="표준 63 2 3 3 2 2" xfId="9410" xr:uid="{00000000-0005-0000-0000-0000D7240000}"/>
    <cellStyle name="표준 63 2 3 3 3" xfId="9411" xr:uid="{00000000-0005-0000-0000-0000D8240000}"/>
    <cellStyle name="표준 63 2 3 4" xfId="9412" xr:uid="{00000000-0005-0000-0000-0000D9240000}"/>
    <cellStyle name="표준 63 2 3 4 2" xfId="9413" xr:uid="{00000000-0005-0000-0000-0000DA240000}"/>
    <cellStyle name="표준 63 2 3 5" xfId="9414" xr:uid="{00000000-0005-0000-0000-0000DB240000}"/>
    <cellStyle name="표준 63 2 4" xfId="9415" xr:uid="{00000000-0005-0000-0000-0000DC240000}"/>
    <cellStyle name="표준 63 2 4 2" xfId="9416" xr:uid="{00000000-0005-0000-0000-0000DD240000}"/>
    <cellStyle name="표준 63 2 4 2 2" xfId="9417" xr:uid="{00000000-0005-0000-0000-0000DE240000}"/>
    <cellStyle name="표준 63 2 4 2 2 2" xfId="9418" xr:uid="{00000000-0005-0000-0000-0000DF240000}"/>
    <cellStyle name="표준 63 2 4 2 3" xfId="9419" xr:uid="{00000000-0005-0000-0000-0000E0240000}"/>
    <cellStyle name="표준 63 2 4 3" xfId="9420" xr:uid="{00000000-0005-0000-0000-0000E1240000}"/>
    <cellStyle name="표준 63 2 4 3 2" xfId="9421" xr:uid="{00000000-0005-0000-0000-0000E2240000}"/>
    <cellStyle name="표준 63 2 4 4" xfId="9422" xr:uid="{00000000-0005-0000-0000-0000E3240000}"/>
    <cellStyle name="표준 63 2 5" xfId="9423" xr:uid="{00000000-0005-0000-0000-0000E4240000}"/>
    <cellStyle name="표준 63 2 5 2" xfId="9424" xr:uid="{00000000-0005-0000-0000-0000E5240000}"/>
    <cellStyle name="표준 63 2 5 2 2" xfId="9425" xr:uid="{00000000-0005-0000-0000-0000E6240000}"/>
    <cellStyle name="표준 63 2 5 3" xfId="9426" xr:uid="{00000000-0005-0000-0000-0000E7240000}"/>
    <cellStyle name="표준 63 2 6" xfId="9427" xr:uid="{00000000-0005-0000-0000-0000E8240000}"/>
    <cellStyle name="표준 63 2 6 2" xfId="9428" xr:uid="{00000000-0005-0000-0000-0000E9240000}"/>
    <cellStyle name="표준 63 2 7" xfId="9429" xr:uid="{00000000-0005-0000-0000-0000EA240000}"/>
    <cellStyle name="표준 63 3" xfId="9430" xr:uid="{00000000-0005-0000-0000-0000EB240000}"/>
    <cellStyle name="표준 63 3 2" xfId="9431" xr:uid="{00000000-0005-0000-0000-0000EC240000}"/>
    <cellStyle name="표준 63 3 2 2" xfId="9432" xr:uid="{00000000-0005-0000-0000-0000ED240000}"/>
    <cellStyle name="표준 63 3 2 2 2" xfId="9433" xr:uid="{00000000-0005-0000-0000-0000EE240000}"/>
    <cellStyle name="표준 63 3 2 2 2 2" xfId="9434" xr:uid="{00000000-0005-0000-0000-0000EF240000}"/>
    <cellStyle name="표준 63 3 2 2 2 2 2" xfId="9435" xr:uid="{00000000-0005-0000-0000-0000F0240000}"/>
    <cellStyle name="표준 63 3 2 2 2 3" xfId="9436" xr:uid="{00000000-0005-0000-0000-0000F1240000}"/>
    <cellStyle name="표준 63 3 2 2 3" xfId="9437" xr:uid="{00000000-0005-0000-0000-0000F2240000}"/>
    <cellStyle name="표준 63 3 2 2 3 2" xfId="9438" xr:uid="{00000000-0005-0000-0000-0000F3240000}"/>
    <cellStyle name="표준 63 3 2 2 4" xfId="9439" xr:uid="{00000000-0005-0000-0000-0000F4240000}"/>
    <cellStyle name="표준 63 3 2 3" xfId="9440" xr:uid="{00000000-0005-0000-0000-0000F5240000}"/>
    <cellStyle name="표준 63 3 2 3 2" xfId="9441" xr:uid="{00000000-0005-0000-0000-0000F6240000}"/>
    <cellStyle name="표준 63 3 2 3 2 2" xfId="9442" xr:uid="{00000000-0005-0000-0000-0000F7240000}"/>
    <cellStyle name="표준 63 3 2 3 3" xfId="9443" xr:uid="{00000000-0005-0000-0000-0000F8240000}"/>
    <cellStyle name="표준 63 3 2 4" xfId="9444" xr:uid="{00000000-0005-0000-0000-0000F9240000}"/>
    <cellStyle name="표준 63 3 2 4 2" xfId="9445" xr:uid="{00000000-0005-0000-0000-0000FA240000}"/>
    <cellStyle name="표준 63 3 2 5" xfId="9446" xr:uid="{00000000-0005-0000-0000-0000FB240000}"/>
    <cellStyle name="표준 63 3 3" xfId="9447" xr:uid="{00000000-0005-0000-0000-0000FC240000}"/>
    <cellStyle name="표준 63 3 3 2" xfId="9448" xr:uid="{00000000-0005-0000-0000-0000FD240000}"/>
    <cellStyle name="표준 63 3 3 2 2" xfId="9449" xr:uid="{00000000-0005-0000-0000-0000FE240000}"/>
    <cellStyle name="표준 63 3 3 2 2 2" xfId="9450" xr:uid="{00000000-0005-0000-0000-0000FF240000}"/>
    <cellStyle name="표준 63 3 3 2 3" xfId="9451" xr:uid="{00000000-0005-0000-0000-000000250000}"/>
    <cellStyle name="표준 63 3 3 3" xfId="9452" xr:uid="{00000000-0005-0000-0000-000001250000}"/>
    <cellStyle name="표준 63 3 3 3 2" xfId="9453" xr:uid="{00000000-0005-0000-0000-000002250000}"/>
    <cellStyle name="표준 63 3 3 4" xfId="9454" xr:uid="{00000000-0005-0000-0000-000003250000}"/>
    <cellStyle name="표준 63 3 4" xfId="9455" xr:uid="{00000000-0005-0000-0000-000004250000}"/>
    <cellStyle name="표준 63 3 4 2" xfId="9456" xr:uid="{00000000-0005-0000-0000-000005250000}"/>
    <cellStyle name="표준 63 3 4 2 2" xfId="9457" xr:uid="{00000000-0005-0000-0000-000006250000}"/>
    <cellStyle name="표준 63 3 4 3" xfId="9458" xr:uid="{00000000-0005-0000-0000-000007250000}"/>
    <cellStyle name="표준 63 3 5" xfId="9459" xr:uid="{00000000-0005-0000-0000-000008250000}"/>
    <cellStyle name="표준 63 3 5 2" xfId="9460" xr:uid="{00000000-0005-0000-0000-000009250000}"/>
    <cellStyle name="표준 63 3 6" xfId="9461" xr:uid="{00000000-0005-0000-0000-00000A250000}"/>
    <cellStyle name="표준 63 4" xfId="9462" xr:uid="{00000000-0005-0000-0000-00000B250000}"/>
    <cellStyle name="표준 63 4 2" xfId="9463" xr:uid="{00000000-0005-0000-0000-00000C250000}"/>
    <cellStyle name="표준 63 4 2 2" xfId="9464" xr:uid="{00000000-0005-0000-0000-00000D250000}"/>
    <cellStyle name="표준 63 4 2 2 2" xfId="9465" xr:uid="{00000000-0005-0000-0000-00000E250000}"/>
    <cellStyle name="표준 63 4 2 2 2 2" xfId="9466" xr:uid="{00000000-0005-0000-0000-00000F250000}"/>
    <cellStyle name="표준 63 4 2 2 3" xfId="9467" xr:uid="{00000000-0005-0000-0000-000010250000}"/>
    <cellStyle name="표준 63 4 2 3" xfId="9468" xr:uid="{00000000-0005-0000-0000-000011250000}"/>
    <cellStyle name="표준 63 4 2 3 2" xfId="9469" xr:uid="{00000000-0005-0000-0000-000012250000}"/>
    <cellStyle name="표준 63 4 2 4" xfId="9470" xr:uid="{00000000-0005-0000-0000-000013250000}"/>
    <cellStyle name="표준 63 4 3" xfId="9471" xr:uid="{00000000-0005-0000-0000-000014250000}"/>
    <cellStyle name="표준 63 4 3 2" xfId="9472" xr:uid="{00000000-0005-0000-0000-000015250000}"/>
    <cellStyle name="표준 63 4 3 2 2" xfId="9473" xr:uid="{00000000-0005-0000-0000-000016250000}"/>
    <cellStyle name="표준 63 4 3 3" xfId="9474" xr:uid="{00000000-0005-0000-0000-000017250000}"/>
    <cellStyle name="표준 63 4 4" xfId="9475" xr:uid="{00000000-0005-0000-0000-000018250000}"/>
    <cellStyle name="표준 63 4 4 2" xfId="9476" xr:uid="{00000000-0005-0000-0000-000019250000}"/>
    <cellStyle name="표준 63 4 5" xfId="9477" xr:uid="{00000000-0005-0000-0000-00001A250000}"/>
    <cellStyle name="표준 63 5" xfId="9478" xr:uid="{00000000-0005-0000-0000-00001B250000}"/>
    <cellStyle name="표준 63 5 2" xfId="9479" xr:uid="{00000000-0005-0000-0000-00001C250000}"/>
    <cellStyle name="표준 63 5 2 2" xfId="9480" xr:uid="{00000000-0005-0000-0000-00001D250000}"/>
    <cellStyle name="표준 63 5 2 2 2" xfId="9481" xr:uid="{00000000-0005-0000-0000-00001E250000}"/>
    <cellStyle name="표준 63 5 2 3" xfId="9482" xr:uid="{00000000-0005-0000-0000-00001F250000}"/>
    <cellStyle name="표준 63 5 3" xfId="9483" xr:uid="{00000000-0005-0000-0000-000020250000}"/>
    <cellStyle name="표준 63 5 3 2" xfId="9484" xr:uid="{00000000-0005-0000-0000-000021250000}"/>
    <cellStyle name="표준 63 5 4" xfId="9485" xr:uid="{00000000-0005-0000-0000-000022250000}"/>
    <cellStyle name="표준 63 6" xfId="9486" xr:uid="{00000000-0005-0000-0000-000023250000}"/>
    <cellStyle name="표준 63 6 2" xfId="9487" xr:uid="{00000000-0005-0000-0000-000024250000}"/>
    <cellStyle name="표준 63 6 2 2" xfId="9488" xr:uid="{00000000-0005-0000-0000-000025250000}"/>
    <cellStyle name="표준 63 6 3" xfId="9489" xr:uid="{00000000-0005-0000-0000-000026250000}"/>
    <cellStyle name="표준 63 7" xfId="9490" xr:uid="{00000000-0005-0000-0000-000027250000}"/>
    <cellStyle name="표준 63 7 2" xfId="9491" xr:uid="{00000000-0005-0000-0000-000028250000}"/>
    <cellStyle name="표준 63 8" xfId="9492" xr:uid="{00000000-0005-0000-0000-000029250000}"/>
    <cellStyle name="표준 64" xfId="9493" xr:uid="{00000000-0005-0000-0000-00002A250000}"/>
    <cellStyle name="표준 65" xfId="9494" xr:uid="{00000000-0005-0000-0000-00002B250000}"/>
    <cellStyle name="표준 65 2" xfId="9495" xr:uid="{00000000-0005-0000-0000-00002C250000}"/>
    <cellStyle name="표준 65 2 2" xfId="9496" xr:uid="{00000000-0005-0000-0000-00002D250000}"/>
    <cellStyle name="표준 65 2 2 2" xfId="9497" xr:uid="{00000000-0005-0000-0000-00002E250000}"/>
    <cellStyle name="표준 65 2 2 2 2" xfId="9498" xr:uid="{00000000-0005-0000-0000-00002F250000}"/>
    <cellStyle name="표준 65 2 2 2 2 2" xfId="9499" xr:uid="{00000000-0005-0000-0000-000030250000}"/>
    <cellStyle name="표준 65 2 2 2 2 2 2" xfId="9500" xr:uid="{00000000-0005-0000-0000-000031250000}"/>
    <cellStyle name="표준 65 2 2 2 2 2 2 2" xfId="9501" xr:uid="{00000000-0005-0000-0000-000032250000}"/>
    <cellStyle name="표준 65 2 2 2 2 2 3" xfId="9502" xr:uid="{00000000-0005-0000-0000-000033250000}"/>
    <cellStyle name="표준 65 2 2 2 2 3" xfId="9503" xr:uid="{00000000-0005-0000-0000-000034250000}"/>
    <cellStyle name="표준 65 2 2 2 2 3 2" xfId="9504" xr:uid="{00000000-0005-0000-0000-000035250000}"/>
    <cellStyle name="표준 65 2 2 2 2 4" xfId="9505" xr:uid="{00000000-0005-0000-0000-000036250000}"/>
    <cellStyle name="표준 65 2 2 2 3" xfId="9506" xr:uid="{00000000-0005-0000-0000-000037250000}"/>
    <cellStyle name="표준 65 2 2 2 3 2" xfId="9507" xr:uid="{00000000-0005-0000-0000-000038250000}"/>
    <cellStyle name="표준 65 2 2 2 3 2 2" xfId="9508" xr:uid="{00000000-0005-0000-0000-000039250000}"/>
    <cellStyle name="표준 65 2 2 2 3 3" xfId="9509" xr:uid="{00000000-0005-0000-0000-00003A250000}"/>
    <cellStyle name="표준 65 2 2 2 4" xfId="9510" xr:uid="{00000000-0005-0000-0000-00003B250000}"/>
    <cellStyle name="표준 65 2 2 2 4 2" xfId="9511" xr:uid="{00000000-0005-0000-0000-00003C250000}"/>
    <cellStyle name="표준 65 2 2 2 5" xfId="9512" xr:uid="{00000000-0005-0000-0000-00003D250000}"/>
    <cellStyle name="표준 65 2 2 3" xfId="9513" xr:uid="{00000000-0005-0000-0000-00003E250000}"/>
    <cellStyle name="표준 65 2 2 3 2" xfId="9514" xr:uid="{00000000-0005-0000-0000-00003F250000}"/>
    <cellStyle name="표준 65 2 2 3 2 2" xfId="9515" xr:uid="{00000000-0005-0000-0000-000040250000}"/>
    <cellStyle name="표준 65 2 2 3 2 2 2" xfId="9516" xr:uid="{00000000-0005-0000-0000-000041250000}"/>
    <cellStyle name="표준 65 2 2 3 2 3" xfId="9517" xr:uid="{00000000-0005-0000-0000-000042250000}"/>
    <cellStyle name="표준 65 2 2 3 3" xfId="9518" xr:uid="{00000000-0005-0000-0000-000043250000}"/>
    <cellStyle name="표준 65 2 2 3 3 2" xfId="9519" xr:uid="{00000000-0005-0000-0000-000044250000}"/>
    <cellStyle name="표준 65 2 2 3 4" xfId="9520" xr:uid="{00000000-0005-0000-0000-000045250000}"/>
    <cellStyle name="표준 65 2 2 4" xfId="9521" xr:uid="{00000000-0005-0000-0000-000046250000}"/>
    <cellStyle name="표준 65 2 2 4 2" xfId="9522" xr:uid="{00000000-0005-0000-0000-000047250000}"/>
    <cellStyle name="표준 65 2 2 4 2 2" xfId="9523" xr:uid="{00000000-0005-0000-0000-000048250000}"/>
    <cellStyle name="표준 65 2 2 4 3" xfId="9524" xr:uid="{00000000-0005-0000-0000-000049250000}"/>
    <cellStyle name="표준 65 2 2 5" xfId="9525" xr:uid="{00000000-0005-0000-0000-00004A250000}"/>
    <cellStyle name="표준 65 2 2 5 2" xfId="9526" xr:uid="{00000000-0005-0000-0000-00004B250000}"/>
    <cellStyle name="표준 65 2 2 6" xfId="9527" xr:uid="{00000000-0005-0000-0000-00004C250000}"/>
    <cellStyle name="표준 65 2 3" xfId="9528" xr:uid="{00000000-0005-0000-0000-00004D250000}"/>
    <cellStyle name="표준 65 2 3 2" xfId="9529" xr:uid="{00000000-0005-0000-0000-00004E250000}"/>
    <cellStyle name="표준 65 2 3 2 2" xfId="9530" xr:uid="{00000000-0005-0000-0000-00004F250000}"/>
    <cellStyle name="표준 65 2 3 2 2 2" xfId="9531" xr:uid="{00000000-0005-0000-0000-000050250000}"/>
    <cellStyle name="표준 65 2 3 2 2 2 2" xfId="9532" xr:uid="{00000000-0005-0000-0000-000051250000}"/>
    <cellStyle name="표준 65 2 3 2 2 3" xfId="9533" xr:uid="{00000000-0005-0000-0000-000052250000}"/>
    <cellStyle name="표준 65 2 3 2 3" xfId="9534" xr:uid="{00000000-0005-0000-0000-000053250000}"/>
    <cellStyle name="표준 65 2 3 2 3 2" xfId="9535" xr:uid="{00000000-0005-0000-0000-000054250000}"/>
    <cellStyle name="표준 65 2 3 2 4" xfId="9536" xr:uid="{00000000-0005-0000-0000-000055250000}"/>
    <cellStyle name="표준 65 2 3 3" xfId="9537" xr:uid="{00000000-0005-0000-0000-000056250000}"/>
    <cellStyle name="표준 65 2 3 3 2" xfId="9538" xr:uid="{00000000-0005-0000-0000-000057250000}"/>
    <cellStyle name="표준 65 2 3 3 2 2" xfId="9539" xr:uid="{00000000-0005-0000-0000-000058250000}"/>
    <cellStyle name="표준 65 2 3 3 3" xfId="9540" xr:uid="{00000000-0005-0000-0000-000059250000}"/>
    <cellStyle name="표준 65 2 3 4" xfId="9541" xr:uid="{00000000-0005-0000-0000-00005A250000}"/>
    <cellStyle name="표준 65 2 3 4 2" xfId="9542" xr:uid="{00000000-0005-0000-0000-00005B250000}"/>
    <cellStyle name="표준 65 2 3 5" xfId="9543" xr:uid="{00000000-0005-0000-0000-00005C250000}"/>
    <cellStyle name="표준 65 2 4" xfId="9544" xr:uid="{00000000-0005-0000-0000-00005D250000}"/>
    <cellStyle name="표준 65 2 4 2" xfId="9545" xr:uid="{00000000-0005-0000-0000-00005E250000}"/>
    <cellStyle name="표준 65 2 4 2 2" xfId="9546" xr:uid="{00000000-0005-0000-0000-00005F250000}"/>
    <cellStyle name="표준 65 2 4 2 2 2" xfId="9547" xr:uid="{00000000-0005-0000-0000-000060250000}"/>
    <cellStyle name="표준 65 2 4 2 3" xfId="9548" xr:uid="{00000000-0005-0000-0000-000061250000}"/>
    <cellStyle name="표준 65 2 4 3" xfId="9549" xr:uid="{00000000-0005-0000-0000-000062250000}"/>
    <cellStyle name="표준 65 2 4 3 2" xfId="9550" xr:uid="{00000000-0005-0000-0000-000063250000}"/>
    <cellStyle name="표준 65 2 4 4" xfId="9551" xr:uid="{00000000-0005-0000-0000-000064250000}"/>
    <cellStyle name="표준 65 2 5" xfId="9552" xr:uid="{00000000-0005-0000-0000-000065250000}"/>
    <cellStyle name="표준 65 2 5 2" xfId="9553" xr:uid="{00000000-0005-0000-0000-000066250000}"/>
    <cellStyle name="표준 65 2 5 2 2" xfId="9554" xr:uid="{00000000-0005-0000-0000-000067250000}"/>
    <cellStyle name="표준 65 2 5 3" xfId="9555" xr:uid="{00000000-0005-0000-0000-000068250000}"/>
    <cellStyle name="표준 65 2 6" xfId="9556" xr:uid="{00000000-0005-0000-0000-000069250000}"/>
    <cellStyle name="표준 65 2 6 2" xfId="9557" xr:uid="{00000000-0005-0000-0000-00006A250000}"/>
    <cellStyle name="표준 65 2 7" xfId="9558" xr:uid="{00000000-0005-0000-0000-00006B250000}"/>
    <cellStyle name="표준 65 3" xfId="9559" xr:uid="{00000000-0005-0000-0000-00006C250000}"/>
    <cellStyle name="표준 65 3 2" xfId="9560" xr:uid="{00000000-0005-0000-0000-00006D250000}"/>
    <cellStyle name="표준 65 3 2 2" xfId="9561" xr:uid="{00000000-0005-0000-0000-00006E250000}"/>
    <cellStyle name="표준 65 3 2 2 2" xfId="9562" xr:uid="{00000000-0005-0000-0000-00006F250000}"/>
    <cellStyle name="표준 65 3 2 2 2 2" xfId="9563" xr:uid="{00000000-0005-0000-0000-000070250000}"/>
    <cellStyle name="표준 65 3 2 2 2 2 2" xfId="9564" xr:uid="{00000000-0005-0000-0000-000071250000}"/>
    <cellStyle name="표준 65 3 2 2 2 3" xfId="9565" xr:uid="{00000000-0005-0000-0000-000072250000}"/>
    <cellStyle name="표준 65 3 2 2 3" xfId="9566" xr:uid="{00000000-0005-0000-0000-000073250000}"/>
    <cellStyle name="표준 65 3 2 2 3 2" xfId="9567" xr:uid="{00000000-0005-0000-0000-000074250000}"/>
    <cellStyle name="표준 65 3 2 2 4" xfId="9568" xr:uid="{00000000-0005-0000-0000-000075250000}"/>
    <cellStyle name="표준 65 3 2 3" xfId="9569" xr:uid="{00000000-0005-0000-0000-000076250000}"/>
    <cellStyle name="표준 65 3 2 3 2" xfId="9570" xr:uid="{00000000-0005-0000-0000-000077250000}"/>
    <cellStyle name="표준 65 3 2 3 2 2" xfId="9571" xr:uid="{00000000-0005-0000-0000-000078250000}"/>
    <cellStyle name="표준 65 3 2 3 3" xfId="9572" xr:uid="{00000000-0005-0000-0000-000079250000}"/>
    <cellStyle name="표준 65 3 2 4" xfId="9573" xr:uid="{00000000-0005-0000-0000-00007A250000}"/>
    <cellStyle name="표준 65 3 2 4 2" xfId="9574" xr:uid="{00000000-0005-0000-0000-00007B250000}"/>
    <cellStyle name="표준 65 3 2 5" xfId="9575" xr:uid="{00000000-0005-0000-0000-00007C250000}"/>
    <cellStyle name="표준 65 3 3" xfId="9576" xr:uid="{00000000-0005-0000-0000-00007D250000}"/>
    <cellStyle name="표준 65 3 3 2" xfId="9577" xr:uid="{00000000-0005-0000-0000-00007E250000}"/>
    <cellStyle name="표준 65 3 3 2 2" xfId="9578" xr:uid="{00000000-0005-0000-0000-00007F250000}"/>
    <cellStyle name="표준 65 3 3 2 2 2" xfId="9579" xr:uid="{00000000-0005-0000-0000-000080250000}"/>
    <cellStyle name="표준 65 3 3 2 3" xfId="9580" xr:uid="{00000000-0005-0000-0000-000081250000}"/>
    <cellStyle name="표준 65 3 3 3" xfId="9581" xr:uid="{00000000-0005-0000-0000-000082250000}"/>
    <cellStyle name="표준 65 3 3 3 2" xfId="9582" xr:uid="{00000000-0005-0000-0000-000083250000}"/>
    <cellStyle name="표준 65 3 3 4" xfId="9583" xr:uid="{00000000-0005-0000-0000-000084250000}"/>
    <cellStyle name="표준 65 3 4" xfId="9584" xr:uid="{00000000-0005-0000-0000-000085250000}"/>
    <cellStyle name="표준 65 3 4 2" xfId="9585" xr:uid="{00000000-0005-0000-0000-000086250000}"/>
    <cellStyle name="표준 65 3 4 2 2" xfId="9586" xr:uid="{00000000-0005-0000-0000-000087250000}"/>
    <cellStyle name="표준 65 3 4 3" xfId="9587" xr:uid="{00000000-0005-0000-0000-000088250000}"/>
    <cellStyle name="표준 65 3 5" xfId="9588" xr:uid="{00000000-0005-0000-0000-000089250000}"/>
    <cellStyle name="표준 65 3 5 2" xfId="9589" xr:uid="{00000000-0005-0000-0000-00008A250000}"/>
    <cellStyle name="표준 65 3 6" xfId="9590" xr:uid="{00000000-0005-0000-0000-00008B250000}"/>
    <cellStyle name="표준 65 4" xfId="9591" xr:uid="{00000000-0005-0000-0000-00008C250000}"/>
    <cellStyle name="표준 65 4 2" xfId="9592" xr:uid="{00000000-0005-0000-0000-00008D250000}"/>
    <cellStyle name="표준 65 4 2 2" xfId="9593" xr:uid="{00000000-0005-0000-0000-00008E250000}"/>
    <cellStyle name="표준 65 4 2 2 2" xfId="9594" xr:uid="{00000000-0005-0000-0000-00008F250000}"/>
    <cellStyle name="표준 65 4 2 2 2 2" xfId="9595" xr:uid="{00000000-0005-0000-0000-000090250000}"/>
    <cellStyle name="표준 65 4 2 2 3" xfId="9596" xr:uid="{00000000-0005-0000-0000-000091250000}"/>
    <cellStyle name="표준 65 4 2 3" xfId="9597" xr:uid="{00000000-0005-0000-0000-000092250000}"/>
    <cellStyle name="표준 65 4 2 3 2" xfId="9598" xr:uid="{00000000-0005-0000-0000-000093250000}"/>
    <cellStyle name="표준 65 4 2 4" xfId="9599" xr:uid="{00000000-0005-0000-0000-000094250000}"/>
    <cellStyle name="표준 65 4 3" xfId="9600" xr:uid="{00000000-0005-0000-0000-000095250000}"/>
    <cellStyle name="표준 65 4 3 2" xfId="9601" xr:uid="{00000000-0005-0000-0000-000096250000}"/>
    <cellStyle name="표준 65 4 3 2 2" xfId="9602" xr:uid="{00000000-0005-0000-0000-000097250000}"/>
    <cellStyle name="표준 65 4 3 3" xfId="9603" xr:uid="{00000000-0005-0000-0000-000098250000}"/>
    <cellStyle name="표준 65 4 4" xfId="9604" xr:uid="{00000000-0005-0000-0000-000099250000}"/>
    <cellStyle name="표준 65 4 4 2" xfId="9605" xr:uid="{00000000-0005-0000-0000-00009A250000}"/>
    <cellStyle name="표준 65 4 5" xfId="9606" xr:uid="{00000000-0005-0000-0000-00009B250000}"/>
    <cellStyle name="표준 65 5" xfId="9607" xr:uid="{00000000-0005-0000-0000-00009C250000}"/>
    <cellStyle name="표준 65 5 2" xfId="9608" xr:uid="{00000000-0005-0000-0000-00009D250000}"/>
    <cellStyle name="표준 65 5 2 2" xfId="9609" xr:uid="{00000000-0005-0000-0000-00009E250000}"/>
    <cellStyle name="표준 65 5 2 2 2" xfId="9610" xr:uid="{00000000-0005-0000-0000-00009F250000}"/>
    <cellStyle name="표준 65 5 2 3" xfId="9611" xr:uid="{00000000-0005-0000-0000-0000A0250000}"/>
    <cellStyle name="표준 65 5 3" xfId="9612" xr:uid="{00000000-0005-0000-0000-0000A1250000}"/>
    <cellStyle name="표준 65 5 3 2" xfId="9613" xr:uid="{00000000-0005-0000-0000-0000A2250000}"/>
    <cellStyle name="표준 65 5 4" xfId="9614" xr:uid="{00000000-0005-0000-0000-0000A3250000}"/>
    <cellStyle name="표준 65 6" xfId="9615" xr:uid="{00000000-0005-0000-0000-0000A4250000}"/>
    <cellStyle name="표준 65 6 2" xfId="9616" xr:uid="{00000000-0005-0000-0000-0000A5250000}"/>
    <cellStyle name="표준 65 6 2 2" xfId="9617" xr:uid="{00000000-0005-0000-0000-0000A6250000}"/>
    <cellStyle name="표준 65 6 3" xfId="9618" xr:uid="{00000000-0005-0000-0000-0000A7250000}"/>
    <cellStyle name="표준 65 7" xfId="9619" xr:uid="{00000000-0005-0000-0000-0000A8250000}"/>
    <cellStyle name="표준 65 7 2" xfId="9620" xr:uid="{00000000-0005-0000-0000-0000A9250000}"/>
    <cellStyle name="표준 65 8" xfId="9621" xr:uid="{00000000-0005-0000-0000-0000AA250000}"/>
    <cellStyle name="표준 66" xfId="9622" xr:uid="{00000000-0005-0000-0000-0000AB250000}"/>
    <cellStyle name="표준 67" xfId="9623" xr:uid="{00000000-0005-0000-0000-0000AC250000}"/>
    <cellStyle name="표준 67 2" xfId="9624" xr:uid="{00000000-0005-0000-0000-0000AD250000}"/>
    <cellStyle name="표준 67 2 2" xfId="9625" xr:uid="{00000000-0005-0000-0000-0000AE250000}"/>
    <cellStyle name="표준 67 2 2 2" xfId="9626" xr:uid="{00000000-0005-0000-0000-0000AF250000}"/>
    <cellStyle name="표준 67 2 2 2 2" xfId="9627" xr:uid="{00000000-0005-0000-0000-0000B0250000}"/>
    <cellStyle name="표준 67 2 2 2 2 2" xfId="9628" xr:uid="{00000000-0005-0000-0000-0000B1250000}"/>
    <cellStyle name="표준 67 2 2 2 2 2 2" xfId="9629" xr:uid="{00000000-0005-0000-0000-0000B2250000}"/>
    <cellStyle name="표준 67 2 2 2 2 2 2 2" xfId="9630" xr:uid="{00000000-0005-0000-0000-0000B3250000}"/>
    <cellStyle name="표준 67 2 2 2 2 2 3" xfId="9631" xr:uid="{00000000-0005-0000-0000-0000B4250000}"/>
    <cellStyle name="표준 67 2 2 2 2 3" xfId="9632" xr:uid="{00000000-0005-0000-0000-0000B5250000}"/>
    <cellStyle name="표준 67 2 2 2 2 3 2" xfId="9633" xr:uid="{00000000-0005-0000-0000-0000B6250000}"/>
    <cellStyle name="표준 67 2 2 2 2 4" xfId="9634" xr:uid="{00000000-0005-0000-0000-0000B7250000}"/>
    <cellStyle name="표준 67 2 2 2 3" xfId="9635" xr:uid="{00000000-0005-0000-0000-0000B8250000}"/>
    <cellStyle name="표준 67 2 2 2 3 2" xfId="9636" xr:uid="{00000000-0005-0000-0000-0000B9250000}"/>
    <cellStyle name="표준 67 2 2 2 3 2 2" xfId="9637" xr:uid="{00000000-0005-0000-0000-0000BA250000}"/>
    <cellStyle name="표준 67 2 2 2 3 3" xfId="9638" xr:uid="{00000000-0005-0000-0000-0000BB250000}"/>
    <cellStyle name="표준 67 2 2 2 4" xfId="9639" xr:uid="{00000000-0005-0000-0000-0000BC250000}"/>
    <cellStyle name="표준 67 2 2 2 4 2" xfId="9640" xr:uid="{00000000-0005-0000-0000-0000BD250000}"/>
    <cellStyle name="표준 67 2 2 2 5" xfId="9641" xr:uid="{00000000-0005-0000-0000-0000BE250000}"/>
    <cellStyle name="표준 67 2 2 3" xfId="9642" xr:uid="{00000000-0005-0000-0000-0000BF250000}"/>
    <cellStyle name="표준 67 2 2 3 2" xfId="9643" xr:uid="{00000000-0005-0000-0000-0000C0250000}"/>
    <cellStyle name="표준 67 2 2 3 2 2" xfId="9644" xr:uid="{00000000-0005-0000-0000-0000C1250000}"/>
    <cellStyle name="표준 67 2 2 3 2 2 2" xfId="9645" xr:uid="{00000000-0005-0000-0000-0000C2250000}"/>
    <cellStyle name="표준 67 2 2 3 2 3" xfId="9646" xr:uid="{00000000-0005-0000-0000-0000C3250000}"/>
    <cellStyle name="표준 67 2 2 3 3" xfId="9647" xr:uid="{00000000-0005-0000-0000-0000C4250000}"/>
    <cellStyle name="표준 67 2 2 3 3 2" xfId="9648" xr:uid="{00000000-0005-0000-0000-0000C5250000}"/>
    <cellStyle name="표준 67 2 2 3 4" xfId="9649" xr:uid="{00000000-0005-0000-0000-0000C6250000}"/>
    <cellStyle name="표준 67 2 2 4" xfId="9650" xr:uid="{00000000-0005-0000-0000-0000C7250000}"/>
    <cellStyle name="표준 67 2 2 4 2" xfId="9651" xr:uid="{00000000-0005-0000-0000-0000C8250000}"/>
    <cellStyle name="표준 67 2 2 4 2 2" xfId="9652" xr:uid="{00000000-0005-0000-0000-0000C9250000}"/>
    <cellStyle name="표준 67 2 2 4 3" xfId="9653" xr:uid="{00000000-0005-0000-0000-0000CA250000}"/>
    <cellStyle name="표준 67 2 2 5" xfId="9654" xr:uid="{00000000-0005-0000-0000-0000CB250000}"/>
    <cellStyle name="표준 67 2 2 5 2" xfId="9655" xr:uid="{00000000-0005-0000-0000-0000CC250000}"/>
    <cellStyle name="표준 67 2 2 6" xfId="9656" xr:uid="{00000000-0005-0000-0000-0000CD250000}"/>
    <cellStyle name="표준 67 2 3" xfId="9657" xr:uid="{00000000-0005-0000-0000-0000CE250000}"/>
    <cellStyle name="표준 67 2 3 2" xfId="9658" xr:uid="{00000000-0005-0000-0000-0000CF250000}"/>
    <cellStyle name="표준 67 2 3 2 2" xfId="9659" xr:uid="{00000000-0005-0000-0000-0000D0250000}"/>
    <cellStyle name="표준 67 2 3 2 2 2" xfId="9660" xr:uid="{00000000-0005-0000-0000-0000D1250000}"/>
    <cellStyle name="표준 67 2 3 2 2 2 2" xfId="9661" xr:uid="{00000000-0005-0000-0000-0000D2250000}"/>
    <cellStyle name="표준 67 2 3 2 2 3" xfId="9662" xr:uid="{00000000-0005-0000-0000-0000D3250000}"/>
    <cellStyle name="표준 67 2 3 2 3" xfId="9663" xr:uid="{00000000-0005-0000-0000-0000D4250000}"/>
    <cellStyle name="표준 67 2 3 2 3 2" xfId="9664" xr:uid="{00000000-0005-0000-0000-0000D5250000}"/>
    <cellStyle name="표준 67 2 3 2 4" xfId="9665" xr:uid="{00000000-0005-0000-0000-0000D6250000}"/>
    <cellStyle name="표준 67 2 3 3" xfId="9666" xr:uid="{00000000-0005-0000-0000-0000D7250000}"/>
    <cellStyle name="표준 67 2 3 3 2" xfId="9667" xr:uid="{00000000-0005-0000-0000-0000D8250000}"/>
    <cellStyle name="표준 67 2 3 3 2 2" xfId="9668" xr:uid="{00000000-0005-0000-0000-0000D9250000}"/>
    <cellStyle name="표준 67 2 3 3 3" xfId="9669" xr:uid="{00000000-0005-0000-0000-0000DA250000}"/>
    <cellStyle name="표준 67 2 3 4" xfId="9670" xr:uid="{00000000-0005-0000-0000-0000DB250000}"/>
    <cellStyle name="표준 67 2 3 4 2" xfId="9671" xr:uid="{00000000-0005-0000-0000-0000DC250000}"/>
    <cellStyle name="표준 67 2 3 5" xfId="9672" xr:uid="{00000000-0005-0000-0000-0000DD250000}"/>
    <cellStyle name="표준 67 2 4" xfId="9673" xr:uid="{00000000-0005-0000-0000-0000DE250000}"/>
    <cellStyle name="표준 67 2 4 2" xfId="9674" xr:uid="{00000000-0005-0000-0000-0000DF250000}"/>
    <cellStyle name="표준 67 2 4 2 2" xfId="9675" xr:uid="{00000000-0005-0000-0000-0000E0250000}"/>
    <cellStyle name="표준 67 2 4 2 2 2" xfId="9676" xr:uid="{00000000-0005-0000-0000-0000E1250000}"/>
    <cellStyle name="표준 67 2 4 2 3" xfId="9677" xr:uid="{00000000-0005-0000-0000-0000E2250000}"/>
    <cellStyle name="표준 67 2 4 3" xfId="9678" xr:uid="{00000000-0005-0000-0000-0000E3250000}"/>
    <cellStyle name="표준 67 2 4 3 2" xfId="9679" xr:uid="{00000000-0005-0000-0000-0000E4250000}"/>
    <cellStyle name="표준 67 2 4 4" xfId="9680" xr:uid="{00000000-0005-0000-0000-0000E5250000}"/>
    <cellStyle name="표준 67 2 5" xfId="9681" xr:uid="{00000000-0005-0000-0000-0000E6250000}"/>
    <cellStyle name="표준 67 2 5 2" xfId="9682" xr:uid="{00000000-0005-0000-0000-0000E7250000}"/>
    <cellStyle name="표준 67 2 5 2 2" xfId="9683" xr:uid="{00000000-0005-0000-0000-0000E8250000}"/>
    <cellStyle name="표준 67 2 5 3" xfId="9684" xr:uid="{00000000-0005-0000-0000-0000E9250000}"/>
    <cellStyle name="표준 67 2 6" xfId="9685" xr:uid="{00000000-0005-0000-0000-0000EA250000}"/>
    <cellStyle name="표준 67 2 6 2" xfId="9686" xr:uid="{00000000-0005-0000-0000-0000EB250000}"/>
    <cellStyle name="표준 67 2 7" xfId="9687" xr:uid="{00000000-0005-0000-0000-0000EC250000}"/>
    <cellStyle name="표준 67 3" xfId="9688" xr:uid="{00000000-0005-0000-0000-0000ED250000}"/>
    <cellStyle name="표준 67 3 2" xfId="9689" xr:uid="{00000000-0005-0000-0000-0000EE250000}"/>
    <cellStyle name="표준 67 3 2 2" xfId="9690" xr:uid="{00000000-0005-0000-0000-0000EF250000}"/>
    <cellStyle name="표준 67 3 2 2 2" xfId="9691" xr:uid="{00000000-0005-0000-0000-0000F0250000}"/>
    <cellStyle name="표준 67 3 2 2 2 2" xfId="9692" xr:uid="{00000000-0005-0000-0000-0000F1250000}"/>
    <cellStyle name="표준 67 3 2 2 2 2 2" xfId="9693" xr:uid="{00000000-0005-0000-0000-0000F2250000}"/>
    <cellStyle name="표준 67 3 2 2 2 3" xfId="9694" xr:uid="{00000000-0005-0000-0000-0000F3250000}"/>
    <cellStyle name="표준 67 3 2 2 3" xfId="9695" xr:uid="{00000000-0005-0000-0000-0000F4250000}"/>
    <cellStyle name="표준 67 3 2 2 3 2" xfId="9696" xr:uid="{00000000-0005-0000-0000-0000F5250000}"/>
    <cellStyle name="표준 67 3 2 2 4" xfId="9697" xr:uid="{00000000-0005-0000-0000-0000F6250000}"/>
    <cellStyle name="표준 67 3 2 3" xfId="9698" xr:uid="{00000000-0005-0000-0000-0000F7250000}"/>
    <cellStyle name="표준 67 3 2 3 2" xfId="9699" xr:uid="{00000000-0005-0000-0000-0000F8250000}"/>
    <cellStyle name="표준 67 3 2 3 2 2" xfId="9700" xr:uid="{00000000-0005-0000-0000-0000F9250000}"/>
    <cellStyle name="표준 67 3 2 3 3" xfId="9701" xr:uid="{00000000-0005-0000-0000-0000FA250000}"/>
    <cellStyle name="표준 67 3 2 4" xfId="9702" xr:uid="{00000000-0005-0000-0000-0000FB250000}"/>
    <cellStyle name="표준 67 3 2 4 2" xfId="9703" xr:uid="{00000000-0005-0000-0000-0000FC250000}"/>
    <cellStyle name="표준 67 3 2 5" xfId="9704" xr:uid="{00000000-0005-0000-0000-0000FD250000}"/>
    <cellStyle name="표준 67 3 3" xfId="9705" xr:uid="{00000000-0005-0000-0000-0000FE250000}"/>
    <cellStyle name="표준 67 3 3 2" xfId="9706" xr:uid="{00000000-0005-0000-0000-0000FF250000}"/>
    <cellStyle name="표준 67 3 3 2 2" xfId="9707" xr:uid="{00000000-0005-0000-0000-000000260000}"/>
    <cellStyle name="표준 67 3 3 2 2 2" xfId="9708" xr:uid="{00000000-0005-0000-0000-000001260000}"/>
    <cellStyle name="표준 67 3 3 2 3" xfId="9709" xr:uid="{00000000-0005-0000-0000-000002260000}"/>
    <cellStyle name="표준 67 3 3 3" xfId="9710" xr:uid="{00000000-0005-0000-0000-000003260000}"/>
    <cellStyle name="표준 67 3 3 3 2" xfId="9711" xr:uid="{00000000-0005-0000-0000-000004260000}"/>
    <cellStyle name="표준 67 3 3 4" xfId="9712" xr:uid="{00000000-0005-0000-0000-000005260000}"/>
    <cellStyle name="표준 67 3 4" xfId="9713" xr:uid="{00000000-0005-0000-0000-000006260000}"/>
    <cellStyle name="표준 67 3 4 2" xfId="9714" xr:uid="{00000000-0005-0000-0000-000007260000}"/>
    <cellStyle name="표준 67 3 4 2 2" xfId="9715" xr:uid="{00000000-0005-0000-0000-000008260000}"/>
    <cellStyle name="표준 67 3 4 3" xfId="9716" xr:uid="{00000000-0005-0000-0000-000009260000}"/>
    <cellStyle name="표준 67 3 5" xfId="9717" xr:uid="{00000000-0005-0000-0000-00000A260000}"/>
    <cellStyle name="표준 67 3 5 2" xfId="9718" xr:uid="{00000000-0005-0000-0000-00000B260000}"/>
    <cellStyle name="표준 67 3 6" xfId="9719" xr:uid="{00000000-0005-0000-0000-00000C260000}"/>
    <cellStyle name="표준 67 4" xfId="9720" xr:uid="{00000000-0005-0000-0000-00000D260000}"/>
    <cellStyle name="표준 67 4 2" xfId="9721" xr:uid="{00000000-0005-0000-0000-00000E260000}"/>
    <cellStyle name="표준 67 4 2 2" xfId="9722" xr:uid="{00000000-0005-0000-0000-00000F260000}"/>
    <cellStyle name="표준 67 4 2 2 2" xfId="9723" xr:uid="{00000000-0005-0000-0000-000010260000}"/>
    <cellStyle name="표준 67 4 2 2 2 2" xfId="9724" xr:uid="{00000000-0005-0000-0000-000011260000}"/>
    <cellStyle name="표준 67 4 2 2 3" xfId="9725" xr:uid="{00000000-0005-0000-0000-000012260000}"/>
    <cellStyle name="표준 67 4 2 3" xfId="9726" xr:uid="{00000000-0005-0000-0000-000013260000}"/>
    <cellStyle name="표준 67 4 2 3 2" xfId="9727" xr:uid="{00000000-0005-0000-0000-000014260000}"/>
    <cellStyle name="표준 67 4 2 4" xfId="9728" xr:uid="{00000000-0005-0000-0000-000015260000}"/>
    <cellStyle name="표준 67 4 3" xfId="9729" xr:uid="{00000000-0005-0000-0000-000016260000}"/>
    <cellStyle name="표준 67 4 3 2" xfId="9730" xr:uid="{00000000-0005-0000-0000-000017260000}"/>
    <cellStyle name="표준 67 4 3 2 2" xfId="9731" xr:uid="{00000000-0005-0000-0000-000018260000}"/>
    <cellStyle name="표준 67 4 3 3" xfId="9732" xr:uid="{00000000-0005-0000-0000-000019260000}"/>
    <cellStyle name="표준 67 4 4" xfId="9733" xr:uid="{00000000-0005-0000-0000-00001A260000}"/>
    <cellStyle name="표준 67 4 4 2" xfId="9734" xr:uid="{00000000-0005-0000-0000-00001B260000}"/>
    <cellStyle name="표준 67 4 5" xfId="9735" xr:uid="{00000000-0005-0000-0000-00001C260000}"/>
    <cellStyle name="표준 67 5" xfId="9736" xr:uid="{00000000-0005-0000-0000-00001D260000}"/>
    <cellStyle name="표준 67 5 2" xfId="9737" xr:uid="{00000000-0005-0000-0000-00001E260000}"/>
    <cellStyle name="표준 67 5 2 2" xfId="9738" xr:uid="{00000000-0005-0000-0000-00001F260000}"/>
    <cellStyle name="표준 67 5 2 2 2" xfId="9739" xr:uid="{00000000-0005-0000-0000-000020260000}"/>
    <cellStyle name="표준 67 5 2 3" xfId="9740" xr:uid="{00000000-0005-0000-0000-000021260000}"/>
    <cellStyle name="표준 67 5 3" xfId="9741" xr:uid="{00000000-0005-0000-0000-000022260000}"/>
    <cellStyle name="표준 67 5 3 2" xfId="9742" xr:uid="{00000000-0005-0000-0000-000023260000}"/>
    <cellStyle name="표준 67 5 4" xfId="9743" xr:uid="{00000000-0005-0000-0000-000024260000}"/>
    <cellStyle name="표준 67 6" xfId="9744" xr:uid="{00000000-0005-0000-0000-000025260000}"/>
    <cellStyle name="표준 67 6 2" xfId="9745" xr:uid="{00000000-0005-0000-0000-000026260000}"/>
    <cellStyle name="표준 67 6 2 2" xfId="9746" xr:uid="{00000000-0005-0000-0000-000027260000}"/>
    <cellStyle name="표준 67 6 3" xfId="9747" xr:uid="{00000000-0005-0000-0000-000028260000}"/>
    <cellStyle name="표준 67 7" xfId="9748" xr:uid="{00000000-0005-0000-0000-000029260000}"/>
    <cellStyle name="표준 67 7 2" xfId="9749" xr:uid="{00000000-0005-0000-0000-00002A260000}"/>
    <cellStyle name="표준 67 8" xfId="9750" xr:uid="{00000000-0005-0000-0000-00002B260000}"/>
    <cellStyle name="표준 68" xfId="9751" xr:uid="{00000000-0005-0000-0000-00002C260000}"/>
    <cellStyle name="표준 69" xfId="9752" xr:uid="{00000000-0005-0000-0000-00002D260000}"/>
    <cellStyle name="표준 69 2" xfId="9753" xr:uid="{00000000-0005-0000-0000-00002E260000}"/>
    <cellStyle name="표준 69 2 2" xfId="9754" xr:uid="{00000000-0005-0000-0000-00002F260000}"/>
    <cellStyle name="표준 69 2 2 2" xfId="9755" xr:uid="{00000000-0005-0000-0000-000030260000}"/>
    <cellStyle name="표준 69 2 2 2 2" xfId="9756" xr:uid="{00000000-0005-0000-0000-000031260000}"/>
    <cellStyle name="표준 69 2 2 2 2 2" xfId="9757" xr:uid="{00000000-0005-0000-0000-000032260000}"/>
    <cellStyle name="표준 69 2 2 2 2 2 2" xfId="9758" xr:uid="{00000000-0005-0000-0000-000033260000}"/>
    <cellStyle name="표준 69 2 2 2 2 2 2 2" xfId="9759" xr:uid="{00000000-0005-0000-0000-000034260000}"/>
    <cellStyle name="표준 69 2 2 2 2 2 3" xfId="9760" xr:uid="{00000000-0005-0000-0000-000035260000}"/>
    <cellStyle name="표준 69 2 2 2 2 3" xfId="9761" xr:uid="{00000000-0005-0000-0000-000036260000}"/>
    <cellStyle name="표준 69 2 2 2 2 3 2" xfId="9762" xr:uid="{00000000-0005-0000-0000-000037260000}"/>
    <cellStyle name="표준 69 2 2 2 2 4" xfId="9763" xr:uid="{00000000-0005-0000-0000-000038260000}"/>
    <cellStyle name="표준 69 2 2 2 3" xfId="9764" xr:uid="{00000000-0005-0000-0000-000039260000}"/>
    <cellStyle name="표준 69 2 2 2 3 2" xfId="9765" xr:uid="{00000000-0005-0000-0000-00003A260000}"/>
    <cellStyle name="표준 69 2 2 2 3 2 2" xfId="9766" xr:uid="{00000000-0005-0000-0000-00003B260000}"/>
    <cellStyle name="표준 69 2 2 2 3 3" xfId="9767" xr:uid="{00000000-0005-0000-0000-00003C260000}"/>
    <cellStyle name="표준 69 2 2 2 4" xfId="9768" xr:uid="{00000000-0005-0000-0000-00003D260000}"/>
    <cellStyle name="표준 69 2 2 2 4 2" xfId="9769" xr:uid="{00000000-0005-0000-0000-00003E260000}"/>
    <cellStyle name="표준 69 2 2 2 5" xfId="9770" xr:uid="{00000000-0005-0000-0000-00003F260000}"/>
    <cellStyle name="표준 69 2 2 3" xfId="9771" xr:uid="{00000000-0005-0000-0000-000040260000}"/>
    <cellStyle name="표준 69 2 2 3 2" xfId="9772" xr:uid="{00000000-0005-0000-0000-000041260000}"/>
    <cellStyle name="표준 69 2 2 3 2 2" xfId="9773" xr:uid="{00000000-0005-0000-0000-000042260000}"/>
    <cellStyle name="표준 69 2 2 3 2 2 2" xfId="9774" xr:uid="{00000000-0005-0000-0000-000043260000}"/>
    <cellStyle name="표준 69 2 2 3 2 3" xfId="9775" xr:uid="{00000000-0005-0000-0000-000044260000}"/>
    <cellStyle name="표준 69 2 2 3 3" xfId="9776" xr:uid="{00000000-0005-0000-0000-000045260000}"/>
    <cellStyle name="표준 69 2 2 3 3 2" xfId="9777" xr:uid="{00000000-0005-0000-0000-000046260000}"/>
    <cellStyle name="표준 69 2 2 3 4" xfId="9778" xr:uid="{00000000-0005-0000-0000-000047260000}"/>
    <cellStyle name="표준 69 2 2 4" xfId="9779" xr:uid="{00000000-0005-0000-0000-000048260000}"/>
    <cellStyle name="표준 69 2 2 4 2" xfId="9780" xr:uid="{00000000-0005-0000-0000-000049260000}"/>
    <cellStyle name="표준 69 2 2 4 2 2" xfId="9781" xr:uid="{00000000-0005-0000-0000-00004A260000}"/>
    <cellStyle name="표준 69 2 2 4 3" xfId="9782" xr:uid="{00000000-0005-0000-0000-00004B260000}"/>
    <cellStyle name="표준 69 2 2 5" xfId="9783" xr:uid="{00000000-0005-0000-0000-00004C260000}"/>
    <cellStyle name="표준 69 2 2 5 2" xfId="9784" xr:uid="{00000000-0005-0000-0000-00004D260000}"/>
    <cellStyle name="표준 69 2 2 6" xfId="9785" xr:uid="{00000000-0005-0000-0000-00004E260000}"/>
    <cellStyle name="표준 69 2 3" xfId="9786" xr:uid="{00000000-0005-0000-0000-00004F260000}"/>
    <cellStyle name="표준 69 2 3 2" xfId="9787" xr:uid="{00000000-0005-0000-0000-000050260000}"/>
    <cellStyle name="표준 69 2 3 2 2" xfId="9788" xr:uid="{00000000-0005-0000-0000-000051260000}"/>
    <cellStyle name="표준 69 2 3 2 2 2" xfId="9789" xr:uid="{00000000-0005-0000-0000-000052260000}"/>
    <cellStyle name="표준 69 2 3 2 2 2 2" xfId="9790" xr:uid="{00000000-0005-0000-0000-000053260000}"/>
    <cellStyle name="표준 69 2 3 2 2 3" xfId="9791" xr:uid="{00000000-0005-0000-0000-000054260000}"/>
    <cellStyle name="표준 69 2 3 2 3" xfId="9792" xr:uid="{00000000-0005-0000-0000-000055260000}"/>
    <cellStyle name="표준 69 2 3 2 3 2" xfId="9793" xr:uid="{00000000-0005-0000-0000-000056260000}"/>
    <cellStyle name="표준 69 2 3 2 4" xfId="9794" xr:uid="{00000000-0005-0000-0000-000057260000}"/>
    <cellStyle name="표준 69 2 3 3" xfId="9795" xr:uid="{00000000-0005-0000-0000-000058260000}"/>
    <cellStyle name="표준 69 2 3 3 2" xfId="9796" xr:uid="{00000000-0005-0000-0000-000059260000}"/>
    <cellStyle name="표준 69 2 3 3 2 2" xfId="9797" xr:uid="{00000000-0005-0000-0000-00005A260000}"/>
    <cellStyle name="표준 69 2 3 3 3" xfId="9798" xr:uid="{00000000-0005-0000-0000-00005B260000}"/>
    <cellStyle name="표준 69 2 3 4" xfId="9799" xr:uid="{00000000-0005-0000-0000-00005C260000}"/>
    <cellStyle name="표준 69 2 3 4 2" xfId="9800" xr:uid="{00000000-0005-0000-0000-00005D260000}"/>
    <cellStyle name="표준 69 2 3 5" xfId="9801" xr:uid="{00000000-0005-0000-0000-00005E260000}"/>
    <cellStyle name="표준 69 2 4" xfId="9802" xr:uid="{00000000-0005-0000-0000-00005F260000}"/>
    <cellStyle name="표준 69 2 4 2" xfId="9803" xr:uid="{00000000-0005-0000-0000-000060260000}"/>
    <cellStyle name="표준 69 2 4 2 2" xfId="9804" xr:uid="{00000000-0005-0000-0000-000061260000}"/>
    <cellStyle name="표준 69 2 4 2 2 2" xfId="9805" xr:uid="{00000000-0005-0000-0000-000062260000}"/>
    <cellStyle name="표준 69 2 4 2 3" xfId="9806" xr:uid="{00000000-0005-0000-0000-000063260000}"/>
    <cellStyle name="표준 69 2 4 3" xfId="9807" xr:uid="{00000000-0005-0000-0000-000064260000}"/>
    <cellStyle name="표준 69 2 4 3 2" xfId="9808" xr:uid="{00000000-0005-0000-0000-000065260000}"/>
    <cellStyle name="표준 69 2 4 4" xfId="9809" xr:uid="{00000000-0005-0000-0000-000066260000}"/>
    <cellStyle name="표준 69 2 5" xfId="9810" xr:uid="{00000000-0005-0000-0000-000067260000}"/>
    <cellStyle name="표준 69 2 5 2" xfId="9811" xr:uid="{00000000-0005-0000-0000-000068260000}"/>
    <cellStyle name="표준 69 2 5 2 2" xfId="9812" xr:uid="{00000000-0005-0000-0000-000069260000}"/>
    <cellStyle name="표준 69 2 5 3" xfId="9813" xr:uid="{00000000-0005-0000-0000-00006A260000}"/>
    <cellStyle name="표준 69 2 6" xfId="9814" xr:uid="{00000000-0005-0000-0000-00006B260000}"/>
    <cellStyle name="표준 69 2 6 2" xfId="9815" xr:uid="{00000000-0005-0000-0000-00006C260000}"/>
    <cellStyle name="표준 69 2 7" xfId="9816" xr:uid="{00000000-0005-0000-0000-00006D260000}"/>
    <cellStyle name="표준 69 3" xfId="9817" xr:uid="{00000000-0005-0000-0000-00006E260000}"/>
    <cellStyle name="표준 69 3 2" xfId="9818" xr:uid="{00000000-0005-0000-0000-00006F260000}"/>
    <cellStyle name="표준 69 3 2 2" xfId="9819" xr:uid="{00000000-0005-0000-0000-000070260000}"/>
    <cellStyle name="표준 69 3 2 2 2" xfId="9820" xr:uid="{00000000-0005-0000-0000-000071260000}"/>
    <cellStyle name="표준 69 3 2 2 2 2" xfId="9821" xr:uid="{00000000-0005-0000-0000-000072260000}"/>
    <cellStyle name="표준 69 3 2 2 2 2 2" xfId="9822" xr:uid="{00000000-0005-0000-0000-000073260000}"/>
    <cellStyle name="표준 69 3 2 2 2 3" xfId="9823" xr:uid="{00000000-0005-0000-0000-000074260000}"/>
    <cellStyle name="표준 69 3 2 2 3" xfId="9824" xr:uid="{00000000-0005-0000-0000-000075260000}"/>
    <cellStyle name="표준 69 3 2 2 3 2" xfId="9825" xr:uid="{00000000-0005-0000-0000-000076260000}"/>
    <cellStyle name="표준 69 3 2 2 4" xfId="9826" xr:uid="{00000000-0005-0000-0000-000077260000}"/>
    <cellStyle name="표준 69 3 2 3" xfId="9827" xr:uid="{00000000-0005-0000-0000-000078260000}"/>
    <cellStyle name="표준 69 3 2 3 2" xfId="9828" xr:uid="{00000000-0005-0000-0000-000079260000}"/>
    <cellStyle name="표준 69 3 2 3 2 2" xfId="9829" xr:uid="{00000000-0005-0000-0000-00007A260000}"/>
    <cellStyle name="표준 69 3 2 3 3" xfId="9830" xr:uid="{00000000-0005-0000-0000-00007B260000}"/>
    <cellStyle name="표준 69 3 2 4" xfId="9831" xr:uid="{00000000-0005-0000-0000-00007C260000}"/>
    <cellStyle name="표준 69 3 2 4 2" xfId="9832" xr:uid="{00000000-0005-0000-0000-00007D260000}"/>
    <cellStyle name="표준 69 3 2 5" xfId="9833" xr:uid="{00000000-0005-0000-0000-00007E260000}"/>
    <cellStyle name="표준 69 3 3" xfId="9834" xr:uid="{00000000-0005-0000-0000-00007F260000}"/>
    <cellStyle name="표준 69 3 3 2" xfId="9835" xr:uid="{00000000-0005-0000-0000-000080260000}"/>
    <cellStyle name="표준 69 3 3 2 2" xfId="9836" xr:uid="{00000000-0005-0000-0000-000081260000}"/>
    <cellStyle name="표준 69 3 3 2 2 2" xfId="9837" xr:uid="{00000000-0005-0000-0000-000082260000}"/>
    <cellStyle name="표준 69 3 3 2 3" xfId="9838" xr:uid="{00000000-0005-0000-0000-000083260000}"/>
    <cellStyle name="표준 69 3 3 3" xfId="9839" xr:uid="{00000000-0005-0000-0000-000084260000}"/>
    <cellStyle name="표준 69 3 3 3 2" xfId="9840" xr:uid="{00000000-0005-0000-0000-000085260000}"/>
    <cellStyle name="표준 69 3 3 4" xfId="9841" xr:uid="{00000000-0005-0000-0000-000086260000}"/>
    <cellStyle name="표준 69 3 4" xfId="9842" xr:uid="{00000000-0005-0000-0000-000087260000}"/>
    <cellStyle name="표준 69 3 4 2" xfId="9843" xr:uid="{00000000-0005-0000-0000-000088260000}"/>
    <cellStyle name="표준 69 3 4 2 2" xfId="9844" xr:uid="{00000000-0005-0000-0000-000089260000}"/>
    <cellStyle name="표준 69 3 4 3" xfId="9845" xr:uid="{00000000-0005-0000-0000-00008A260000}"/>
    <cellStyle name="표준 69 3 5" xfId="9846" xr:uid="{00000000-0005-0000-0000-00008B260000}"/>
    <cellStyle name="표준 69 3 5 2" xfId="9847" xr:uid="{00000000-0005-0000-0000-00008C260000}"/>
    <cellStyle name="표준 69 3 6" xfId="9848" xr:uid="{00000000-0005-0000-0000-00008D260000}"/>
    <cellStyle name="표준 69 4" xfId="9849" xr:uid="{00000000-0005-0000-0000-00008E260000}"/>
    <cellStyle name="표준 69 4 2" xfId="9850" xr:uid="{00000000-0005-0000-0000-00008F260000}"/>
    <cellStyle name="표준 69 4 2 2" xfId="9851" xr:uid="{00000000-0005-0000-0000-000090260000}"/>
    <cellStyle name="표준 69 4 2 2 2" xfId="9852" xr:uid="{00000000-0005-0000-0000-000091260000}"/>
    <cellStyle name="표준 69 4 2 2 2 2" xfId="9853" xr:uid="{00000000-0005-0000-0000-000092260000}"/>
    <cellStyle name="표준 69 4 2 2 3" xfId="9854" xr:uid="{00000000-0005-0000-0000-000093260000}"/>
    <cellStyle name="표준 69 4 2 3" xfId="9855" xr:uid="{00000000-0005-0000-0000-000094260000}"/>
    <cellStyle name="표준 69 4 2 3 2" xfId="9856" xr:uid="{00000000-0005-0000-0000-000095260000}"/>
    <cellStyle name="표준 69 4 2 4" xfId="9857" xr:uid="{00000000-0005-0000-0000-000096260000}"/>
    <cellStyle name="표준 69 4 3" xfId="9858" xr:uid="{00000000-0005-0000-0000-000097260000}"/>
    <cellStyle name="표준 69 4 3 2" xfId="9859" xr:uid="{00000000-0005-0000-0000-000098260000}"/>
    <cellStyle name="표준 69 4 3 2 2" xfId="9860" xr:uid="{00000000-0005-0000-0000-000099260000}"/>
    <cellStyle name="표준 69 4 3 3" xfId="9861" xr:uid="{00000000-0005-0000-0000-00009A260000}"/>
    <cellStyle name="표준 69 4 4" xfId="9862" xr:uid="{00000000-0005-0000-0000-00009B260000}"/>
    <cellStyle name="표준 69 4 4 2" xfId="9863" xr:uid="{00000000-0005-0000-0000-00009C260000}"/>
    <cellStyle name="표준 69 4 5" xfId="9864" xr:uid="{00000000-0005-0000-0000-00009D260000}"/>
    <cellStyle name="표준 69 5" xfId="9865" xr:uid="{00000000-0005-0000-0000-00009E260000}"/>
    <cellStyle name="표준 69 5 2" xfId="9866" xr:uid="{00000000-0005-0000-0000-00009F260000}"/>
    <cellStyle name="표준 69 5 2 2" xfId="9867" xr:uid="{00000000-0005-0000-0000-0000A0260000}"/>
    <cellStyle name="표준 69 5 2 2 2" xfId="9868" xr:uid="{00000000-0005-0000-0000-0000A1260000}"/>
    <cellStyle name="표준 69 5 2 3" xfId="9869" xr:uid="{00000000-0005-0000-0000-0000A2260000}"/>
    <cellStyle name="표준 69 5 3" xfId="9870" xr:uid="{00000000-0005-0000-0000-0000A3260000}"/>
    <cellStyle name="표준 69 5 3 2" xfId="9871" xr:uid="{00000000-0005-0000-0000-0000A4260000}"/>
    <cellStyle name="표준 69 5 4" xfId="9872" xr:uid="{00000000-0005-0000-0000-0000A5260000}"/>
    <cellStyle name="표준 69 6" xfId="9873" xr:uid="{00000000-0005-0000-0000-0000A6260000}"/>
    <cellStyle name="표준 69 6 2" xfId="9874" xr:uid="{00000000-0005-0000-0000-0000A7260000}"/>
    <cellStyle name="표준 69 6 2 2" xfId="9875" xr:uid="{00000000-0005-0000-0000-0000A8260000}"/>
    <cellStyle name="표준 69 6 3" xfId="9876" xr:uid="{00000000-0005-0000-0000-0000A9260000}"/>
    <cellStyle name="표준 69 7" xfId="9877" xr:uid="{00000000-0005-0000-0000-0000AA260000}"/>
    <cellStyle name="표준 69 7 2" xfId="9878" xr:uid="{00000000-0005-0000-0000-0000AB260000}"/>
    <cellStyle name="표준 69 8" xfId="9879" xr:uid="{00000000-0005-0000-0000-0000AC260000}"/>
    <cellStyle name="표준 7" xfId="9880" xr:uid="{00000000-0005-0000-0000-0000AD260000}"/>
    <cellStyle name="표준 7 2" xfId="10650" xr:uid="{00000000-0005-0000-0000-0000AE260000}"/>
    <cellStyle name="표준 70" xfId="9881" xr:uid="{00000000-0005-0000-0000-0000AF260000}"/>
    <cellStyle name="표준 71" xfId="9882" xr:uid="{00000000-0005-0000-0000-0000B0260000}"/>
    <cellStyle name="표준 71 2" xfId="9883" xr:uid="{00000000-0005-0000-0000-0000B1260000}"/>
    <cellStyle name="표준 71 2 2" xfId="9884" xr:uid="{00000000-0005-0000-0000-0000B2260000}"/>
    <cellStyle name="표준 71 2 2 2" xfId="9885" xr:uid="{00000000-0005-0000-0000-0000B3260000}"/>
    <cellStyle name="표준 71 2 2 2 2" xfId="9886" xr:uid="{00000000-0005-0000-0000-0000B4260000}"/>
    <cellStyle name="표준 71 2 2 2 2 2" xfId="9887" xr:uid="{00000000-0005-0000-0000-0000B5260000}"/>
    <cellStyle name="표준 71 2 2 2 2 2 2" xfId="9888" xr:uid="{00000000-0005-0000-0000-0000B6260000}"/>
    <cellStyle name="표준 71 2 2 2 2 3" xfId="9889" xr:uid="{00000000-0005-0000-0000-0000B7260000}"/>
    <cellStyle name="표준 71 2 2 2 3" xfId="9890" xr:uid="{00000000-0005-0000-0000-0000B8260000}"/>
    <cellStyle name="표준 71 2 2 2 3 2" xfId="9891" xr:uid="{00000000-0005-0000-0000-0000B9260000}"/>
    <cellStyle name="표준 71 2 2 2 4" xfId="9892" xr:uid="{00000000-0005-0000-0000-0000BA260000}"/>
    <cellStyle name="표준 71 2 2 3" xfId="9893" xr:uid="{00000000-0005-0000-0000-0000BB260000}"/>
    <cellStyle name="표준 71 2 2 3 2" xfId="9894" xr:uid="{00000000-0005-0000-0000-0000BC260000}"/>
    <cellStyle name="표준 71 2 2 3 2 2" xfId="9895" xr:uid="{00000000-0005-0000-0000-0000BD260000}"/>
    <cellStyle name="표준 71 2 2 3 3" xfId="9896" xr:uid="{00000000-0005-0000-0000-0000BE260000}"/>
    <cellStyle name="표준 71 2 2 4" xfId="9897" xr:uid="{00000000-0005-0000-0000-0000BF260000}"/>
    <cellStyle name="표준 71 2 2 4 2" xfId="9898" xr:uid="{00000000-0005-0000-0000-0000C0260000}"/>
    <cellStyle name="표준 71 2 2 5" xfId="9899" xr:uid="{00000000-0005-0000-0000-0000C1260000}"/>
    <cellStyle name="표준 71 2 3" xfId="9900" xr:uid="{00000000-0005-0000-0000-0000C2260000}"/>
    <cellStyle name="표준 71 2 3 2" xfId="9901" xr:uid="{00000000-0005-0000-0000-0000C3260000}"/>
    <cellStyle name="표준 71 2 3 2 2" xfId="9902" xr:uid="{00000000-0005-0000-0000-0000C4260000}"/>
    <cellStyle name="표준 71 2 3 2 2 2" xfId="9903" xr:uid="{00000000-0005-0000-0000-0000C5260000}"/>
    <cellStyle name="표준 71 2 3 2 3" xfId="9904" xr:uid="{00000000-0005-0000-0000-0000C6260000}"/>
    <cellStyle name="표준 71 2 3 3" xfId="9905" xr:uid="{00000000-0005-0000-0000-0000C7260000}"/>
    <cellStyle name="표준 71 2 3 3 2" xfId="9906" xr:uid="{00000000-0005-0000-0000-0000C8260000}"/>
    <cellStyle name="표준 71 2 3 4" xfId="9907" xr:uid="{00000000-0005-0000-0000-0000C9260000}"/>
    <cellStyle name="표준 71 2 4" xfId="9908" xr:uid="{00000000-0005-0000-0000-0000CA260000}"/>
    <cellStyle name="표준 71 2 4 2" xfId="9909" xr:uid="{00000000-0005-0000-0000-0000CB260000}"/>
    <cellStyle name="표준 71 2 4 2 2" xfId="9910" xr:uid="{00000000-0005-0000-0000-0000CC260000}"/>
    <cellStyle name="표준 71 2 4 3" xfId="9911" xr:uid="{00000000-0005-0000-0000-0000CD260000}"/>
    <cellStyle name="표준 71 2 5" xfId="9912" xr:uid="{00000000-0005-0000-0000-0000CE260000}"/>
    <cellStyle name="표준 71 2 5 2" xfId="9913" xr:uid="{00000000-0005-0000-0000-0000CF260000}"/>
    <cellStyle name="표준 71 2 6" xfId="9914" xr:uid="{00000000-0005-0000-0000-0000D0260000}"/>
    <cellStyle name="표준 71 3" xfId="9915" xr:uid="{00000000-0005-0000-0000-0000D1260000}"/>
    <cellStyle name="표준 71 3 2" xfId="9916" xr:uid="{00000000-0005-0000-0000-0000D2260000}"/>
    <cellStyle name="표준 71 3 2 2" xfId="9917" xr:uid="{00000000-0005-0000-0000-0000D3260000}"/>
    <cellStyle name="표준 71 3 2 2 2" xfId="9918" xr:uid="{00000000-0005-0000-0000-0000D4260000}"/>
    <cellStyle name="표준 71 3 2 2 2 2" xfId="9919" xr:uid="{00000000-0005-0000-0000-0000D5260000}"/>
    <cellStyle name="표준 71 3 2 2 3" xfId="9920" xr:uid="{00000000-0005-0000-0000-0000D6260000}"/>
    <cellStyle name="표준 71 3 2 3" xfId="9921" xr:uid="{00000000-0005-0000-0000-0000D7260000}"/>
    <cellStyle name="표준 71 3 2 3 2" xfId="9922" xr:uid="{00000000-0005-0000-0000-0000D8260000}"/>
    <cellStyle name="표준 71 3 2 4" xfId="9923" xr:uid="{00000000-0005-0000-0000-0000D9260000}"/>
    <cellStyle name="표준 71 3 3" xfId="9924" xr:uid="{00000000-0005-0000-0000-0000DA260000}"/>
    <cellStyle name="표준 71 3 3 2" xfId="9925" xr:uid="{00000000-0005-0000-0000-0000DB260000}"/>
    <cellStyle name="표준 71 3 3 2 2" xfId="9926" xr:uid="{00000000-0005-0000-0000-0000DC260000}"/>
    <cellStyle name="표준 71 3 3 3" xfId="9927" xr:uid="{00000000-0005-0000-0000-0000DD260000}"/>
    <cellStyle name="표준 71 3 4" xfId="9928" xr:uid="{00000000-0005-0000-0000-0000DE260000}"/>
    <cellStyle name="표준 71 3 4 2" xfId="9929" xr:uid="{00000000-0005-0000-0000-0000DF260000}"/>
    <cellStyle name="표준 71 3 5" xfId="9930" xr:uid="{00000000-0005-0000-0000-0000E0260000}"/>
    <cellStyle name="표준 71 4" xfId="9931" xr:uid="{00000000-0005-0000-0000-0000E1260000}"/>
    <cellStyle name="표준 71 4 2" xfId="9932" xr:uid="{00000000-0005-0000-0000-0000E2260000}"/>
    <cellStyle name="표준 71 4 2 2" xfId="9933" xr:uid="{00000000-0005-0000-0000-0000E3260000}"/>
    <cellStyle name="표준 71 4 2 2 2" xfId="9934" xr:uid="{00000000-0005-0000-0000-0000E4260000}"/>
    <cellStyle name="표준 71 4 2 3" xfId="9935" xr:uid="{00000000-0005-0000-0000-0000E5260000}"/>
    <cellStyle name="표준 71 4 3" xfId="9936" xr:uid="{00000000-0005-0000-0000-0000E6260000}"/>
    <cellStyle name="표준 71 4 3 2" xfId="9937" xr:uid="{00000000-0005-0000-0000-0000E7260000}"/>
    <cellStyle name="표준 71 4 4" xfId="9938" xr:uid="{00000000-0005-0000-0000-0000E8260000}"/>
    <cellStyle name="표준 71 5" xfId="9939" xr:uid="{00000000-0005-0000-0000-0000E9260000}"/>
    <cellStyle name="표준 71 5 2" xfId="9940" xr:uid="{00000000-0005-0000-0000-0000EA260000}"/>
    <cellStyle name="표준 71 5 2 2" xfId="9941" xr:uid="{00000000-0005-0000-0000-0000EB260000}"/>
    <cellStyle name="표준 71 5 3" xfId="9942" xr:uid="{00000000-0005-0000-0000-0000EC260000}"/>
    <cellStyle name="표준 71 6" xfId="9943" xr:uid="{00000000-0005-0000-0000-0000ED260000}"/>
    <cellStyle name="표준 71 6 2" xfId="9944" xr:uid="{00000000-0005-0000-0000-0000EE260000}"/>
    <cellStyle name="표준 71 7" xfId="9945" xr:uid="{00000000-0005-0000-0000-0000EF260000}"/>
    <cellStyle name="표준 72" xfId="9946" xr:uid="{00000000-0005-0000-0000-0000F0260000}"/>
    <cellStyle name="표준 72 2" xfId="9947" xr:uid="{00000000-0005-0000-0000-0000F1260000}"/>
    <cellStyle name="표준 72 2 2" xfId="9948" xr:uid="{00000000-0005-0000-0000-0000F2260000}"/>
    <cellStyle name="표준 72 2 2 2" xfId="9949" xr:uid="{00000000-0005-0000-0000-0000F3260000}"/>
    <cellStyle name="표준 72 2 2 2 2" xfId="9950" xr:uid="{00000000-0005-0000-0000-0000F4260000}"/>
    <cellStyle name="표준 72 2 2 2 2 2" xfId="9951" xr:uid="{00000000-0005-0000-0000-0000F5260000}"/>
    <cellStyle name="표준 72 2 2 2 2 2 2" xfId="9952" xr:uid="{00000000-0005-0000-0000-0000F6260000}"/>
    <cellStyle name="표준 72 2 2 2 2 3" xfId="9953" xr:uid="{00000000-0005-0000-0000-0000F7260000}"/>
    <cellStyle name="표준 72 2 2 2 3" xfId="9954" xr:uid="{00000000-0005-0000-0000-0000F8260000}"/>
    <cellStyle name="표준 72 2 2 2 3 2" xfId="9955" xr:uid="{00000000-0005-0000-0000-0000F9260000}"/>
    <cellStyle name="표준 72 2 2 2 4" xfId="9956" xr:uid="{00000000-0005-0000-0000-0000FA260000}"/>
    <cellStyle name="표준 72 2 2 3" xfId="9957" xr:uid="{00000000-0005-0000-0000-0000FB260000}"/>
    <cellStyle name="표준 72 2 2 3 2" xfId="9958" xr:uid="{00000000-0005-0000-0000-0000FC260000}"/>
    <cellStyle name="표준 72 2 2 3 2 2" xfId="9959" xr:uid="{00000000-0005-0000-0000-0000FD260000}"/>
    <cellStyle name="표준 72 2 2 3 3" xfId="9960" xr:uid="{00000000-0005-0000-0000-0000FE260000}"/>
    <cellStyle name="표준 72 2 2 4" xfId="9961" xr:uid="{00000000-0005-0000-0000-0000FF260000}"/>
    <cellStyle name="표준 72 2 2 4 2" xfId="9962" xr:uid="{00000000-0005-0000-0000-000000270000}"/>
    <cellStyle name="표준 72 2 2 5" xfId="9963" xr:uid="{00000000-0005-0000-0000-000001270000}"/>
    <cellStyle name="표준 72 2 3" xfId="9964" xr:uid="{00000000-0005-0000-0000-000002270000}"/>
    <cellStyle name="표준 72 2 3 2" xfId="9965" xr:uid="{00000000-0005-0000-0000-000003270000}"/>
    <cellStyle name="표준 72 2 3 2 2" xfId="9966" xr:uid="{00000000-0005-0000-0000-000004270000}"/>
    <cellStyle name="표준 72 2 3 2 2 2" xfId="9967" xr:uid="{00000000-0005-0000-0000-000005270000}"/>
    <cellStyle name="표준 72 2 3 2 3" xfId="9968" xr:uid="{00000000-0005-0000-0000-000006270000}"/>
    <cellStyle name="표준 72 2 3 3" xfId="9969" xr:uid="{00000000-0005-0000-0000-000007270000}"/>
    <cellStyle name="표준 72 2 3 3 2" xfId="9970" xr:uid="{00000000-0005-0000-0000-000008270000}"/>
    <cellStyle name="표준 72 2 3 4" xfId="9971" xr:uid="{00000000-0005-0000-0000-000009270000}"/>
    <cellStyle name="표준 72 2 4" xfId="9972" xr:uid="{00000000-0005-0000-0000-00000A270000}"/>
    <cellStyle name="표준 72 2 4 2" xfId="9973" xr:uid="{00000000-0005-0000-0000-00000B270000}"/>
    <cellStyle name="표준 72 2 4 2 2" xfId="9974" xr:uid="{00000000-0005-0000-0000-00000C270000}"/>
    <cellStyle name="표준 72 2 4 3" xfId="9975" xr:uid="{00000000-0005-0000-0000-00000D270000}"/>
    <cellStyle name="표준 72 2 5" xfId="9976" xr:uid="{00000000-0005-0000-0000-00000E270000}"/>
    <cellStyle name="표준 72 2 5 2" xfId="9977" xr:uid="{00000000-0005-0000-0000-00000F270000}"/>
    <cellStyle name="표준 72 2 6" xfId="9978" xr:uid="{00000000-0005-0000-0000-000010270000}"/>
    <cellStyle name="표준 72 3" xfId="9979" xr:uid="{00000000-0005-0000-0000-000011270000}"/>
    <cellStyle name="표준 72 3 2" xfId="9980" xr:uid="{00000000-0005-0000-0000-000012270000}"/>
    <cellStyle name="표준 72 3 2 2" xfId="9981" xr:uid="{00000000-0005-0000-0000-000013270000}"/>
    <cellStyle name="표준 72 3 2 2 2" xfId="9982" xr:uid="{00000000-0005-0000-0000-000014270000}"/>
    <cellStyle name="표준 72 3 2 2 2 2" xfId="9983" xr:uid="{00000000-0005-0000-0000-000015270000}"/>
    <cellStyle name="표준 72 3 2 2 3" xfId="9984" xr:uid="{00000000-0005-0000-0000-000016270000}"/>
    <cellStyle name="표준 72 3 2 3" xfId="9985" xr:uid="{00000000-0005-0000-0000-000017270000}"/>
    <cellStyle name="표준 72 3 2 3 2" xfId="9986" xr:uid="{00000000-0005-0000-0000-000018270000}"/>
    <cellStyle name="표준 72 3 2 4" xfId="9987" xr:uid="{00000000-0005-0000-0000-000019270000}"/>
    <cellStyle name="표준 72 3 3" xfId="9988" xr:uid="{00000000-0005-0000-0000-00001A270000}"/>
    <cellStyle name="표준 72 3 3 2" xfId="9989" xr:uid="{00000000-0005-0000-0000-00001B270000}"/>
    <cellStyle name="표준 72 3 3 2 2" xfId="9990" xr:uid="{00000000-0005-0000-0000-00001C270000}"/>
    <cellStyle name="표준 72 3 3 3" xfId="9991" xr:uid="{00000000-0005-0000-0000-00001D270000}"/>
    <cellStyle name="표준 72 3 4" xfId="9992" xr:uid="{00000000-0005-0000-0000-00001E270000}"/>
    <cellStyle name="표준 72 3 4 2" xfId="9993" xr:uid="{00000000-0005-0000-0000-00001F270000}"/>
    <cellStyle name="표준 72 3 5" xfId="9994" xr:uid="{00000000-0005-0000-0000-000020270000}"/>
    <cellStyle name="표준 72 4" xfId="9995" xr:uid="{00000000-0005-0000-0000-000021270000}"/>
    <cellStyle name="표준 72 4 2" xfId="9996" xr:uid="{00000000-0005-0000-0000-000022270000}"/>
    <cellStyle name="표준 72 4 2 2" xfId="9997" xr:uid="{00000000-0005-0000-0000-000023270000}"/>
    <cellStyle name="표준 72 4 2 2 2" xfId="9998" xr:uid="{00000000-0005-0000-0000-000024270000}"/>
    <cellStyle name="표준 72 4 2 3" xfId="9999" xr:uid="{00000000-0005-0000-0000-000025270000}"/>
    <cellStyle name="표준 72 4 3" xfId="10000" xr:uid="{00000000-0005-0000-0000-000026270000}"/>
    <cellStyle name="표준 72 4 3 2" xfId="10001" xr:uid="{00000000-0005-0000-0000-000027270000}"/>
    <cellStyle name="표준 72 4 4" xfId="10002" xr:uid="{00000000-0005-0000-0000-000028270000}"/>
    <cellStyle name="표준 72 5" xfId="10003" xr:uid="{00000000-0005-0000-0000-000029270000}"/>
    <cellStyle name="표준 72 5 2" xfId="10004" xr:uid="{00000000-0005-0000-0000-00002A270000}"/>
    <cellStyle name="표준 72 5 2 2" xfId="10005" xr:uid="{00000000-0005-0000-0000-00002B270000}"/>
    <cellStyle name="표준 72 5 3" xfId="10006" xr:uid="{00000000-0005-0000-0000-00002C270000}"/>
    <cellStyle name="표준 72 6" xfId="10007" xr:uid="{00000000-0005-0000-0000-00002D270000}"/>
    <cellStyle name="표준 72 6 2" xfId="10008" xr:uid="{00000000-0005-0000-0000-00002E270000}"/>
    <cellStyle name="표준 72 7" xfId="10009" xr:uid="{00000000-0005-0000-0000-00002F270000}"/>
    <cellStyle name="표준 73" xfId="10010" xr:uid="{00000000-0005-0000-0000-000030270000}"/>
    <cellStyle name="표준 73 2" xfId="10011" xr:uid="{00000000-0005-0000-0000-000031270000}"/>
    <cellStyle name="표준 73 2 2" xfId="10012" xr:uid="{00000000-0005-0000-0000-000032270000}"/>
    <cellStyle name="표준 73 2 2 2" xfId="10013" xr:uid="{00000000-0005-0000-0000-000033270000}"/>
    <cellStyle name="표준 73 2 2 2 2" xfId="10014" xr:uid="{00000000-0005-0000-0000-000034270000}"/>
    <cellStyle name="표준 73 2 2 2 2 2" xfId="10015" xr:uid="{00000000-0005-0000-0000-000035270000}"/>
    <cellStyle name="표준 73 2 2 2 2 2 2" xfId="10016" xr:uid="{00000000-0005-0000-0000-000036270000}"/>
    <cellStyle name="표준 73 2 2 2 2 3" xfId="10017" xr:uid="{00000000-0005-0000-0000-000037270000}"/>
    <cellStyle name="표준 73 2 2 2 3" xfId="10018" xr:uid="{00000000-0005-0000-0000-000038270000}"/>
    <cellStyle name="표준 73 2 2 2 3 2" xfId="10019" xr:uid="{00000000-0005-0000-0000-000039270000}"/>
    <cellStyle name="표준 73 2 2 2 4" xfId="10020" xr:uid="{00000000-0005-0000-0000-00003A270000}"/>
    <cellStyle name="표준 73 2 2 3" xfId="10021" xr:uid="{00000000-0005-0000-0000-00003B270000}"/>
    <cellStyle name="표준 73 2 2 3 2" xfId="10022" xr:uid="{00000000-0005-0000-0000-00003C270000}"/>
    <cellStyle name="표준 73 2 2 3 2 2" xfId="10023" xr:uid="{00000000-0005-0000-0000-00003D270000}"/>
    <cellStyle name="표준 73 2 2 3 3" xfId="10024" xr:uid="{00000000-0005-0000-0000-00003E270000}"/>
    <cellStyle name="표준 73 2 2 4" xfId="10025" xr:uid="{00000000-0005-0000-0000-00003F270000}"/>
    <cellStyle name="표준 73 2 2 4 2" xfId="10026" xr:uid="{00000000-0005-0000-0000-000040270000}"/>
    <cellStyle name="표준 73 2 2 5" xfId="10027" xr:uid="{00000000-0005-0000-0000-000041270000}"/>
    <cellStyle name="표준 73 2 3" xfId="10028" xr:uid="{00000000-0005-0000-0000-000042270000}"/>
    <cellStyle name="표준 73 2 3 2" xfId="10029" xr:uid="{00000000-0005-0000-0000-000043270000}"/>
    <cellStyle name="표준 73 2 3 2 2" xfId="10030" xr:uid="{00000000-0005-0000-0000-000044270000}"/>
    <cellStyle name="표준 73 2 3 2 2 2" xfId="10031" xr:uid="{00000000-0005-0000-0000-000045270000}"/>
    <cellStyle name="표준 73 2 3 2 3" xfId="10032" xr:uid="{00000000-0005-0000-0000-000046270000}"/>
    <cellStyle name="표준 73 2 3 3" xfId="10033" xr:uid="{00000000-0005-0000-0000-000047270000}"/>
    <cellStyle name="표준 73 2 3 3 2" xfId="10034" xr:uid="{00000000-0005-0000-0000-000048270000}"/>
    <cellStyle name="표준 73 2 3 4" xfId="10035" xr:uid="{00000000-0005-0000-0000-000049270000}"/>
    <cellStyle name="표준 73 2 4" xfId="10036" xr:uid="{00000000-0005-0000-0000-00004A270000}"/>
    <cellStyle name="표준 73 2 4 2" xfId="10037" xr:uid="{00000000-0005-0000-0000-00004B270000}"/>
    <cellStyle name="표준 73 2 4 2 2" xfId="10038" xr:uid="{00000000-0005-0000-0000-00004C270000}"/>
    <cellStyle name="표준 73 2 4 3" xfId="10039" xr:uid="{00000000-0005-0000-0000-00004D270000}"/>
    <cellStyle name="표준 73 2 5" xfId="10040" xr:uid="{00000000-0005-0000-0000-00004E270000}"/>
    <cellStyle name="표준 73 2 5 2" xfId="10041" xr:uid="{00000000-0005-0000-0000-00004F270000}"/>
    <cellStyle name="표준 73 2 6" xfId="10042" xr:uid="{00000000-0005-0000-0000-000050270000}"/>
    <cellStyle name="표준 73 3" xfId="10043" xr:uid="{00000000-0005-0000-0000-000051270000}"/>
    <cellStyle name="표준 73 3 2" xfId="10044" xr:uid="{00000000-0005-0000-0000-000052270000}"/>
    <cellStyle name="표준 73 3 2 2" xfId="10045" xr:uid="{00000000-0005-0000-0000-000053270000}"/>
    <cellStyle name="표준 73 3 2 2 2" xfId="10046" xr:uid="{00000000-0005-0000-0000-000054270000}"/>
    <cellStyle name="표준 73 3 2 2 2 2" xfId="10047" xr:uid="{00000000-0005-0000-0000-000055270000}"/>
    <cellStyle name="표준 73 3 2 2 3" xfId="10048" xr:uid="{00000000-0005-0000-0000-000056270000}"/>
    <cellStyle name="표준 73 3 2 3" xfId="10049" xr:uid="{00000000-0005-0000-0000-000057270000}"/>
    <cellStyle name="표준 73 3 2 3 2" xfId="10050" xr:uid="{00000000-0005-0000-0000-000058270000}"/>
    <cellStyle name="표준 73 3 2 4" xfId="10051" xr:uid="{00000000-0005-0000-0000-000059270000}"/>
    <cellStyle name="표준 73 3 3" xfId="10052" xr:uid="{00000000-0005-0000-0000-00005A270000}"/>
    <cellStyle name="표준 73 3 3 2" xfId="10053" xr:uid="{00000000-0005-0000-0000-00005B270000}"/>
    <cellStyle name="표준 73 3 3 2 2" xfId="10054" xr:uid="{00000000-0005-0000-0000-00005C270000}"/>
    <cellStyle name="표준 73 3 3 3" xfId="10055" xr:uid="{00000000-0005-0000-0000-00005D270000}"/>
    <cellStyle name="표준 73 3 4" xfId="10056" xr:uid="{00000000-0005-0000-0000-00005E270000}"/>
    <cellStyle name="표준 73 3 4 2" xfId="10057" xr:uid="{00000000-0005-0000-0000-00005F270000}"/>
    <cellStyle name="표준 73 3 5" xfId="10058" xr:uid="{00000000-0005-0000-0000-000060270000}"/>
    <cellStyle name="표준 73 4" xfId="10059" xr:uid="{00000000-0005-0000-0000-000061270000}"/>
    <cellStyle name="표준 73 4 2" xfId="10060" xr:uid="{00000000-0005-0000-0000-000062270000}"/>
    <cellStyle name="표준 73 4 2 2" xfId="10061" xr:uid="{00000000-0005-0000-0000-000063270000}"/>
    <cellStyle name="표준 73 4 2 2 2" xfId="10062" xr:uid="{00000000-0005-0000-0000-000064270000}"/>
    <cellStyle name="표준 73 4 2 3" xfId="10063" xr:uid="{00000000-0005-0000-0000-000065270000}"/>
    <cellStyle name="표준 73 4 3" xfId="10064" xr:uid="{00000000-0005-0000-0000-000066270000}"/>
    <cellStyle name="표준 73 4 3 2" xfId="10065" xr:uid="{00000000-0005-0000-0000-000067270000}"/>
    <cellStyle name="표준 73 4 4" xfId="10066" xr:uid="{00000000-0005-0000-0000-000068270000}"/>
    <cellStyle name="표준 73 5" xfId="10067" xr:uid="{00000000-0005-0000-0000-000069270000}"/>
    <cellStyle name="표준 73 5 2" xfId="10068" xr:uid="{00000000-0005-0000-0000-00006A270000}"/>
    <cellStyle name="표준 73 5 2 2" xfId="10069" xr:uid="{00000000-0005-0000-0000-00006B270000}"/>
    <cellStyle name="표준 73 5 3" xfId="10070" xr:uid="{00000000-0005-0000-0000-00006C270000}"/>
    <cellStyle name="표준 73 6" xfId="10071" xr:uid="{00000000-0005-0000-0000-00006D270000}"/>
    <cellStyle name="표준 73 6 2" xfId="10072" xr:uid="{00000000-0005-0000-0000-00006E270000}"/>
    <cellStyle name="표준 73 7" xfId="10073" xr:uid="{00000000-0005-0000-0000-00006F270000}"/>
    <cellStyle name="표준 74" xfId="10074" xr:uid="{00000000-0005-0000-0000-000070270000}"/>
    <cellStyle name="표준 74 2" xfId="10075" xr:uid="{00000000-0005-0000-0000-000071270000}"/>
    <cellStyle name="표준 74 2 2" xfId="10076" xr:uid="{00000000-0005-0000-0000-000072270000}"/>
    <cellStyle name="표준 74 2 2 2" xfId="10077" xr:uid="{00000000-0005-0000-0000-000073270000}"/>
    <cellStyle name="표준 74 2 2 2 2" xfId="10078" xr:uid="{00000000-0005-0000-0000-000074270000}"/>
    <cellStyle name="표준 74 2 2 2 2 2" xfId="10079" xr:uid="{00000000-0005-0000-0000-000075270000}"/>
    <cellStyle name="표준 74 2 2 2 2 2 2" xfId="10080" xr:uid="{00000000-0005-0000-0000-000076270000}"/>
    <cellStyle name="표준 74 2 2 2 2 3" xfId="10081" xr:uid="{00000000-0005-0000-0000-000077270000}"/>
    <cellStyle name="표준 74 2 2 2 3" xfId="10082" xr:uid="{00000000-0005-0000-0000-000078270000}"/>
    <cellStyle name="표준 74 2 2 2 3 2" xfId="10083" xr:uid="{00000000-0005-0000-0000-000079270000}"/>
    <cellStyle name="표준 74 2 2 2 4" xfId="10084" xr:uid="{00000000-0005-0000-0000-00007A270000}"/>
    <cellStyle name="표준 74 2 2 3" xfId="10085" xr:uid="{00000000-0005-0000-0000-00007B270000}"/>
    <cellStyle name="표준 74 2 2 3 2" xfId="10086" xr:uid="{00000000-0005-0000-0000-00007C270000}"/>
    <cellStyle name="표준 74 2 2 3 2 2" xfId="10087" xr:uid="{00000000-0005-0000-0000-00007D270000}"/>
    <cellStyle name="표준 74 2 2 3 3" xfId="10088" xr:uid="{00000000-0005-0000-0000-00007E270000}"/>
    <cellStyle name="표준 74 2 2 4" xfId="10089" xr:uid="{00000000-0005-0000-0000-00007F270000}"/>
    <cellStyle name="표준 74 2 2 4 2" xfId="10090" xr:uid="{00000000-0005-0000-0000-000080270000}"/>
    <cellStyle name="표준 74 2 2 5" xfId="10091" xr:uid="{00000000-0005-0000-0000-000081270000}"/>
    <cellStyle name="표준 74 2 3" xfId="10092" xr:uid="{00000000-0005-0000-0000-000082270000}"/>
    <cellStyle name="표준 74 2 3 2" xfId="10093" xr:uid="{00000000-0005-0000-0000-000083270000}"/>
    <cellStyle name="표준 74 2 3 2 2" xfId="10094" xr:uid="{00000000-0005-0000-0000-000084270000}"/>
    <cellStyle name="표준 74 2 3 2 2 2" xfId="10095" xr:uid="{00000000-0005-0000-0000-000085270000}"/>
    <cellStyle name="표준 74 2 3 2 3" xfId="10096" xr:uid="{00000000-0005-0000-0000-000086270000}"/>
    <cellStyle name="표준 74 2 3 3" xfId="10097" xr:uid="{00000000-0005-0000-0000-000087270000}"/>
    <cellStyle name="표준 74 2 3 3 2" xfId="10098" xr:uid="{00000000-0005-0000-0000-000088270000}"/>
    <cellStyle name="표준 74 2 3 4" xfId="10099" xr:uid="{00000000-0005-0000-0000-000089270000}"/>
    <cellStyle name="표준 74 2 4" xfId="10100" xr:uid="{00000000-0005-0000-0000-00008A270000}"/>
    <cellStyle name="표준 74 2 4 2" xfId="10101" xr:uid="{00000000-0005-0000-0000-00008B270000}"/>
    <cellStyle name="표준 74 2 4 2 2" xfId="10102" xr:uid="{00000000-0005-0000-0000-00008C270000}"/>
    <cellStyle name="표준 74 2 4 3" xfId="10103" xr:uid="{00000000-0005-0000-0000-00008D270000}"/>
    <cellStyle name="표준 74 2 5" xfId="10104" xr:uid="{00000000-0005-0000-0000-00008E270000}"/>
    <cellStyle name="표준 74 2 5 2" xfId="10105" xr:uid="{00000000-0005-0000-0000-00008F270000}"/>
    <cellStyle name="표준 74 2 6" xfId="10106" xr:uid="{00000000-0005-0000-0000-000090270000}"/>
    <cellStyle name="표준 74 3" xfId="10107" xr:uid="{00000000-0005-0000-0000-000091270000}"/>
    <cellStyle name="표준 74 3 2" xfId="10108" xr:uid="{00000000-0005-0000-0000-000092270000}"/>
    <cellStyle name="표준 74 3 2 2" xfId="10109" xr:uid="{00000000-0005-0000-0000-000093270000}"/>
    <cellStyle name="표준 74 3 2 2 2" xfId="10110" xr:uid="{00000000-0005-0000-0000-000094270000}"/>
    <cellStyle name="표준 74 3 2 2 2 2" xfId="10111" xr:uid="{00000000-0005-0000-0000-000095270000}"/>
    <cellStyle name="표준 74 3 2 2 3" xfId="10112" xr:uid="{00000000-0005-0000-0000-000096270000}"/>
    <cellStyle name="표준 74 3 2 3" xfId="10113" xr:uid="{00000000-0005-0000-0000-000097270000}"/>
    <cellStyle name="표준 74 3 2 3 2" xfId="10114" xr:uid="{00000000-0005-0000-0000-000098270000}"/>
    <cellStyle name="표준 74 3 2 4" xfId="10115" xr:uid="{00000000-0005-0000-0000-000099270000}"/>
    <cellStyle name="표준 74 3 3" xfId="10116" xr:uid="{00000000-0005-0000-0000-00009A270000}"/>
    <cellStyle name="표준 74 3 3 2" xfId="10117" xr:uid="{00000000-0005-0000-0000-00009B270000}"/>
    <cellStyle name="표준 74 3 3 2 2" xfId="10118" xr:uid="{00000000-0005-0000-0000-00009C270000}"/>
    <cellStyle name="표준 74 3 3 3" xfId="10119" xr:uid="{00000000-0005-0000-0000-00009D270000}"/>
    <cellStyle name="표준 74 3 4" xfId="10120" xr:uid="{00000000-0005-0000-0000-00009E270000}"/>
    <cellStyle name="표준 74 3 4 2" xfId="10121" xr:uid="{00000000-0005-0000-0000-00009F270000}"/>
    <cellStyle name="표준 74 3 5" xfId="10122" xr:uid="{00000000-0005-0000-0000-0000A0270000}"/>
    <cellStyle name="표준 74 4" xfId="10123" xr:uid="{00000000-0005-0000-0000-0000A1270000}"/>
    <cellStyle name="표준 74 4 2" xfId="10124" xr:uid="{00000000-0005-0000-0000-0000A2270000}"/>
    <cellStyle name="표준 74 4 2 2" xfId="10125" xr:uid="{00000000-0005-0000-0000-0000A3270000}"/>
    <cellStyle name="표준 74 4 2 2 2" xfId="10126" xr:uid="{00000000-0005-0000-0000-0000A4270000}"/>
    <cellStyle name="표준 74 4 2 3" xfId="10127" xr:uid="{00000000-0005-0000-0000-0000A5270000}"/>
    <cellStyle name="표준 74 4 3" xfId="10128" xr:uid="{00000000-0005-0000-0000-0000A6270000}"/>
    <cellStyle name="표준 74 4 3 2" xfId="10129" xr:uid="{00000000-0005-0000-0000-0000A7270000}"/>
    <cellStyle name="표준 74 4 4" xfId="10130" xr:uid="{00000000-0005-0000-0000-0000A8270000}"/>
    <cellStyle name="표준 74 5" xfId="10131" xr:uid="{00000000-0005-0000-0000-0000A9270000}"/>
    <cellStyle name="표준 74 5 2" xfId="10132" xr:uid="{00000000-0005-0000-0000-0000AA270000}"/>
    <cellStyle name="표준 74 5 2 2" xfId="10133" xr:uid="{00000000-0005-0000-0000-0000AB270000}"/>
    <cellStyle name="표준 74 5 3" xfId="10134" xr:uid="{00000000-0005-0000-0000-0000AC270000}"/>
    <cellStyle name="표준 74 6" xfId="10135" xr:uid="{00000000-0005-0000-0000-0000AD270000}"/>
    <cellStyle name="표준 74 6 2" xfId="10136" xr:uid="{00000000-0005-0000-0000-0000AE270000}"/>
    <cellStyle name="표준 74 7" xfId="10137" xr:uid="{00000000-0005-0000-0000-0000AF270000}"/>
    <cellStyle name="표준 75" xfId="10138" xr:uid="{00000000-0005-0000-0000-0000B0270000}"/>
    <cellStyle name="표준 75 2" xfId="10139" xr:uid="{00000000-0005-0000-0000-0000B1270000}"/>
    <cellStyle name="표준 75 2 2" xfId="10140" xr:uid="{00000000-0005-0000-0000-0000B2270000}"/>
    <cellStyle name="표준 75 2 2 2" xfId="10141" xr:uid="{00000000-0005-0000-0000-0000B3270000}"/>
    <cellStyle name="표준 75 2 2 2 2" xfId="10142" xr:uid="{00000000-0005-0000-0000-0000B4270000}"/>
    <cellStyle name="표준 75 2 2 2 2 2" xfId="10143" xr:uid="{00000000-0005-0000-0000-0000B5270000}"/>
    <cellStyle name="표준 75 2 2 2 2 2 2" xfId="10144" xr:uid="{00000000-0005-0000-0000-0000B6270000}"/>
    <cellStyle name="표준 75 2 2 2 2 3" xfId="10145" xr:uid="{00000000-0005-0000-0000-0000B7270000}"/>
    <cellStyle name="표준 75 2 2 2 3" xfId="10146" xr:uid="{00000000-0005-0000-0000-0000B8270000}"/>
    <cellStyle name="표준 75 2 2 2 3 2" xfId="10147" xr:uid="{00000000-0005-0000-0000-0000B9270000}"/>
    <cellStyle name="표준 75 2 2 2 4" xfId="10148" xr:uid="{00000000-0005-0000-0000-0000BA270000}"/>
    <cellStyle name="표준 75 2 2 3" xfId="10149" xr:uid="{00000000-0005-0000-0000-0000BB270000}"/>
    <cellStyle name="표준 75 2 2 3 2" xfId="10150" xr:uid="{00000000-0005-0000-0000-0000BC270000}"/>
    <cellStyle name="표준 75 2 2 3 2 2" xfId="10151" xr:uid="{00000000-0005-0000-0000-0000BD270000}"/>
    <cellStyle name="표준 75 2 2 3 3" xfId="10152" xr:uid="{00000000-0005-0000-0000-0000BE270000}"/>
    <cellStyle name="표준 75 2 2 4" xfId="10153" xr:uid="{00000000-0005-0000-0000-0000BF270000}"/>
    <cellStyle name="표준 75 2 2 4 2" xfId="10154" xr:uid="{00000000-0005-0000-0000-0000C0270000}"/>
    <cellStyle name="표준 75 2 2 5" xfId="10155" xr:uid="{00000000-0005-0000-0000-0000C1270000}"/>
    <cellStyle name="표준 75 2 3" xfId="10156" xr:uid="{00000000-0005-0000-0000-0000C2270000}"/>
    <cellStyle name="표준 75 2 3 2" xfId="10157" xr:uid="{00000000-0005-0000-0000-0000C3270000}"/>
    <cellStyle name="표준 75 2 3 2 2" xfId="10158" xr:uid="{00000000-0005-0000-0000-0000C4270000}"/>
    <cellStyle name="표준 75 2 3 2 2 2" xfId="10159" xr:uid="{00000000-0005-0000-0000-0000C5270000}"/>
    <cellStyle name="표준 75 2 3 2 3" xfId="10160" xr:uid="{00000000-0005-0000-0000-0000C6270000}"/>
    <cellStyle name="표준 75 2 3 3" xfId="10161" xr:uid="{00000000-0005-0000-0000-0000C7270000}"/>
    <cellStyle name="표준 75 2 3 3 2" xfId="10162" xr:uid="{00000000-0005-0000-0000-0000C8270000}"/>
    <cellStyle name="표준 75 2 3 4" xfId="10163" xr:uid="{00000000-0005-0000-0000-0000C9270000}"/>
    <cellStyle name="표준 75 2 4" xfId="10164" xr:uid="{00000000-0005-0000-0000-0000CA270000}"/>
    <cellStyle name="표준 75 2 4 2" xfId="10165" xr:uid="{00000000-0005-0000-0000-0000CB270000}"/>
    <cellStyle name="표준 75 2 4 2 2" xfId="10166" xr:uid="{00000000-0005-0000-0000-0000CC270000}"/>
    <cellStyle name="표준 75 2 4 3" xfId="10167" xr:uid="{00000000-0005-0000-0000-0000CD270000}"/>
    <cellStyle name="표준 75 2 5" xfId="10168" xr:uid="{00000000-0005-0000-0000-0000CE270000}"/>
    <cellStyle name="표준 75 2 5 2" xfId="10169" xr:uid="{00000000-0005-0000-0000-0000CF270000}"/>
    <cellStyle name="표준 75 2 6" xfId="10170" xr:uid="{00000000-0005-0000-0000-0000D0270000}"/>
    <cellStyle name="표준 75 3" xfId="10171" xr:uid="{00000000-0005-0000-0000-0000D1270000}"/>
    <cellStyle name="표준 75 3 2" xfId="10172" xr:uid="{00000000-0005-0000-0000-0000D2270000}"/>
    <cellStyle name="표준 75 3 2 2" xfId="10173" xr:uid="{00000000-0005-0000-0000-0000D3270000}"/>
    <cellStyle name="표준 75 3 2 2 2" xfId="10174" xr:uid="{00000000-0005-0000-0000-0000D4270000}"/>
    <cellStyle name="표준 75 3 2 2 2 2" xfId="10175" xr:uid="{00000000-0005-0000-0000-0000D5270000}"/>
    <cellStyle name="표준 75 3 2 2 3" xfId="10176" xr:uid="{00000000-0005-0000-0000-0000D6270000}"/>
    <cellStyle name="표준 75 3 2 3" xfId="10177" xr:uid="{00000000-0005-0000-0000-0000D7270000}"/>
    <cellStyle name="표준 75 3 2 3 2" xfId="10178" xr:uid="{00000000-0005-0000-0000-0000D8270000}"/>
    <cellStyle name="표준 75 3 2 4" xfId="10179" xr:uid="{00000000-0005-0000-0000-0000D9270000}"/>
    <cellStyle name="표준 75 3 3" xfId="10180" xr:uid="{00000000-0005-0000-0000-0000DA270000}"/>
    <cellStyle name="표준 75 3 3 2" xfId="10181" xr:uid="{00000000-0005-0000-0000-0000DB270000}"/>
    <cellStyle name="표준 75 3 3 2 2" xfId="10182" xr:uid="{00000000-0005-0000-0000-0000DC270000}"/>
    <cellStyle name="표준 75 3 3 3" xfId="10183" xr:uid="{00000000-0005-0000-0000-0000DD270000}"/>
    <cellStyle name="표준 75 3 4" xfId="10184" xr:uid="{00000000-0005-0000-0000-0000DE270000}"/>
    <cellStyle name="표준 75 3 4 2" xfId="10185" xr:uid="{00000000-0005-0000-0000-0000DF270000}"/>
    <cellStyle name="표준 75 3 5" xfId="10186" xr:uid="{00000000-0005-0000-0000-0000E0270000}"/>
    <cellStyle name="표준 75 4" xfId="10187" xr:uid="{00000000-0005-0000-0000-0000E1270000}"/>
    <cellStyle name="표준 75 4 2" xfId="10188" xr:uid="{00000000-0005-0000-0000-0000E2270000}"/>
    <cellStyle name="표준 75 4 2 2" xfId="10189" xr:uid="{00000000-0005-0000-0000-0000E3270000}"/>
    <cellStyle name="표준 75 4 2 2 2" xfId="10190" xr:uid="{00000000-0005-0000-0000-0000E4270000}"/>
    <cellStyle name="표준 75 4 2 3" xfId="10191" xr:uid="{00000000-0005-0000-0000-0000E5270000}"/>
    <cellStyle name="표준 75 4 3" xfId="10192" xr:uid="{00000000-0005-0000-0000-0000E6270000}"/>
    <cellStyle name="표준 75 4 3 2" xfId="10193" xr:uid="{00000000-0005-0000-0000-0000E7270000}"/>
    <cellStyle name="표준 75 4 4" xfId="10194" xr:uid="{00000000-0005-0000-0000-0000E8270000}"/>
    <cellStyle name="표준 75 5" xfId="10195" xr:uid="{00000000-0005-0000-0000-0000E9270000}"/>
    <cellStyle name="표준 75 5 2" xfId="10196" xr:uid="{00000000-0005-0000-0000-0000EA270000}"/>
    <cellStyle name="표준 75 5 2 2" xfId="10197" xr:uid="{00000000-0005-0000-0000-0000EB270000}"/>
    <cellStyle name="표준 75 5 3" xfId="10198" xr:uid="{00000000-0005-0000-0000-0000EC270000}"/>
    <cellStyle name="표준 75 6" xfId="10199" xr:uid="{00000000-0005-0000-0000-0000ED270000}"/>
    <cellStyle name="표준 75 6 2" xfId="10200" xr:uid="{00000000-0005-0000-0000-0000EE270000}"/>
    <cellStyle name="표준 75 7" xfId="10201" xr:uid="{00000000-0005-0000-0000-0000EF270000}"/>
    <cellStyle name="표준 76" xfId="10202" xr:uid="{00000000-0005-0000-0000-0000F0270000}"/>
    <cellStyle name="표준 76 2" xfId="10203" xr:uid="{00000000-0005-0000-0000-0000F1270000}"/>
    <cellStyle name="표준 76 2 2" xfId="10204" xr:uid="{00000000-0005-0000-0000-0000F2270000}"/>
    <cellStyle name="표준 76 2 2 2" xfId="10205" xr:uid="{00000000-0005-0000-0000-0000F3270000}"/>
    <cellStyle name="표준 76 2 2 2 2" xfId="10206" xr:uid="{00000000-0005-0000-0000-0000F4270000}"/>
    <cellStyle name="표준 76 2 2 2 2 2" xfId="10207" xr:uid="{00000000-0005-0000-0000-0000F5270000}"/>
    <cellStyle name="표준 76 2 2 2 3" xfId="10208" xr:uid="{00000000-0005-0000-0000-0000F6270000}"/>
    <cellStyle name="표준 76 2 2 3" xfId="10209" xr:uid="{00000000-0005-0000-0000-0000F7270000}"/>
    <cellStyle name="표준 76 2 2 3 2" xfId="10210" xr:uid="{00000000-0005-0000-0000-0000F8270000}"/>
    <cellStyle name="표준 76 2 2 4" xfId="10211" xr:uid="{00000000-0005-0000-0000-0000F9270000}"/>
    <cellStyle name="표준 76 2 3" xfId="10212" xr:uid="{00000000-0005-0000-0000-0000FA270000}"/>
    <cellStyle name="표준 76 2 3 2" xfId="10213" xr:uid="{00000000-0005-0000-0000-0000FB270000}"/>
    <cellStyle name="표준 76 2 3 2 2" xfId="10214" xr:uid="{00000000-0005-0000-0000-0000FC270000}"/>
    <cellStyle name="표준 76 2 3 3" xfId="10215" xr:uid="{00000000-0005-0000-0000-0000FD270000}"/>
    <cellStyle name="표준 76 2 4" xfId="10216" xr:uid="{00000000-0005-0000-0000-0000FE270000}"/>
    <cellStyle name="표준 76 2 4 2" xfId="10217" xr:uid="{00000000-0005-0000-0000-0000FF270000}"/>
    <cellStyle name="표준 76 2 5" xfId="10218" xr:uid="{00000000-0005-0000-0000-000000280000}"/>
    <cellStyle name="표준 76 3" xfId="10219" xr:uid="{00000000-0005-0000-0000-000001280000}"/>
    <cellStyle name="표준 76 3 2" xfId="10220" xr:uid="{00000000-0005-0000-0000-000002280000}"/>
    <cellStyle name="표준 76 3 2 2" xfId="10221" xr:uid="{00000000-0005-0000-0000-000003280000}"/>
    <cellStyle name="표준 76 3 2 2 2" xfId="10222" xr:uid="{00000000-0005-0000-0000-000004280000}"/>
    <cellStyle name="표준 76 3 2 3" xfId="10223" xr:uid="{00000000-0005-0000-0000-000005280000}"/>
    <cellStyle name="표준 76 3 3" xfId="10224" xr:uid="{00000000-0005-0000-0000-000006280000}"/>
    <cellStyle name="표준 76 3 3 2" xfId="10225" xr:uid="{00000000-0005-0000-0000-000007280000}"/>
    <cellStyle name="표준 76 3 4" xfId="10226" xr:uid="{00000000-0005-0000-0000-000008280000}"/>
    <cellStyle name="표준 76 4" xfId="10227" xr:uid="{00000000-0005-0000-0000-000009280000}"/>
    <cellStyle name="표준 76 4 2" xfId="10228" xr:uid="{00000000-0005-0000-0000-00000A280000}"/>
    <cellStyle name="표준 76 4 2 2" xfId="10229" xr:uid="{00000000-0005-0000-0000-00000B280000}"/>
    <cellStyle name="표준 76 4 3" xfId="10230" xr:uid="{00000000-0005-0000-0000-00000C280000}"/>
    <cellStyle name="표준 76 5" xfId="10231" xr:uid="{00000000-0005-0000-0000-00000D280000}"/>
    <cellStyle name="표준 76 5 2" xfId="10232" xr:uid="{00000000-0005-0000-0000-00000E280000}"/>
    <cellStyle name="표준 76 6" xfId="10233" xr:uid="{00000000-0005-0000-0000-00000F280000}"/>
    <cellStyle name="표준 77" xfId="10234" xr:uid="{00000000-0005-0000-0000-000010280000}"/>
    <cellStyle name="표준 78" xfId="10235" xr:uid="{00000000-0005-0000-0000-000011280000}"/>
    <cellStyle name="표준 78 2" xfId="10236" xr:uid="{00000000-0005-0000-0000-000012280000}"/>
    <cellStyle name="표준 78 2 2" xfId="10237" xr:uid="{00000000-0005-0000-0000-000013280000}"/>
    <cellStyle name="표준 78 2 2 2" xfId="10238" xr:uid="{00000000-0005-0000-0000-000014280000}"/>
    <cellStyle name="표준 78 2 2 2 2" xfId="10239" xr:uid="{00000000-0005-0000-0000-000015280000}"/>
    <cellStyle name="표준 78 2 2 2 2 2" xfId="10240" xr:uid="{00000000-0005-0000-0000-000016280000}"/>
    <cellStyle name="표준 78 2 2 2 3" xfId="10241" xr:uid="{00000000-0005-0000-0000-000017280000}"/>
    <cellStyle name="표준 78 2 2 3" xfId="10242" xr:uid="{00000000-0005-0000-0000-000018280000}"/>
    <cellStyle name="표준 78 2 2 3 2" xfId="10243" xr:uid="{00000000-0005-0000-0000-000019280000}"/>
    <cellStyle name="표준 78 2 2 4" xfId="10244" xr:uid="{00000000-0005-0000-0000-00001A280000}"/>
    <cellStyle name="표준 78 2 3" xfId="10245" xr:uid="{00000000-0005-0000-0000-00001B280000}"/>
    <cellStyle name="표준 78 2 3 2" xfId="10246" xr:uid="{00000000-0005-0000-0000-00001C280000}"/>
    <cellStyle name="표준 78 2 3 2 2" xfId="10247" xr:uid="{00000000-0005-0000-0000-00001D280000}"/>
    <cellStyle name="표준 78 2 3 3" xfId="10248" xr:uid="{00000000-0005-0000-0000-00001E280000}"/>
    <cellStyle name="표준 78 2 4" xfId="10249" xr:uid="{00000000-0005-0000-0000-00001F280000}"/>
    <cellStyle name="표준 78 2 4 2" xfId="10250" xr:uid="{00000000-0005-0000-0000-000020280000}"/>
    <cellStyle name="표준 78 2 5" xfId="10251" xr:uid="{00000000-0005-0000-0000-000021280000}"/>
    <cellStyle name="표준 78 3" xfId="10252" xr:uid="{00000000-0005-0000-0000-000022280000}"/>
    <cellStyle name="표준 78 3 2" xfId="10253" xr:uid="{00000000-0005-0000-0000-000023280000}"/>
    <cellStyle name="표준 78 3 2 2" xfId="10254" xr:uid="{00000000-0005-0000-0000-000024280000}"/>
    <cellStyle name="표준 78 3 2 2 2" xfId="10255" xr:uid="{00000000-0005-0000-0000-000025280000}"/>
    <cellStyle name="표준 78 3 2 3" xfId="10256" xr:uid="{00000000-0005-0000-0000-000026280000}"/>
    <cellStyle name="표준 78 3 3" xfId="10257" xr:uid="{00000000-0005-0000-0000-000027280000}"/>
    <cellStyle name="표준 78 3 3 2" xfId="10258" xr:uid="{00000000-0005-0000-0000-000028280000}"/>
    <cellStyle name="표준 78 3 4" xfId="10259" xr:uid="{00000000-0005-0000-0000-000029280000}"/>
    <cellStyle name="표준 78 4" xfId="10260" xr:uid="{00000000-0005-0000-0000-00002A280000}"/>
    <cellStyle name="표준 78 4 2" xfId="10261" xr:uid="{00000000-0005-0000-0000-00002B280000}"/>
    <cellStyle name="표준 78 4 2 2" xfId="10262" xr:uid="{00000000-0005-0000-0000-00002C280000}"/>
    <cellStyle name="표준 78 4 3" xfId="10263" xr:uid="{00000000-0005-0000-0000-00002D280000}"/>
    <cellStyle name="표준 78 5" xfId="10264" xr:uid="{00000000-0005-0000-0000-00002E280000}"/>
    <cellStyle name="표준 78 5 2" xfId="10265" xr:uid="{00000000-0005-0000-0000-00002F280000}"/>
    <cellStyle name="표준 78 6" xfId="10266" xr:uid="{00000000-0005-0000-0000-000030280000}"/>
    <cellStyle name="표준 79" xfId="10267" xr:uid="{00000000-0005-0000-0000-000031280000}"/>
    <cellStyle name="표준 79 2" xfId="10268" xr:uid="{00000000-0005-0000-0000-000032280000}"/>
    <cellStyle name="표준 79 2 2" xfId="10269" xr:uid="{00000000-0005-0000-0000-000033280000}"/>
    <cellStyle name="표준 79 2 2 2" xfId="10270" xr:uid="{00000000-0005-0000-0000-000034280000}"/>
    <cellStyle name="표준 79 2 2 2 2" xfId="10271" xr:uid="{00000000-0005-0000-0000-000035280000}"/>
    <cellStyle name="표준 79 2 2 2 2 2" xfId="10272" xr:uid="{00000000-0005-0000-0000-000036280000}"/>
    <cellStyle name="표준 79 2 2 2 3" xfId="10273" xr:uid="{00000000-0005-0000-0000-000037280000}"/>
    <cellStyle name="표준 79 2 2 3" xfId="10274" xr:uid="{00000000-0005-0000-0000-000038280000}"/>
    <cellStyle name="표준 79 2 2 3 2" xfId="10275" xr:uid="{00000000-0005-0000-0000-000039280000}"/>
    <cellStyle name="표준 79 2 2 4" xfId="10276" xr:uid="{00000000-0005-0000-0000-00003A280000}"/>
    <cellStyle name="표준 79 2 3" xfId="10277" xr:uid="{00000000-0005-0000-0000-00003B280000}"/>
    <cellStyle name="표준 79 2 3 2" xfId="10278" xr:uid="{00000000-0005-0000-0000-00003C280000}"/>
    <cellStyle name="표준 79 2 3 2 2" xfId="10279" xr:uid="{00000000-0005-0000-0000-00003D280000}"/>
    <cellStyle name="표준 79 2 3 3" xfId="10280" xr:uid="{00000000-0005-0000-0000-00003E280000}"/>
    <cellStyle name="표준 79 2 4" xfId="10281" xr:uid="{00000000-0005-0000-0000-00003F280000}"/>
    <cellStyle name="표준 79 2 4 2" xfId="10282" xr:uid="{00000000-0005-0000-0000-000040280000}"/>
    <cellStyle name="표준 79 2 5" xfId="10283" xr:uid="{00000000-0005-0000-0000-000041280000}"/>
    <cellStyle name="표준 79 3" xfId="10284" xr:uid="{00000000-0005-0000-0000-000042280000}"/>
    <cellStyle name="표준 79 3 2" xfId="10285" xr:uid="{00000000-0005-0000-0000-000043280000}"/>
    <cellStyle name="표준 79 3 2 2" xfId="10286" xr:uid="{00000000-0005-0000-0000-000044280000}"/>
    <cellStyle name="표준 79 3 2 2 2" xfId="10287" xr:uid="{00000000-0005-0000-0000-000045280000}"/>
    <cellStyle name="표준 79 3 2 3" xfId="10288" xr:uid="{00000000-0005-0000-0000-000046280000}"/>
    <cellStyle name="표준 79 3 3" xfId="10289" xr:uid="{00000000-0005-0000-0000-000047280000}"/>
    <cellStyle name="표준 79 3 3 2" xfId="10290" xr:uid="{00000000-0005-0000-0000-000048280000}"/>
    <cellStyle name="표준 79 3 4" xfId="10291" xr:uid="{00000000-0005-0000-0000-000049280000}"/>
    <cellStyle name="표준 79 4" xfId="10292" xr:uid="{00000000-0005-0000-0000-00004A280000}"/>
    <cellStyle name="표준 79 4 2" xfId="10293" xr:uid="{00000000-0005-0000-0000-00004B280000}"/>
    <cellStyle name="표준 79 4 2 2" xfId="10294" xr:uid="{00000000-0005-0000-0000-00004C280000}"/>
    <cellStyle name="표준 79 4 3" xfId="10295" xr:uid="{00000000-0005-0000-0000-00004D280000}"/>
    <cellStyle name="표준 79 5" xfId="10296" xr:uid="{00000000-0005-0000-0000-00004E280000}"/>
    <cellStyle name="표준 79 5 2" xfId="10297" xr:uid="{00000000-0005-0000-0000-00004F280000}"/>
    <cellStyle name="표준 79 6" xfId="10298" xr:uid="{00000000-0005-0000-0000-000050280000}"/>
    <cellStyle name="표준 8" xfId="10299" xr:uid="{00000000-0005-0000-0000-000051280000}"/>
    <cellStyle name="표준 8 2" xfId="10651" xr:uid="{00000000-0005-0000-0000-000052280000}"/>
    <cellStyle name="표준 80" xfId="10300" xr:uid="{00000000-0005-0000-0000-000053280000}"/>
    <cellStyle name="표준 80 2" xfId="10301" xr:uid="{00000000-0005-0000-0000-000054280000}"/>
    <cellStyle name="표준 80 2 2" xfId="10302" xr:uid="{00000000-0005-0000-0000-000055280000}"/>
    <cellStyle name="표준 80 2 2 2" xfId="10303" xr:uid="{00000000-0005-0000-0000-000056280000}"/>
    <cellStyle name="표준 80 2 2 2 2" xfId="10304" xr:uid="{00000000-0005-0000-0000-000057280000}"/>
    <cellStyle name="표준 80 2 2 2 2 2" xfId="10305" xr:uid="{00000000-0005-0000-0000-000058280000}"/>
    <cellStyle name="표준 80 2 2 2 3" xfId="10306" xr:uid="{00000000-0005-0000-0000-000059280000}"/>
    <cellStyle name="표준 80 2 2 3" xfId="10307" xr:uid="{00000000-0005-0000-0000-00005A280000}"/>
    <cellStyle name="표준 80 2 2 3 2" xfId="10308" xr:uid="{00000000-0005-0000-0000-00005B280000}"/>
    <cellStyle name="표준 80 2 2 4" xfId="10309" xr:uid="{00000000-0005-0000-0000-00005C280000}"/>
    <cellStyle name="표준 80 2 3" xfId="10310" xr:uid="{00000000-0005-0000-0000-00005D280000}"/>
    <cellStyle name="표준 80 2 3 2" xfId="10311" xr:uid="{00000000-0005-0000-0000-00005E280000}"/>
    <cellStyle name="표준 80 2 3 2 2" xfId="10312" xr:uid="{00000000-0005-0000-0000-00005F280000}"/>
    <cellStyle name="표준 80 2 3 3" xfId="10313" xr:uid="{00000000-0005-0000-0000-000060280000}"/>
    <cellStyle name="표준 80 2 4" xfId="10314" xr:uid="{00000000-0005-0000-0000-000061280000}"/>
    <cellStyle name="표준 80 2 4 2" xfId="10315" xr:uid="{00000000-0005-0000-0000-000062280000}"/>
    <cellStyle name="표준 80 2 5" xfId="10316" xr:uid="{00000000-0005-0000-0000-000063280000}"/>
    <cellStyle name="표준 80 3" xfId="10317" xr:uid="{00000000-0005-0000-0000-000064280000}"/>
    <cellStyle name="표준 80 3 2" xfId="10318" xr:uid="{00000000-0005-0000-0000-000065280000}"/>
    <cellStyle name="표준 80 3 2 2" xfId="10319" xr:uid="{00000000-0005-0000-0000-000066280000}"/>
    <cellStyle name="표준 80 3 2 2 2" xfId="10320" xr:uid="{00000000-0005-0000-0000-000067280000}"/>
    <cellStyle name="표준 80 3 2 3" xfId="10321" xr:uid="{00000000-0005-0000-0000-000068280000}"/>
    <cellStyle name="표준 80 3 3" xfId="10322" xr:uid="{00000000-0005-0000-0000-000069280000}"/>
    <cellStyle name="표준 80 3 3 2" xfId="10323" xr:uid="{00000000-0005-0000-0000-00006A280000}"/>
    <cellStyle name="표준 80 3 4" xfId="10324" xr:uid="{00000000-0005-0000-0000-00006B280000}"/>
    <cellStyle name="표준 80 4" xfId="10325" xr:uid="{00000000-0005-0000-0000-00006C280000}"/>
    <cellStyle name="표준 80 4 2" xfId="10326" xr:uid="{00000000-0005-0000-0000-00006D280000}"/>
    <cellStyle name="표준 80 4 2 2" xfId="10327" xr:uid="{00000000-0005-0000-0000-00006E280000}"/>
    <cellStyle name="표준 80 4 3" xfId="10328" xr:uid="{00000000-0005-0000-0000-00006F280000}"/>
    <cellStyle name="표준 80 5" xfId="10329" xr:uid="{00000000-0005-0000-0000-000070280000}"/>
    <cellStyle name="표준 80 5 2" xfId="10330" xr:uid="{00000000-0005-0000-0000-000071280000}"/>
    <cellStyle name="표준 80 6" xfId="10331" xr:uid="{00000000-0005-0000-0000-000072280000}"/>
    <cellStyle name="표준 81" xfId="10332" xr:uid="{00000000-0005-0000-0000-000073280000}"/>
    <cellStyle name="표준 81 2" xfId="10333" xr:uid="{00000000-0005-0000-0000-000074280000}"/>
    <cellStyle name="표준 81 2 2" xfId="10334" xr:uid="{00000000-0005-0000-0000-000075280000}"/>
    <cellStyle name="표준 81 2 2 2" xfId="10335" xr:uid="{00000000-0005-0000-0000-000076280000}"/>
    <cellStyle name="표준 81 2 2 2 2" xfId="10336" xr:uid="{00000000-0005-0000-0000-000077280000}"/>
    <cellStyle name="표준 81 2 2 2 2 2" xfId="10337" xr:uid="{00000000-0005-0000-0000-000078280000}"/>
    <cellStyle name="표준 81 2 2 2 3" xfId="10338" xr:uid="{00000000-0005-0000-0000-000079280000}"/>
    <cellStyle name="표준 81 2 2 3" xfId="10339" xr:uid="{00000000-0005-0000-0000-00007A280000}"/>
    <cellStyle name="표준 81 2 2 3 2" xfId="10340" xr:uid="{00000000-0005-0000-0000-00007B280000}"/>
    <cellStyle name="표준 81 2 2 4" xfId="10341" xr:uid="{00000000-0005-0000-0000-00007C280000}"/>
    <cellStyle name="표준 81 2 3" xfId="10342" xr:uid="{00000000-0005-0000-0000-00007D280000}"/>
    <cellStyle name="표준 81 2 3 2" xfId="10343" xr:uid="{00000000-0005-0000-0000-00007E280000}"/>
    <cellStyle name="표준 81 2 3 2 2" xfId="10344" xr:uid="{00000000-0005-0000-0000-00007F280000}"/>
    <cellStyle name="표준 81 2 3 3" xfId="10345" xr:uid="{00000000-0005-0000-0000-000080280000}"/>
    <cellStyle name="표준 81 2 4" xfId="10346" xr:uid="{00000000-0005-0000-0000-000081280000}"/>
    <cellStyle name="표준 81 2 4 2" xfId="10347" xr:uid="{00000000-0005-0000-0000-000082280000}"/>
    <cellStyle name="표준 81 2 5" xfId="10348" xr:uid="{00000000-0005-0000-0000-000083280000}"/>
    <cellStyle name="표준 81 3" xfId="10349" xr:uid="{00000000-0005-0000-0000-000084280000}"/>
    <cellStyle name="표준 81 3 2" xfId="10350" xr:uid="{00000000-0005-0000-0000-000085280000}"/>
    <cellStyle name="표준 81 3 2 2" xfId="10351" xr:uid="{00000000-0005-0000-0000-000086280000}"/>
    <cellStyle name="표준 81 3 2 2 2" xfId="10352" xr:uid="{00000000-0005-0000-0000-000087280000}"/>
    <cellStyle name="표준 81 3 2 3" xfId="10353" xr:uid="{00000000-0005-0000-0000-000088280000}"/>
    <cellStyle name="표준 81 3 3" xfId="10354" xr:uid="{00000000-0005-0000-0000-000089280000}"/>
    <cellStyle name="표준 81 3 3 2" xfId="10355" xr:uid="{00000000-0005-0000-0000-00008A280000}"/>
    <cellStyle name="표준 81 3 4" xfId="10356" xr:uid="{00000000-0005-0000-0000-00008B280000}"/>
    <cellStyle name="표준 81 4" xfId="10357" xr:uid="{00000000-0005-0000-0000-00008C280000}"/>
    <cellStyle name="표준 81 4 2" xfId="10358" xr:uid="{00000000-0005-0000-0000-00008D280000}"/>
    <cellStyle name="표준 81 4 2 2" xfId="10359" xr:uid="{00000000-0005-0000-0000-00008E280000}"/>
    <cellStyle name="표준 81 4 3" xfId="10360" xr:uid="{00000000-0005-0000-0000-00008F280000}"/>
    <cellStyle name="표준 81 5" xfId="10361" xr:uid="{00000000-0005-0000-0000-000090280000}"/>
    <cellStyle name="표준 81 5 2" xfId="10362" xr:uid="{00000000-0005-0000-0000-000091280000}"/>
    <cellStyle name="표준 81 6" xfId="10363" xr:uid="{00000000-0005-0000-0000-000092280000}"/>
    <cellStyle name="표준 82" xfId="10364" xr:uid="{00000000-0005-0000-0000-000093280000}"/>
    <cellStyle name="표준 82 2" xfId="10365" xr:uid="{00000000-0005-0000-0000-000094280000}"/>
    <cellStyle name="표준 82 2 2" xfId="10366" xr:uid="{00000000-0005-0000-0000-000095280000}"/>
    <cellStyle name="표준 82 2 2 2" xfId="10367" xr:uid="{00000000-0005-0000-0000-000096280000}"/>
    <cellStyle name="표준 82 2 2 2 2" xfId="10368" xr:uid="{00000000-0005-0000-0000-000097280000}"/>
    <cellStyle name="표준 82 2 2 2 2 2" xfId="10369" xr:uid="{00000000-0005-0000-0000-000098280000}"/>
    <cellStyle name="표준 82 2 2 2 3" xfId="10370" xr:uid="{00000000-0005-0000-0000-000099280000}"/>
    <cellStyle name="표준 82 2 2 3" xfId="10371" xr:uid="{00000000-0005-0000-0000-00009A280000}"/>
    <cellStyle name="표준 82 2 2 3 2" xfId="10372" xr:uid="{00000000-0005-0000-0000-00009B280000}"/>
    <cellStyle name="표준 82 2 2 4" xfId="10373" xr:uid="{00000000-0005-0000-0000-00009C280000}"/>
    <cellStyle name="표준 82 2 3" xfId="10374" xr:uid="{00000000-0005-0000-0000-00009D280000}"/>
    <cellStyle name="표준 82 2 3 2" xfId="10375" xr:uid="{00000000-0005-0000-0000-00009E280000}"/>
    <cellStyle name="표준 82 2 3 2 2" xfId="10376" xr:uid="{00000000-0005-0000-0000-00009F280000}"/>
    <cellStyle name="표준 82 2 3 3" xfId="10377" xr:uid="{00000000-0005-0000-0000-0000A0280000}"/>
    <cellStyle name="표준 82 2 4" xfId="10378" xr:uid="{00000000-0005-0000-0000-0000A1280000}"/>
    <cellStyle name="표준 82 2 4 2" xfId="10379" xr:uid="{00000000-0005-0000-0000-0000A2280000}"/>
    <cellStyle name="표준 82 2 5" xfId="10380" xr:uid="{00000000-0005-0000-0000-0000A3280000}"/>
    <cellStyle name="표준 82 3" xfId="10381" xr:uid="{00000000-0005-0000-0000-0000A4280000}"/>
    <cellStyle name="표준 82 3 2" xfId="10382" xr:uid="{00000000-0005-0000-0000-0000A5280000}"/>
    <cellStyle name="표준 82 3 2 2" xfId="10383" xr:uid="{00000000-0005-0000-0000-0000A6280000}"/>
    <cellStyle name="표준 82 3 2 2 2" xfId="10384" xr:uid="{00000000-0005-0000-0000-0000A7280000}"/>
    <cellStyle name="표준 82 3 2 3" xfId="10385" xr:uid="{00000000-0005-0000-0000-0000A8280000}"/>
    <cellStyle name="표준 82 3 3" xfId="10386" xr:uid="{00000000-0005-0000-0000-0000A9280000}"/>
    <cellStyle name="표준 82 3 3 2" xfId="10387" xr:uid="{00000000-0005-0000-0000-0000AA280000}"/>
    <cellStyle name="표준 82 3 4" xfId="10388" xr:uid="{00000000-0005-0000-0000-0000AB280000}"/>
    <cellStyle name="표준 82 4" xfId="10389" xr:uid="{00000000-0005-0000-0000-0000AC280000}"/>
    <cellStyle name="표준 82 4 2" xfId="10390" xr:uid="{00000000-0005-0000-0000-0000AD280000}"/>
    <cellStyle name="표준 82 4 2 2" xfId="10391" xr:uid="{00000000-0005-0000-0000-0000AE280000}"/>
    <cellStyle name="표준 82 4 3" xfId="10392" xr:uid="{00000000-0005-0000-0000-0000AF280000}"/>
    <cellStyle name="표준 82 5" xfId="10393" xr:uid="{00000000-0005-0000-0000-0000B0280000}"/>
    <cellStyle name="표준 82 5 2" xfId="10394" xr:uid="{00000000-0005-0000-0000-0000B1280000}"/>
    <cellStyle name="표준 82 6" xfId="10395" xr:uid="{00000000-0005-0000-0000-0000B2280000}"/>
    <cellStyle name="표준 83" xfId="10396" xr:uid="{00000000-0005-0000-0000-0000B3280000}"/>
    <cellStyle name="표준 83 2" xfId="10397" xr:uid="{00000000-0005-0000-0000-0000B4280000}"/>
    <cellStyle name="표준 83 2 2" xfId="10398" xr:uid="{00000000-0005-0000-0000-0000B5280000}"/>
    <cellStyle name="표준 83 2 2 2" xfId="10399" xr:uid="{00000000-0005-0000-0000-0000B6280000}"/>
    <cellStyle name="표준 83 2 2 2 2" xfId="10400" xr:uid="{00000000-0005-0000-0000-0000B7280000}"/>
    <cellStyle name="표준 83 2 2 2 2 2" xfId="10401" xr:uid="{00000000-0005-0000-0000-0000B8280000}"/>
    <cellStyle name="표준 83 2 2 2 3" xfId="10402" xr:uid="{00000000-0005-0000-0000-0000B9280000}"/>
    <cellStyle name="표준 83 2 2 3" xfId="10403" xr:uid="{00000000-0005-0000-0000-0000BA280000}"/>
    <cellStyle name="표준 83 2 2 3 2" xfId="10404" xr:uid="{00000000-0005-0000-0000-0000BB280000}"/>
    <cellStyle name="표준 83 2 2 4" xfId="10405" xr:uid="{00000000-0005-0000-0000-0000BC280000}"/>
    <cellStyle name="표준 83 2 3" xfId="10406" xr:uid="{00000000-0005-0000-0000-0000BD280000}"/>
    <cellStyle name="표준 83 2 3 2" xfId="10407" xr:uid="{00000000-0005-0000-0000-0000BE280000}"/>
    <cellStyle name="표준 83 2 3 2 2" xfId="10408" xr:uid="{00000000-0005-0000-0000-0000BF280000}"/>
    <cellStyle name="표준 83 2 3 3" xfId="10409" xr:uid="{00000000-0005-0000-0000-0000C0280000}"/>
    <cellStyle name="표준 83 2 4" xfId="10410" xr:uid="{00000000-0005-0000-0000-0000C1280000}"/>
    <cellStyle name="표준 83 2 4 2" xfId="10411" xr:uid="{00000000-0005-0000-0000-0000C2280000}"/>
    <cellStyle name="표준 83 2 5" xfId="10412" xr:uid="{00000000-0005-0000-0000-0000C3280000}"/>
    <cellStyle name="표준 83 3" xfId="10413" xr:uid="{00000000-0005-0000-0000-0000C4280000}"/>
    <cellStyle name="표준 83 3 2" xfId="10414" xr:uid="{00000000-0005-0000-0000-0000C5280000}"/>
    <cellStyle name="표준 83 3 2 2" xfId="10415" xr:uid="{00000000-0005-0000-0000-0000C6280000}"/>
    <cellStyle name="표준 83 3 2 2 2" xfId="10416" xr:uid="{00000000-0005-0000-0000-0000C7280000}"/>
    <cellStyle name="표준 83 3 2 3" xfId="10417" xr:uid="{00000000-0005-0000-0000-0000C8280000}"/>
    <cellStyle name="표준 83 3 3" xfId="10418" xr:uid="{00000000-0005-0000-0000-0000C9280000}"/>
    <cellStyle name="표준 83 3 3 2" xfId="10419" xr:uid="{00000000-0005-0000-0000-0000CA280000}"/>
    <cellStyle name="표준 83 3 4" xfId="10420" xr:uid="{00000000-0005-0000-0000-0000CB280000}"/>
    <cellStyle name="표준 83 4" xfId="10421" xr:uid="{00000000-0005-0000-0000-0000CC280000}"/>
    <cellStyle name="표준 83 4 2" xfId="10422" xr:uid="{00000000-0005-0000-0000-0000CD280000}"/>
    <cellStyle name="표준 83 4 2 2" xfId="10423" xr:uid="{00000000-0005-0000-0000-0000CE280000}"/>
    <cellStyle name="표준 83 4 3" xfId="10424" xr:uid="{00000000-0005-0000-0000-0000CF280000}"/>
    <cellStyle name="표준 83 5" xfId="10425" xr:uid="{00000000-0005-0000-0000-0000D0280000}"/>
    <cellStyle name="표준 83 5 2" xfId="10426" xr:uid="{00000000-0005-0000-0000-0000D1280000}"/>
    <cellStyle name="표준 83 6" xfId="10427" xr:uid="{00000000-0005-0000-0000-0000D2280000}"/>
    <cellStyle name="표준 84" xfId="10428" xr:uid="{00000000-0005-0000-0000-0000D3280000}"/>
    <cellStyle name="표준 84 2" xfId="10429" xr:uid="{00000000-0005-0000-0000-0000D4280000}"/>
    <cellStyle name="표준 84 2 2" xfId="10430" xr:uid="{00000000-0005-0000-0000-0000D5280000}"/>
    <cellStyle name="표준 84 2 2 2" xfId="10431" xr:uid="{00000000-0005-0000-0000-0000D6280000}"/>
    <cellStyle name="표준 84 2 2 2 2" xfId="10432" xr:uid="{00000000-0005-0000-0000-0000D7280000}"/>
    <cellStyle name="표준 84 2 2 2 2 2" xfId="10433" xr:uid="{00000000-0005-0000-0000-0000D8280000}"/>
    <cellStyle name="표준 84 2 2 2 3" xfId="10434" xr:uid="{00000000-0005-0000-0000-0000D9280000}"/>
    <cellStyle name="표준 84 2 2 3" xfId="10435" xr:uid="{00000000-0005-0000-0000-0000DA280000}"/>
    <cellStyle name="표준 84 2 2 3 2" xfId="10436" xr:uid="{00000000-0005-0000-0000-0000DB280000}"/>
    <cellStyle name="표준 84 2 2 4" xfId="10437" xr:uid="{00000000-0005-0000-0000-0000DC280000}"/>
    <cellStyle name="표준 84 2 3" xfId="10438" xr:uid="{00000000-0005-0000-0000-0000DD280000}"/>
    <cellStyle name="표준 84 2 3 2" xfId="10439" xr:uid="{00000000-0005-0000-0000-0000DE280000}"/>
    <cellStyle name="표준 84 2 3 2 2" xfId="10440" xr:uid="{00000000-0005-0000-0000-0000DF280000}"/>
    <cellStyle name="표준 84 2 3 3" xfId="10441" xr:uid="{00000000-0005-0000-0000-0000E0280000}"/>
    <cellStyle name="표준 84 2 4" xfId="10442" xr:uid="{00000000-0005-0000-0000-0000E1280000}"/>
    <cellStyle name="표준 84 2 4 2" xfId="10443" xr:uid="{00000000-0005-0000-0000-0000E2280000}"/>
    <cellStyle name="표준 84 2 5" xfId="10444" xr:uid="{00000000-0005-0000-0000-0000E3280000}"/>
    <cellStyle name="표준 84 3" xfId="10445" xr:uid="{00000000-0005-0000-0000-0000E4280000}"/>
    <cellStyle name="표준 84 3 2" xfId="10446" xr:uid="{00000000-0005-0000-0000-0000E5280000}"/>
    <cellStyle name="표준 84 3 2 2" xfId="10447" xr:uid="{00000000-0005-0000-0000-0000E6280000}"/>
    <cellStyle name="표준 84 3 2 2 2" xfId="10448" xr:uid="{00000000-0005-0000-0000-0000E7280000}"/>
    <cellStyle name="표준 84 3 2 3" xfId="10449" xr:uid="{00000000-0005-0000-0000-0000E8280000}"/>
    <cellStyle name="표준 84 3 3" xfId="10450" xr:uid="{00000000-0005-0000-0000-0000E9280000}"/>
    <cellStyle name="표준 84 3 3 2" xfId="10451" xr:uid="{00000000-0005-0000-0000-0000EA280000}"/>
    <cellStyle name="표준 84 3 4" xfId="10452" xr:uid="{00000000-0005-0000-0000-0000EB280000}"/>
    <cellStyle name="표준 84 4" xfId="10453" xr:uid="{00000000-0005-0000-0000-0000EC280000}"/>
    <cellStyle name="표준 84 4 2" xfId="10454" xr:uid="{00000000-0005-0000-0000-0000ED280000}"/>
    <cellStyle name="표준 84 4 2 2" xfId="10455" xr:uid="{00000000-0005-0000-0000-0000EE280000}"/>
    <cellStyle name="표준 84 4 3" xfId="10456" xr:uid="{00000000-0005-0000-0000-0000EF280000}"/>
    <cellStyle name="표준 84 5" xfId="10457" xr:uid="{00000000-0005-0000-0000-0000F0280000}"/>
    <cellStyle name="표준 84 5 2" xfId="10458" xr:uid="{00000000-0005-0000-0000-0000F1280000}"/>
    <cellStyle name="표준 84 6" xfId="10459" xr:uid="{00000000-0005-0000-0000-0000F2280000}"/>
    <cellStyle name="표준 85" xfId="10460" xr:uid="{00000000-0005-0000-0000-0000F3280000}"/>
    <cellStyle name="표준 85 2" xfId="10461" xr:uid="{00000000-0005-0000-0000-0000F4280000}"/>
    <cellStyle name="표준 85 2 2" xfId="10462" xr:uid="{00000000-0005-0000-0000-0000F5280000}"/>
    <cellStyle name="표준 85 2 2 2" xfId="10463" xr:uid="{00000000-0005-0000-0000-0000F6280000}"/>
    <cellStyle name="표준 85 2 2 2 2" xfId="10464" xr:uid="{00000000-0005-0000-0000-0000F7280000}"/>
    <cellStyle name="표준 85 2 2 2 2 2" xfId="10465" xr:uid="{00000000-0005-0000-0000-0000F8280000}"/>
    <cellStyle name="표준 85 2 2 2 3" xfId="10466" xr:uid="{00000000-0005-0000-0000-0000F9280000}"/>
    <cellStyle name="표준 85 2 2 3" xfId="10467" xr:uid="{00000000-0005-0000-0000-0000FA280000}"/>
    <cellStyle name="표준 85 2 2 3 2" xfId="10468" xr:uid="{00000000-0005-0000-0000-0000FB280000}"/>
    <cellStyle name="표준 85 2 2 4" xfId="10469" xr:uid="{00000000-0005-0000-0000-0000FC280000}"/>
    <cellStyle name="표준 85 2 3" xfId="10470" xr:uid="{00000000-0005-0000-0000-0000FD280000}"/>
    <cellStyle name="표준 85 2 3 2" xfId="10471" xr:uid="{00000000-0005-0000-0000-0000FE280000}"/>
    <cellStyle name="표준 85 2 3 2 2" xfId="10472" xr:uid="{00000000-0005-0000-0000-0000FF280000}"/>
    <cellStyle name="표준 85 2 3 3" xfId="10473" xr:uid="{00000000-0005-0000-0000-000000290000}"/>
    <cellStyle name="표준 85 2 4" xfId="10474" xr:uid="{00000000-0005-0000-0000-000001290000}"/>
    <cellStyle name="표준 85 2 4 2" xfId="10475" xr:uid="{00000000-0005-0000-0000-000002290000}"/>
    <cellStyle name="표준 85 2 5" xfId="10476" xr:uid="{00000000-0005-0000-0000-000003290000}"/>
    <cellStyle name="표준 85 3" xfId="10477" xr:uid="{00000000-0005-0000-0000-000004290000}"/>
    <cellStyle name="표준 85 3 2" xfId="10478" xr:uid="{00000000-0005-0000-0000-000005290000}"/>
    <cellStyle name="표준 85 3 2 2" xfId="10479" xr:uid="{00000000-0005-0000-0000-000006290000}"/>
    <cellStyle name="표준 85 3 2 2 2" xfId="10480" xr:uid="{00000000-0005-0000-0000-000007290000}"/>
    <cellStyle name="표준 85 3 2 3" xfId="10481" xr:uid="{00000000-0005-0000-0000-000008290000}"/>
    <cellStyle name="표준 85 3 3" xfId="10482" xr:uid="{00000000-0005-0000-0000-000009290000}"/>
    <cellStyle name="표준 85 3 3 2" xfId="10483" xr:uid="{00000000-0005-0000-0000-00000A290000}"/>
    <cellStyle name="표준 85 3 4" xfId="10484" xr:uid="{00000000-0005-0000-0000-00000B290000}"/>
    <cellStyle name="표준 85 4" xfId="10485" xr:uid="{00000000-0005-0000-0000-00000C290000}"/>
    <cellStyle name="표준 85 4 2" xfId="10486" xr:uid="{00000000-0005-0000-0000-00000D290000}"/>
    <cellStyle name="표준 85 4 2 2" xfId="10487" xr:uid="{00000000-0005-0000-0000-00000E290000}"/>
    <cellStyle name="표준 85 4 3" xfId="10488" xr:uid="{00000000-0005-0000-0000-00000F290000}"/>
    <cellStyle name="표준 85 5" xfId="10489" xr:uid="{00000000-0005-0000-0000-000010290000}"/>
    <cellStyle name="표준 85 5 2" xfId="10490" xr:uid="{00000000-0005-0000-0000-000011290000}"/>
    <cellStyle name="표준 85 6" xfId="10491" xr:uid="{00000000-0005-0000-0000-000012290000}"/>
    <cellStyle name="표준 86" xfId="10492" xr:uid="{00000000-0005-0000-0000-000013290000}"/>
    <cellStyle name="표준 86 2" xfId="10493" xr:uid="{00000000-0005-0000-0000-000014290000}"/>
    <cellStyle name="표준 86 2 2" xfId="10494" xr:uid="{00000000-0005-0000-0000-000015290000}"/>
    <cellStyle name="표준 86 2 2 2" xfId="10495" xr:uid="{00000000-0005-0000-0000-000016290000}"/>
    <cellStyle name="표준 86 2 2 2 2" xfId="10496" xr:uid="{00000000-0005-0000-0000-000017290000}"/>
    <cellStyle name="표준 86 2 2 3" xfId="10497" xr:uid="{00000000-0005-0000-0000-000018290000}"/>
    <cellStyle name="표준 86 2 3" xfId="10498" xr:uid="{00000000-0005-0000-0000-000019290000}"/>
    <cellStyle name="표준 86 2 3 2" xfId="10499" xr:uid="{00000000-0005-0000-0000-00001A290000}"/>
    <cellStyle name="표준 86 2 4" xfId="10500" xr:uid="{00000000-0005-0000-0000-00001B290000}"/>
    <cellStyle name="표준 86 3" xfId="10501" xr:uid="{00000000-0005-0000-0000-00001C290000}"/>
    <cellStyle name="표준 86 3 2" xfId="10502" xr:uid="{00000000-0005-0000-0000-00001D290000}"/>
    <cellStyle name="표준 86 3 2 2" xfId="10503" xr:uid="{00000000-0005-0000-0000-00001E290000}"/>
    <cellStyle name="표준 86 3 3" xfId="10504" xr:uid="{00000000-0005-0000-0000-00001F290000}"/>
    <cellStyle name="표준 86 4" xfId="10505" xr:uid="{00000000-0005-0000-0000-000020290000}"/>
    <cellStyle name="표준 86 4 2" xfId="10506" xr:uid="{00000000-0005-0000-0000-000021290000}"/>
    <cellStyle name="표준 86 5" xfId="10507" xr:uid="{00000000-0005-0000-0000-000022290000}"/>
    <cellStyle name="표준 87" xfId="10508" xr:uid="{00000000-0005-0000-0000-000023290000}"/>
    <cellStyle name="표준 88" xfId="10509" xr:uid="{00000000-0005-0000-0000-000024290000}"/>
    <cellStyle name="표준 88 2" xfId="10510" xr:uid="{00000000-0005-0000-0000-000025290000}"/>
    <cellStyle name="표준 88 2 2" xfId="10511" xr:uid="{00000000-0005-0000-0000-000026290000}"/>
    <cellStyle name="표준 88 2 2 2" xfId="10512" xr:uid="{00000000-0005-0000-0000-000027290000}"/>
    <cellStyle name="표준 88 2 2 2 2" xfId="10513" xr:uid="{00000000-0005-0000-0000-000028290000}"/>
    <cellStyle name="표준 88 2 2 3" xfId="10514" xr:uid="{00000000-0005-0000-0000-000029290000}"/>
    <cellStyle name="표준 88 2 3" xfId="10515" xr:uid="{00000000-0005-0000-0000-00002A290000}"/>
    <cellStyle name="표준 88 2 3 2" xfId="10516" xr:uid="{00000000-0005-0000-0000-00002B290000}"/>
    <cellStyle name="표준 88 2 4" xfId="10517" xr:uid="{00000000-0005-0000-0000-00002C290000}"/>
    <cellStyle name="표준 88 3" xfId="10518" xr:uid="{00000000-0005-0000-0000-00002D290000}"/>
    <cellStyle name="표준 88 3 2" xfId="10519" xr:uid="{00000000-0005-0000-0000-00002E290000}"/>
    <cellStyle name="표준 88 3 2 2" xfId="10520" xr:uid="{00000000-0005-0000-0000-00002F290000}"/>
    <cellStyle name="표준 88 3 3" xfId="10521" xr:uid="{00000000-0005-0000-0000-000030290000}"/>
    <cellStyle name="표준 88 4" xfId="10522" xr:uid="{00000000-0005-0000-0000-000031290000}"/>
    <cellStyle name="표준 88 4 2" xfId="10523" xr:uid="{00000000-0005-0000-0000-000032290000}"/>
    <cellStyle name="표준 88 5" xfId="10524" xr:uid="{00000000-0005-0000-0000-000033290000}"/>
    <cellStyle name="표준 89" xfId="10525" xr:uid="{00000000-0005-0000-0000-000034290000}"/>
    <cellStyle name="표준 9" xfId="10526" xr:uid="{00000000-0005-0000-0000-000035290000}"/>
    <cellStyle name="표준 9 2" xfId="10527" xr:uid="{00000000-0005-0000-0000-000036290000}"/>
    <cellStyle name="표준 9 3" xfId="10652" xr:uid="{00000000-0005-0000-0000-000037290000}"/>
    <cellStyle name="표준 90" xfId="10528" xr:uid="{00000000-0005-0000-0000-000038290000}"/>
    <cellStyle name="표준 90 2" xfId="10529" xr:uid="{00000000-0005-0000-0000-000039290000}"/>
    <cellStyle name="표준 90 2 2" xfId="10530" xr:uid="{00000000-0005-0000-0000-00003A290000}"/>
    <cellStyle name="표준 90 2 2 2" xfId="10531" xr:uid="{00000000-0005-0000-0000-00003B290000}"/>
    <cellStyle name="표준 90 2 2 2 2" xfId="10532" xr:uid="{00000000-0005-0000-0000-00003C290000}"/>
    <cellStyle name="표준 90 2 2 3" xfId="10533" xr:uid="{00000000-0005-0000-0000-00003D290000}"/>
    <cellStyle name="표준 90 2 3" xfId="10534" xr:uid="{00000000-0005-0000-0000-00003E290000}"/>
    <cellStyle name="표준 90 2 3 2" xfId="10535" xr:uid="{00000000-0005-0000-0000-00003F290000}"/>
    <cellStyle name="표준 90 2 4" xfId="10536" xr:uid="{00000000-0005-0000-0000-000040290000}"/>
    <cellStyle name="표준 90 3" xfId="10537" xr:uid="{00000000-0005-0000-0000-000041290000}"/>
    <cellStyle name="표준 90 3 2" xfId="10538" xr:uid="{00000000-0005-0000-0000-000042290000}"/>
    <cellStyle name="표준 90 3 2 2" xfId="10539" xr:uid="{00000000-0005-0000-0000-000043290000}"/>
    <cellStyle name="표준 90 3 3" xfId="10540" xr:uid="{00000000-0005-0000-0000-000044290000}"/>
    <cellStyle name="표준 90 4" xfId="10541" xr:uid="{00000000-0005-0000-0000-000045290000}"/>
    <cellStyle name="표준 90 4 2" xfId="10542" xr:uid="{00000000-0005-0000-0000-000046290000}"/>
    <cellStyle name="표준 90 5" xfId="10543" xr:uid="{00000000-0005-0000-0000-000047290000}"/>
    <cellStyle name="표준 91" xfId="10544" xr:uid="{00000000-0005-0000-0000-000048290000}"/>
    <cellStyle name="표준 92" xfId="10545" xr:uid="{00000000-0005-0000-0000-000049290000}"/>
    <cellStyle name="표준 92 2" xfId="10546" xr:uid="{00000000-0005-0000-0000-00004A290000}"/>
    <cellStyle name="표준 92 2 2" xfId="10547" xr:uid="{00000000-0005-0000-0000-00004B290000}"/>
    <cellStyle name="표준 92 2 2 2" xfId="10548" xr:uid="{00000000-0005-0000-0000-00004C290000}"/>
    <cellStyle name="표준 92 2 3" xfId="10549" xr:uid="{00000000-0005-0000-0000-00004D290000}"/>
    <cellStyle name="표준 92 3" xfId="10550" xr:uid="{00000000-0005-0000-0000-00004E290000}"/>
    <cellStyle name="표준 92 3 2" xfId="10551" xr:uid="{00000000-0005-0000-0000-00004F290000}"/>
    <cellStyle name="표준 92 4" xfId="10552" xr:uid="{00000000-0005-0000-0000-000050290000}"/>
    <cellStyle name="표준 93" xfId="10553" xr:uid="{00000000-0005-0000-0000-000051290000}"/>
    <cellStyle name="표준 93 2" xfId="10554" xr:uid="{00000000-0005-0000-0000-000052290000}"/>
    <cellStyle name="표준 93 2 2" xfId="10555" xr:uid="{00000000-0005-0000-0000-000053290000}"/>
    <cellStyle name="표준 93 2 2 2" xfId="10556" xr:uid="{00000000-0005-0000-0000-000054290000}"/>
    <cellStyle name="표준 93 2 3" xfId="10557" xr:uid="{00000000-0005-0000-0000-000055290000}"/>
    <cellStyle name="표준 93 3" xfId="10558" xr:uid="{00000000-0005-0000-0000-000056290000}"/>
    <cellStyle name="표준 93 3 2" xfId="10559" xr:uid="{00000000-0005-0000-0000-000057290000}"/>
    <cellStyle name="표준 93 4" xfId="10560" xr:uid="{00000000-0005-0000-0000-000058290000}"/>
    <cellStyle name="표준 94" xfId="10561" xr:uid="{00000000-0005-0000-0000-000059290000}"/>
    <cellStyle name="표준 95" xfId="10562" xr:uid="{00000000-0005-0000-0000-00005A290000}"/>
    <cellStyle name="표준 95 2" xfId="10563" xr:uid="{00000000-0005-0000-0000-00005B290000}"/>
    <cellStyle name="표준 95 2 2" xfId="10564" xr:uid="{00000000-0005-0000-0000-00005C290000}"/>
    <cellStyle name="표준 95 3" xfId="10565" xr:uid="{00000000-0005-0000-0000-00005D290000}"/>
    <cellStyle name="표준 96" xfId="10566" xr:uid="{00000000-0005-0000-0000-00005E290000}"/>
    <cellStyle name="표준 97" xfId="10567" xr:uid="{00000000-0005-0000-0000-00005F290000}"/>
    <cellStyle name="표준 97 2" xfId="10568" xr:uid="{00000000-0005-0000-0000-000060290000}"/>
    <cellStyle name="표준 98" xfId="10569" xr:uid="{00000000-0005-0000-0000-000061290000}"/>
    <cellStyle name="표준 98 2" xfId="10570" xr:uid="{00000000-0005-0000-0000-000062290000}"/>
    <cellStyle name="표준 99" xfId="10571" xr:uid="{00000000-0005-0000-0000-000063290000}"/>
    <cellStyle name="표준 99 2" xfId="10572" xr:uid="{00000000-0005-0000-0000-000064290000}"/>
    <cellStyle name="푤롸貫[0]_履북깊" xfId="10574" xr:uid="{00000000-0005-0000-0000-000065290000}"/>
    <cellStyle name="푤롸貫_履북깊" xfId="10575" xr:uid="{00000000-0005-0000-0000-000066290000}"/>
    <cellStyle name="하이퍼링크 2" xfId="10576" xr:uid="{00000000-0005-0000-0000-000067290000}"/>
    <cellStyle name="一般_Sheet1" xfId="3209" xr:uid="{00000000-0005-0000-0000-000068290000}"/>
    <cellStyle name="千位[0]_laroux" xfId="3225" xr:uid="{00000000-0005-0000-0000-000069290000}"/>
    <cellStyle name="千位_laroux" xfId="3226" xr:uid="{00000000-0005-0000-0000-00006A290000}"/>
    <cellStyle name="千位分隔 12" xfId="3227" xr:uid="{00000000-0005-0000-0000-00006B290000}"/>
    <cellStyle name="千位分隔 2" xfId="3228" xr:uid="{00000000-0005-0000-0000-00006C290000}"/>
    <cellStyle name="千位分隔 2 2" xfId="10668" xr:uid="{00000000-0005-0000-0000-00006D290000}"/>
    <cellStyle name="千位分隔 7 2" xfId="3229" xr:uid="{00000000-0005-0000-0000-00006E290000}"/>
    <cellStyle name="千位分隔[0] 2" xfId="3230" xr:uid="{00000000-0005-0000-0000-00006F290000}"/>
    <cellStyle name="千位分隔_081029 나노스_9월소모품결산자료" xfId="3231" xr:uid="{00000000-0005-0000-0000-000070290000}"/>
    <cellStyle name="千分位[0]_laroux" xfId="3223" xr:uid="{00000000-0005-0000-0000-000071290000}"/>
    <cellStyle name="千分位_laroux" xfId="3224" xr:uid="{00000000-0005-0000-0000-000072290000}"/>
    <cellStyle name="咬訌裝?INCOM1" xfId="1885" xr:uid="{00000000-0005-0000-0000-000073290000}"/>
    <cellStyle name="咬訌裝?INCOM10" xfId="1886" xr:uid="{00000000-0005-0000-0000-000074290000}"/>
    <cellStyle name="咬訌裝?INCOM2" xfId="1887" xr:uid="{00000000-0005-0000-0000-000075290000}"/>
    <cellStyle name="咬訌裝?INCOM3" xfId="1888" xr:uid="{00000000-0005-0000-0000-000076290000}"/>
    <cellStyle name="咬訌裝?INCOM4" xfId="1889" xr:uid="{00000000-0005-0000-0000-000077290000}"/>
    <cellStyle name="咬訌裝?INCOM5" xfId="1890" xr:uid="{00000000-0005-0000-0000-000078290000}"/>
    <cellStyle name="咬訌裝?INCOM6" xfId="1891" xr:uid="{00000000-0005-0000-0000-000079290000}"/>
    <cellStyle name="咬訌裝?INCOM7" xfId="1892" xr:uid="{00000000-0005-0000-0000-00007A290000}"/>
    <cellStyle name="咬訌裝?INCOM8" xfId="1893" xr:uid="{00000000-0005-0000-0000-00007B290000}"/>
    <cellStyle name="咬訌裝?INCOM9" xfId="1894" xr:uid="{00000000-0005-0000-0000-00007C290000}"/>
    <cellStyle name="咬訌裝?PRIB11" xfId="1895" xr:uid="{00000000-0005-0000-0000-00007D290000}"/>
    <cellStyle name="咬訌裝?report-2 " xfId="1896" xr:uid="{00000000-0005-0000-0000-00007E290000}"/>
    <cellStyle name="好" xfId="10578" xr:uid="{00000000-0005-0000-0000-00007F290000}"/>
    <cellStyle name="寥碟徽_95" xfId="3207" xr:uid="{00000000-0005-0000-0000-000080290000}"/>
    <cellStyle name="巍葆 [0]_26" xfId="3205" xr:uid="{00000000-0005-0000-0000-000081290000}"/>
    <cellStyle name="巍葆_26" xfId="3206" xr:uid="{00000000-0005-0000-0000-000082290000}"/>
    <cellStyle name="差" xfId="3221" xr:uid="{00000000-0005-0000-0000-000083290000}"/>
    <cellStyle name="常规 2" xfId="10667" xr:uid="{00000000-0005-0000-0000-000084290000}"/>
    <cellStyle name="常规_081029 나노스_9월소모품결산자료" xfId="1919" xr:uid="{00000000-0005-0000-0000-000085290000}"/>
    <cellStyle name="强调文字颜色 1" xfId="1869" xr:uid="{00000000-0005-0000-0000-000086290000}"/>
    <cellStyle name="强调文字颜色 2" xfId="1870" xr:uid="{00000000-0005-0000-0000-000087290000}"/>
    <cellStyle name="强调文字颜色 3" xfId="1871" xr:uid="{00000000-0005-0000-0000-000088290000}"/>
    <cellStyle name="强调文字颜色 4" xfId="1872" xr:uid="{00000000-0005-0000-0000-000089290000}"/>
    <cellStyle name="强调文字颜色 5" xfId="1873" xr:uid="{00000000-0005-0000-0000-00008A290000}"/>
    <cellStyle name="强调文字颜色 6" xfId="1874" xr:uid="{00000000-0005-0000-0000-00008B290000}"/>
    <cellStyle name="归盒啦_95" xfId="1897" xr:uid="{00000000-0005-0000-0000-00008C290000}"/>
    <cellStyle name="普通_laroux" xfId="1917" xr:uid="{00000000-0005-0000-0000-00008D290000}"/>
    <cellStyle name="标题" xfId="3241" xr:uid="{00000000-0005-0000-0000-00008E290000}"/>
    <cellStyle name="标题 1" xfId="3242" xr:uid="{00000000-0005-0000-0000-00008F290000}"/>
    <cellStyle name="标题 2" xfId="3243" xr:uid="{00000000-0005-0000-0000-000090290000}"/>
    <cellStyle name="标题 3" xfId="3244" xr:uid="{00000000-0005-0000-0000-000091290000}"/>
    <cellStyle name="标题 4" xfId="3245" xr:uid="{00000000-0005-0000-0000-000092290000}"/>
    <cellStyle name="检查单元格" xfId="1875" xr:uid="{00000000-0005-0000-0000-000093290000}"/>
    <cellStyle name="標準 3" xfId="3311" xr:uid="{00000000-0005-0000-0000-000094290000}"/>
    <cellStyle name="標準_Akia(F）-8" xfId="10573" xr:uid="{00000000-0005-0000-0000-000095290000}"/>
    <cellStyle name="汇总" xfId="10579" xr:uid="{00000000-0005-0000-0000-000096290000}"/>
    <cellStyle name="汇总 2" xfId="10580" xr:uid="{00000000-0005-0000-0000-000097290000}"/>
    <cellStyle name="注释" xfId="3210" xr:uid="{00000000-0005-0000-0000-000098290000}"/>
    <cellStyle name="注释 2" xfId="3211" xr:uid="{00000000-0005-0000-0000-000099290000}"/>
    <cellStyle name="注释 2 2" xfId="3212" xr:uid="{00000000-0005-0000-0000-00009A290000}"/>
    <cellStyle name="注释 2 2 2" xfId="3213" xr:uid="{00000000-0005-0000-0000-00009B290000}"/>
    <cellStyle name="注释 2 3" xfId="3214" xr:uid="{00000000-0005-0000-0000-00009C290000}"/>
    <cellStyle name="注释 2 3 2" xfId="3215" xr:uid="{00000000-0005-0000-0000-00009D290000}"/>
    <cellStyle name="注释 3" xfId="3216" xr:uid="{00000000-0005-0000-0000-00009E290000}"/>
    <cellStyle name="注释 3 2" xfId="3217" xr:uid="{00000000-0005-0000-0000-00009F290000}"/>
    <cellStyle name="注释 4" xfId="3218" xr:uid="{00000000-0005-0000-0000-0000A0290000}"/>
    <cellStyle name="注释 4 2" xfId="3219" xr:uid="{00000000-0005-0000-0000-0000A1290000}"/>
    <cellStyle name="烹拳 [0]_11-1" xfId="3239" xr:uid="{00000000-0005-0000-0000-0000A2290000}"/>
    <cellStyle name="烹拳_11-1" xfId="3240" xr:uid="{00000000-0005-0000-0000-0000A3290000}"/>
    <cellStyle name="百分比 3 2" xfId="1905" xr:uid="{00000000-0005-0000-0000-0000A4290000}"/>
    <cellStyle name="解释性文本" xfId="10577" xr:uid="{00000000-0005-0000-0000-0000A5290000}"/>
    <cellStyle name="警告文本" xfId="1876" xr:uid="{00000000-0005-0000-0000-0000A6290000}"/>
    <cellStyle name="计算" xfId="1877" xr:uid="{00000000-0005-0000-0000-0000A7290000}"/>
    <cellStyle name="计算 2" xfId="1879" xr:uid="{00000000-0005-0000-0000-0000A8290000}"/>
    <cellStyle name="计算 3" xfId="1880" xr:uid="{00000000-0005-0000-0000-0000A9290000}"/>
    <cellStyle name="计算 4" xfId="1881" xr:uid="{00000000-0005-0000-0000-0000AA290000}"/>
    <cellStyle name="计算 5" xfId="1882" xr:uid="{00000000-0005-0000-0000-0000AB290000}"/>
    <cellStyle name="计算 6" xfId="1883" xr:uid="{00000000-0005-0000-0000-0000AC290000}"/>
    <cellStyle name="输入" xfId="1925" xr:uid="{00000000-0005-0000-0000-0000AD290000}"/>
    <cellStyle name="输入 2" xfId="1926" xr:uid="{00000000-0005-0000-0000-0000AE290000}"/>
    <cellStyle name="输出" xfId="1927" xr:uid="{00000000-0005-0000-0000-0000AF290000}"/>
    <cellStyle name="输出 2" xfId="1928" xr:uid="{00000000-0005-0000-0000-0000B0290000}"/>
    <cellStyle name="适中" xfId="1884" xr:uid="{00000000-0005-0000-0000-0000B1290000}"/>
    <cellStyle name="钎霖_11-1" xfId="3222" xr:uid="{00000000-0005-0000-0000-0000B2290000}"/>
    <cellStyle name="链接单元格" xfId="1902" xr:uid="{00000000-0005-0000-0000-0000B3290000}"/>
    <cellStyle name="霓付 [0]_11-1" xfId="3203" xr:uid="{00000000-0005-0000-0000-0000B4290000}"/>
    <cellStyle name="霓付_11-1" xfId="3204" xr:uid="{00000000-0005-0000-0000-0000B5290000}"/>
    <cellStyle name="鱔 [0]_26" xfId="1922" xr:uid="{00000000-0005-0000-0000-0000B6290000}"/>
    <cellStyle name="鱔_26" xfId="1923" xr:uid="{00000000-0005-0000-0000-0000B7290000}"/>
  </cellStyles>
  <dxfs count="0"/>
  <tableStyles count="0" defaultTableStyle="TableStyleMedium9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63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24.xml"/><Relationship Id="rId84" Type="http://schemas.openxmlformats.org/officeDocument/2006/relationships/externalLink" Target="externalLinks/externalLink40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74" Type="http://schemas.openxmlformats.org/officeDocument/2006/relationships/externalLink" Target="externalLinks/externalLink30.xml"/><Relationship Id="rId79" Type="http://schemas.openxmlformats.org/officeDocument/2006/relationships/externalLink" Target="externalLinks/externalLink35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externalLink" Target="externalLinks/externalLink25.xml"/><Relationship Id="rId77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72" Type="http://schemas.openxmlformats.org/officeDocument/2006/relationships/externalLink" Target="externalLinks/externalLink28.xml"/><Relationship Id="rId80" Type="http://schemas.openxmlformats.org/officeDocument/2006/relationships/externalLink" Target="externalLinks/externalLink36.xml"/><Relationship Id="rId85" Type="http://schemas.openxmlformats.org/officeDocument/2006/relationships/externalLink" Target="externalLinks/externalLink4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externalLink" Target="externalLinks/externalLink26.xml"/><Relationship Id="rId75" Type="http://schemas.openxmlformats.org/officeDocument/2006/relationships/externalLink" Target="externalLinks/externalLink31.xml"/><Relationship Id="rId83" Type="http://schemas.openxmlformats.org/officeDocument/2006/relationships/externalLink" Target="externalLinks/externalLink39.xml"/><Relationship Id="rId88" Type="http://schemas.openxmlformats.org/officeDocument/2006/relationships/externalLink" Target="externalLinks/externalLink44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73" Type="http://schemas.openxmlformats.org/officeDocument/2006/relationships/externalLink" Target="externalLinks/externalLink29.xml"/><Relationship Id="rId78" Type="http://schemas.openxmlformats.org/officeDocument/2006/relationships/externalLink" Target="externalLinks/externalLink34.xml"/><Relationship Id="rId81" Type="http://schemas.openxmlformats.org/officeDocument/2006/relationships/externalLink" Target="externalLinks/externalLink37.xml"/><Relationship Id="rId86" Type="http://schemas.openxmlformats.org/officeDocument/2006/relationships/externalLink" Target="externalLinks/externalLink4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Relationship Id="rId76" Type="http://schemas.openxmlformats.org/officeDocument/2006/relationships/externalLink" Target="externalLinks/externalLink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7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66" Type="http://schemas.openxmlformats.org/officeDocument/2006/relationships/externalLink" Target="externalLinks/externalLink22.xml"/><Relationship Id="rId8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17.xml"/><Relationship Id="rId82" Type="http://schemas.openxmlformats.org/officeDocument/2006/relationships/externalLink" Target="externalLinks/externalLink3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44-4F46-852E-648F07E1A6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44-4F46-852E-648F07E1A6C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44-4F46-852E-648F07E1A6C4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F46-852E-648F07E1A6C4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F46-852E-648F07E1A6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환율추이OCT!$C$11:$C$40</c:f>
              <c:numCache>
                <c:formatCode>#,##0</c:formatCode>
                <c:ptCount val="30"/>
                <c:pt idx="0">
                  <c:v>23290</c:v>
                </c:pt>
                <c:pt idx="1">
                  <c:v>23290</c:v>
                </c:pt>
                <c:pt idx="2">
                  <c:v>23290</c:v>
                </c:pt>
                <c:pt idx="3">
                  <c:v>23290</c:v>
                </c:pt>
                <c:pt idx="4">
                  <c:v>23290</c:v>
                </c:pt>
                <c:pt idx="5">
                  <c:v>23290</c:v>
                </c:pt>
                <c:pt idx="6">
                  <c:v>23290</c:v>
                </c:pt>
                <c:pt idx="7">
                  <c:v>23290</c:v>
                </c:pt>
                <c:pt idx="8">
                  <c:v>23290</c:v>
                </c:pt>
                <c:pt idx="9">
                  <c:v>23290</c:v>
                </c:pt>
                <c:pt idx="10">
                  <c:v>23290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23290</c:v>
                </c:pt>
                <c:pt idx="18">
                  <c:v>23290</c:v>
                </c:pt>
                <c:pt idx="19">
                  <c:v>23290</c:v>
                </c:pt>
                <c:pt idx="20">
                  <c:v>23280</c:v>
                </c:pt>
                <c:pt idx="21">
                  <c:v>23285</c:v>
                </c:pt>
                <c:pt idx="22">
                  <c:v>23285</c:v>
                </c:pt>
                <c:pt idx="23">
                  <c:v>23285</c:v>
                </c:pt>
                <c:pt idx="24">
                  <c:v>23280</c:v>
                </c:pt>
                <c:pt idx="25">
                  <c:v>23280</c:v>
                </c:pt>
                <c:pt idx="26">
                  <c:v>23280</c:v>
                </c:pt>
                <c:pt idx="27">
                  <c:v>23280</c:v>
                </c:pt>
                <c:pt idx="28">
                  <c:v>23280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4-4F46-852E-648F07E1A6C4}"/>
            </c:ext>
          </c:extLst>
        </c:ser>
        <c:ser>
          <c:idx val="1"/>
          <c:order val="1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44-4F46-852E-648F07E1A6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E44-4F46-852E-648F07E1A6C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44-4F46-852E-648F07E1A6C4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44-4F46-852E-648F07E1A6C4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44-4F46-852E-648F07E1A6C4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44-4F46-852E-648F07E1A6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환율추이OCT!$D$11:$D$40</c:f>
              <c:numCache>
                <c:formatCode>#,##0</c:formatCode>
                <c:ptCount val="30"/>
                <c:pt idx="0">
                  <c:v>23125</c:v>
                </c:pt>
                <c:pt idx="1">
                  <c:v>23125</c:v>
                </c:pt>
                <c:pt idx="2">
                  <c:v>23125</c:v>
                </c:pt>
                <c:pt idx="3">
                  <c:v>23125</c:v>
                </c:pt>
                <c:pt idx="4">
                  <c:v>23125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23125</c:v>
                </c:pt>
                <c:pt idx="9">
                  <c:v>23125</c:v>
                </c:pt>
                <c:pt idx="10">
                  <c:v>23125</c:v>
                </c:pt>
                <c:pt idx="11">
                  <c:v>23125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23125</c:v>
                </c:pt>
                <c:pt idx="20">
                  <c:v>23115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44-4F46-852E-648F07E1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67632"/>
        <c:axId val="457068192"/>
      </c:lineChart>
      <c:catAx>
        <c:axId val="45706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7068192"/>
        <c:crosses val="autoZero"/>
        <c:auto val="1"/>
        <c:lblAlgn val="ctr"/>
        <c:lblOffset val="100"/>
        <c:tickLblSkip val="10"/>
        <c:noMultiLvlLbl val="0"/>
      </c:catAx>
      <c:valAx>
        <c:axId val="45706819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706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22-4E7F-9E45-81A1ABBDDE3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22-4E7F-9E45-81A1ABBDDE3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22-4E7F-9E45-81A1ABBDDE3C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22-4E7F-9E45-81A1ABBDDE3C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22-4E7F-9E45-81A1ABBDDE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cat>
          <c:val>
            <c:numRef>
              <c:f>'환율추이 SEP 21'!$C$11:$C$36</c:f>
              <c:numCache>
                <c:formatCode>#,##0</c:formatCode>
                <c:ptCount val="26"/>
                <c:pt idx="0">
                  <c:v>22890</c:v>
                </c:pt>
                <c:pt idx="1">
                  <c:v>22890</c:v>
                </c:pt>
                <c:pt idx="2">
                  <c:v>22890</c:v>
                </c:pt>
                <c:pt idx="3">
                  <c:v>22890</c:v>
                </c:pt>
                <c:pt idx="4">
                  <c:v>22890</c:v>
                </c:pt>
                <c:pt idx="5">
                  <c:v>22900</c:v>
                </c:pt>
                <c:pt idx="6">
                  <c:v>22885</c:v>
                </c:pt>
                <c:pt idx="7">
                  <c:v>22880</c:v>
                </c:pt>
                <c:pt idx="8">
                  <c:v>22890</c:v>
                </c:pt>
                <c:pt idx="9">
                  <c:v>22880</c:v>
                </c:pt>
                <c:pt idx="10">
                  <c:v>22880</c:v>
                </c:pt>
                <c:pt idx="11">
                  <c:v>22880</c:v>
                </c:pt>
                <c:pt idx="12">
                  <c:v>22890</c:v>
                </c:pt>
                <c:pt idx="13">
                  <c:v>22890</c:v>
                </c:pt>
                <c:pt idx="14">
                  <c:v>22890</c:v>
                </c:pt>
                <c:pt idx="15">
                  <c:v>22880</c:v>
                </c:pt>
                <c:pt idx="16">
                  <c:v>22880</c:v>
                </c:pt>
                <c:pt idx="17">
                  <c:v>22880</c:v>
                </c:pt>
                <c:pt idx="18">
                  <c:v>22880</c:v>
                </c:pt>
                <c:pt idx="19">
                  <c:v>22890</c:v>
                </c:pt>
                <c:pt idx="20">
                  <c:v>22895</c:v>
                </c:pt>
                <c:pt idx="21">
                  <c:v>22880</c:v>
                </c:pt>
                <c:pt idx="22">
                  <c:v>22880</c:v>
                </c:pt>
                <c:pt idx="23">
                  <c:v>22880</c:v>
                </c:pt>
                <c:pt idx="24">
                  <c:v>22880</c:v>
                </c:pt>
                <c:pt idx="25">
                  <c:v>22880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2-4E7F-9E45-81A1ABBDDE3C}"/>
            </c:ext>
          </c:extLst>
        </c:ser>
        <c:ser>
          <c:idx val="1"/>
          <c:order val="1"/>
          <c:tx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22-4E7F-9E45-81A1ABBDDE3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022-4E7F-9E45-81A1ABBDDE3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22-4E7F-9E45-81A1ABBDDE3C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22-4E7F-9E45-81A1ABBDDE3C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22-4E7F-9E45-81A1ABBDDE3C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2-4E7F-9E45-81A1ABBDDE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cat>
          <c:val>
            <c:numRef>
              <c:f>'환율추이 SEP 21'!$D$11:$D$36</c:f>
              <c:numCache>
                <c:formatCode>#,##0</c:formatCode>
                <c:ptCount val="26"/>
                <c:pt idx="0">
                  <c:v>22650</c:v>
                </c:pt>
                <c:pt idx="1">
                  <c:v>22650</c:v>
                </c:pt>
                <c:pt idx="2">
                  <c:v>22650</c:v>
                </c:pt>
                <c:pt idx="3">
                  <c:v>22650</c:v>
                </c:pt>
                <c:pt idx="4">
                  <c:v>22650</c:v>
                </c:pt>
                <c:pt idx="5">
                  <c:v>22660</c:v>
                </c:pt>
                <c:pt idx="6">
                  <c:v>22645</c:v>
                </c:pt>
                <c:pt idx="7">
                  <c:v>22640</c:v>
                </c:pt>
                <c:pt idx="8">
                  <c:v>22650</c:v>
                </c:pt>
                <c:pt idx="9">
                  <c:v>22640</c:v>
                </c:pt>
                <c:pt idx="10">
                  <c:v>22640</c:v>
                </c:pt>
                <c:pt idx="11">
                  <c:v>22640</c:v>
                </c:pt>
                <c:pt idx="12">
                  <c:v>22650</c:v>
                </c:pt>
                <c:pt idx="13">
                  <c:v>22650</c:v>
                </c:pt>
                <c:pt idx="14">
                  <c:v>22650</c:v>
                </c:pt>
                <c:pt idx="15">
                  <c:v>22640</c:v>
                </c:pt>
                <c:pt idx="16">
                  <c:v>22640</c:v>
                </c:pt>
                <c:pt idx="17">
                  <c:v>22640</c:v>
                </c:pt>
                <c:pt idx="18">
                  <c:v>22640</c:v>
                </c:pt>
                <c:pt idx="19">
                  <c:v>22650</c:v>
                </c:pt>
                <c:pt idx="20">
                  <c:v>22655</c:v>
                </c:pt>
                <c:pt idx="21">
                  <c:v>22640</c:v>
                </c:pt>
                <c:pt idx="22">
                  <c:v>22640</c:v>
                </c:pt>
                <c:pt idx="23">
                  <c:v>22640</c:v>
                </c:pt>
                <c:pt idx="24">
                  <c:v>22640</c:v>
                </c:pt>
                <c:pt idx="25">
                  <c:v>22640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2-4E7F-9E45-81A1ABBD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53312"/>
        <c:axId val="447753872"/>
      </c:lineChart>
      <c:catAx>
        <c:axId val="4477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7753872"/>
        <c:crosses val="autoZero"/>
        <c:auto val="1"/>
        <c:lblAlgn val="ctr"/>
        <c:lblOffset val="100"/>
        <c:tickLblSkip val="10"/>
        <c:noMultiLvlLbl val="0"/>
      </c:catAx>
      <c:valAx>
        <c:axId val="44775387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775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50-4306-96E3-807E894A04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650-4306-96E3-807E894A043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650-4306-96E3-807E894A0439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50-4306-96E3-807E894A0439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50-4306-96E3-807E894A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Mar'!$C$11:$C$39</c:f>
              <c:numCache>
                <c:formatCode>#,##0</c:formatCode>
                <c:ptCount val="29"/>
                <c:pt idx="0">
                  <c:v>23330</c:v>
                </c:pt>
                <c:pt idx="1">
                  <c:v>23330</c:v>
                </c:pt>
                <c:pt idx="2">
                  <c:v>23325</c:v>
                </c:pt>
                <c:pt idx="3">
                  <c:v>23310</c:v>
                </c:pt>
                <c:pt idx="4">
                  <c:v>23300</c:v>
                </c:pt>
                <c:pt idx="5">
                  <c:v>23305</c:v>
                </c:pt>
                <c:pt idx="6">
                  <c:v>23305</c:v>
                </c:pt>
                <c:pt idx="7">
                  <c:v>23305</c:v>
                </c:pt>
                <c:pt idx="8">
                  <c:v>23290</c:v>
                </c:pt>
                <c:pt idx="9">
                  <c:v>23270</c:v>
                </c:pt>
                <c:pt idx="10">
                  <c:v>23265</c:v>
                </c:pt>
                <c:pt idx="11">
                  <c:v>23265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23295</c:v>
                </c:pt>
                <c:pt idx="16">
                  <c:v>23330</c:v>
                </c:pt>
                <c:pt idx="17">
                  <c:v>23330</c:v>
                </c:pt>
                <c:pt idx="18">
                  <c:v>23375</c:v>
                </c:pt>
                <c:pt idx="19">
                  <c:v>23515</c:v>
                </c:pt>
                <c:pt idx="20">
                  <c:v>23515</c:v>
                </c:pt>
                <c:pt idx="21">
                  <c:v>23515</c:v>
                </c:pt>
                <c:pt idx="22">
                  <c:v>23550</c:v>
                </c:pt>
                <c:pt idx="23">
                  <c:v>23780</c:v>
                </c:pt>
                <c:pt idx="24">
                  <c:v>23670</c:v>
                </c:pt>
                <c:pt idx="25">
                  <c:v>23695</c:v>
                </c:pt>
                <c:pt idx="26">
                  <c:v>23740</c:v>
                </c:pt>
                <c:pt idx="27">
                  <c:v>23740</c:v>
                </c:pt>
                <c:pt idx="28">
                  <c:v>23740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0-4306-96E3-807E894A0439}"/>
            </c:ext>
          </c:extLst>
        </c:ser>
        <c:ser>
          <c:idx val="1"/>
          <c:order val="1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650-4306-96E3-807E894A04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650-4306-96E3-807E894A043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650-4306-96E3-807E894A0439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50-4306-96E3-807E894A0439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50-4306-96E3-807E894A0439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50-4306-96E3-807E894A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Mar'!$D$11:$D$39</c:f>
              <c:numCache>
                <c:formatCode>#,##0</c:formatCode>
                <c:ptCount val="29"/>
                <c:pt idx="0">
                  <c:v>23150</c:v>
                </c:pt>
                <c:pt idx="1">
                  <c:v>23150</c:v>
                </c:pt>
                <c:pt idx="2">
                  <c:v>23145</c:v>
                </c:pt>
                <c:pt idx="3">
                  <c:v>23130</c:v>
                </c:pt>
                <c:pt idx="4">
                  <c:v>23120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23115</c:v>
                </c:pt>
                <c:pt idx="9">
                  <c:v>23090</c:v>
                </c:pt>
                <c:pt idx="10">
                  <c:v>23085</c:v>
                </c:pt>
                <c:pt idx="11">
                  <c:v>23090</c:v>
                </c:pt>
                <c:pt idx="12">
                  <c:v>23105</c:v>
                </c:pt>
                <c:pt idx="13">
                  <c:v>23105</c:v>
                </c:pt>
                <c:pt idx="14">
                  <c:v>23105</c:v>
                </c:pt>
                <c:pt idx="15">
                  <c:v>23105</c:v>
                </c:pt>
                <c:pt idx="16">
                  <c:v>23145</c:v>
                </c:pt>
                <c:pt idx="17">
                  <c:v>23145</c:v>
                </c:pt>
                <c:pt idx="18">
                  <c:v>23200</c:v>
                </c:pt>
                <c:pt idx="19">
                  <c:v>23315</c:v>
                </c:pt>
                <c:pt idx="20">
                  <c:v>23315</c:v>
                </c:pt>
                <c:pt idx="21">
                  <c:v>23315</c:v>
                </c:pt>
                <c:pt idx="22">
                  <c:v>23350</c:v>
                </c:pt>
                <c:pt idx="23">
                  <c:v>23580</c:v>
                </c:pt>
                <c:pt idx="24">
                  <c:v>23470</c:v>
                </c:pt>
                <c:pt idx="25">
                  <c:v>23495</c:v>
                </c:pt>
                <c:pt idx="26">
                  <c:v>23540</c:v>
                </c:pt>
                <c:pt idx="27">
                  <c:v>23540</c:v>
                </c:pt>
                <c:pt idx="28">
                  <c:v>23540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50-4306-96E3-807E894A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46640"/>
        <c:axId val="375047200"/>
      </c:lineChart>
      <c:catAx>
        <c:axId val="3750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5047200"/>
        <c:crosses val="autoZero"/>
        <c:auto val="1"/>
        <c:lblAlgn val="ctr"/>
        <c:lblOffset val="100"/>
        <c:tickLblSkip val="10"/>
        <c:noMultiLvlLbl val="0"/>
      </c:catAx>
      <c:valAx>
        <c:axId val="37504720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504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655-4D45-B508-FB90F37B959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55-4D45-B508-FB90F37B959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655-4D45-B508-FB90F37B9596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55-4D45-B508-FB90F37B9596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55-4D45-B508-FB90F37B95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23285</c:v>
                </c:pt>
                <c:pt idx="2">
                  <c:v>23285</c:v>
                </c:pt>
                <c:pt idx="3">
                  <c:v>23280</c:v>
                </c:pt>
                <c:pt idx="4">
                  <c:v>23280</c:v>
                </c:pt>
                <c:pt idx="5">
                  <c:v>23280</c:v>
                </c:pt>
                <c:pt idx="6">
                  <c:v>23280</c:v>
                </c:pt>
                <c:pt idx="7">
                  <c:v>23280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23280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23290</c:v>
                </c:pt>
                <c:pt idx="16">
                  <c:v>23300</c:v>
                </c:pt>
                <c:pt idx="17">
                  <c:v>23320</c:v>
                </c:pt>
                <c:pt idx="18">
                  <c:v>23305</c:v>
                </c:pt>
                <c:pt idx="19">
                  <c:v>23295</c:v>
                </c:pt>
                <c:pt idx="20">
                  <c:v>23295</c:v>
                </c:pt>
                <c:pt idx="21">
                  <c:v>23295</c:v>
                </c:pt>
                <c:pt idx="22">
                  <c:v>23290</c:v>
                </c:pt>
                <c:pt idx="23">
                  <c:v>23285</c:v>
                </c:pt>
                <c:pt idx="24">
                  <c:v>23285</c:v>
                </c:pt>
                <c:pt idx="25">
                  <c:v>23285</c:v>
                </c:pt>
                <c:pt idx="26">
                  <c:v>23285</c:v>
                </c:pt>
                <c:pt idx="27">
                  <c:v>23285</c:v>
                </c:pt>
                <c:pt idx="28">
                  <c:v>23285</c:v>
                </c:pt>
                <c:pt idx="29">
                  <c:v>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5-4D45-B508-FB90F37B9596}"/>
            </c:ext>
          </c:extLst>
        </c:ser>
        <c:ser>
          <c:idx val="1"/>
          <c:order val="1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55-4D45-B508-FB90F37B959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655-4D45-B508-FB90F37B959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655-4D45-B508-FB90F37B9596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55-4D45-B508-FB90F37B9596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55-4D45-B508-FB90F37B9596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55-4D45-B508-FB90F37B95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23115</c:v>
                </c:pt>
                <c:pt idx="2">
                  <c:v>23120</c:v>
                </c:pt>
                <c:pt idx="3">
                  <c:v>23115</c:v>
                </c:pt>
                <c:pt idx="4">
                  <c:v>23120</c:v>
                </c:pt>
                <c:pt idx="5">
                  <c:v>23120</c:v>
                </c:pt>
                <c:pt idx="6">
                  <c:v>23120</c:v>
                </c:pt>
                <c:pt idx="7">
                  <c:v>23120</c:v>
                </c:pt>
                <c:pt idx="8">
                  <c:v>23120</c:v>
                </c:pt>
                <c:pt idx="9">
                  <c:v>23120</c:v>
                </c:pt>
                <c:pt idx="10">
                  <c:v>23120</c:v>
                </c:pt>
                <c:pt idx="11">
                  <c:v>23120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23130</c:v>
                </c:pt>
                <c:pt idx="16">
                  <c:v>23135</c:v>
                </c:pt>
                <c:pt idx="17">
                  <c:v>23150</c:v>
                </c:pt>
                <c:pt idx="18">
                  <c:v>23135</c:v>
                </c:pt>
                <c:pt idx="19">
                  <c:v>23125</c:v>
                </c:pt>
                <c:pt idx="20">
                  <c:v>23125</c:v>
                </c:pt>
                <c:pt idx="21">
                  <c:v>23125</c:v>
                </c:pt>
                <c:pt idx="22">
                  <c:v>23115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55-4D45-B508-FB90F37B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15648"/>
        <c:axId val="429616208"/>
      </c:lineChart>
      <c:catAx>
        <c:axId val="42961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29616208"/>
        <c:crosses val="autoZero"/>
        <c:auto val="1"/>
        <c:lblAlgn val="ctr"/>
        <c:lblOffset val="100"/>
        <c:tickLblSkip val="10"/>
        <c:noMultiLvlLbl val="0"/>
      </c:catAx>
      <c:valAx>
        <c:axId val="42961620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2961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22-4291-A3BD-232FE8B5D11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22-4291-A3BD-232FE8B5D11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22-4291-A3BD-232FE8B5D115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2-4291-A3BD-232FE8B5D115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2-4291-A3BD-232FE8B5D1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23295</c:v>
                </c:pt>
                <c:pt idx="2">
                  <c:v>23295</c:v>
                </c:pt>
                <c:pt idx="3">
                  <c:v>23295</c:v>
                </c:pt>
                <c:pt idx="4">
                  <c:v>23340</c:v>
                </c:pt>
                <c:pt idx="5">
                  <c:v>23340</c:v>
                </c:pt>
                <c:pt idx="6">
                  <c:v>23300</c:v>
                </c:pt>
                <c:pt idx="7">
                  <c:v>23300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23285</c:v>
                </c:pt>
                <c:pt idx="12">
                  <c:v>23285</c:v>
                </c:pt>
                <c:pt idx="13">
                  <c:v>23285</c:v>
                </c:pt>
                <c:pt idx="14">
                  <c:v>23290</c:v>
                </c:pt>
                <c:pt idx="15">
                  <c:v>23295</c:v>
                </c:pt>
                <c:pt idx="16">
                  <c:v>23295</c:v>
                </c:pt>
                <c:pt idx="17">
                  <c:v>23295</c:v>
                </c:pt>
                <c:pt idx="18">
                  <c:v>23295</c:v>
                </c:pt>
                <c:pt idx="19">
                  <c:v>23290</c:v>
                </c:pt>
                <c:pt idx="20">
                  <c:v>23290</c:v>
                </c:pt>
                <c:pt idx="21">
                  <c:v>23290</c:v>
                </c:pt>
                <c:pt idx="22">
                  <c:v>23290</c:v>
                </c:pt>
                <c:pt idx="23">
                  <c:v>23290</c:v>
                </c:pt>
                <c:pt idx="24">
                  <c:v>23290</c:v>
                </c:pt>
                <c:pt idx="25">
                  <c:v>23290</c:v>
                </c:pt>
                <c:pt idx="26">
                  <c:v>23290</c:v>
                </c:pt>
                <c:pt idx="27">
                  <c:v>23290</c:v>
                </c:pt>
                <c:pt idx="28">
                  <c:v>23290</c:v>
                </c:pt>
                <c:pt idx="29">
                  <c:v>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2-4291-A3BD-232FE8B5D115}"/>
            </c:ext>
          </c:extLst>
        </c:ser>
        <c:ser>
          <c:idx val="1"/>
          <c:order val="1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22-4291-A3BD-232FE8B5D11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022-4291-A3BD-232FE8B5D11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22-4291-A3BD-232FE8B5D115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22-4291-A3BD-232FE8B5D115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22-4291-A3BD-232FE8B5D115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22-4291-A3BD-232FE8B5D1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23165</c:v>
                </c:pt>
                <c:pt idx="2">
                  <c:v>23165</c:v>
                </c:pt>
                <c:pt idx="3">
                  <c:v>23165</c:v>
                </c:pt>
                <c:pt idx="4">
                  <c:v>23195</c:v>
                </c:pt>
                <c:pt idx="5">
                  <c:v>23180</c:v>
                </c:pt>
                <c:pt idx="6">
                  <c:v>23130</c:v>
                </c:pt>
                <c:pt idx="7">
                  <c:v>23140</c:v>
                </c:pt>
                <c:pt idx="8">
                  <c:v>23140</c:v>
                </c:pt>
                <c:pt idx="9">
                  <c:v>23140</c:v>
                </c:pt>
                <c:pt idx="10">
                  <c:v>23140</c:v>
                </c:pt>
                <c:pt idx="11">
                  <c:v>23120</c:v>
                </c:pt>
                <c:pt idx="12">
                  <c:v>23120</c:v>
                </c:pt>
                <c:pt idx="13">
                  <c:v>23120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23120</c:v>
                </c:pt>
                <c:pt idx="20">
                  <c:v>23120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22-4291-A3BD-232FE8B5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20656"/>
        <c:axId val="306021216"/>
      </c:lineChart>
      <c:catAx>
        <c:axId val="3060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6021216"/>
        <c:crosses val="autoZero"/>
        <c:auto val="1"/>
        <c:lblAlgn val="ctr"/>
        <c:lblOffset val="100"/>
        <c:tickLblSkip val="10"/>
        <c:noMultiLvlLbl val="0"/>
      </c:catAx>
      <c:valAx>
        <c:axId val="306021216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602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9A-42BB-B5E4-B4176C08470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9A-42BB-B5E4-B4176C08470F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9A-42BB-B5E4-B4176C08470F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A-42BB-B5E4-B4176C08470F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A-42BB-B5E4-B4176C0847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환율추이JULY!$C$11:$C$40</c:f>
              <c:numCache>
                <c:formatCode>#,##0</c:formatCode>
                <c:ptCount val="30"/>
                <c:pt idx="0">
                  <c:v>23355</c:v>
                </c:pt>
                <c:pt idx="1">
                  <c:v>23345</c:v>
                </c:pt>
                <c:pt idx="2">
                  <c:v>23320</c:v>
                </c:pt>
                <c:pt idx="3">
                  <c:v>23335</c:v>
                </c:pt>
                <c:pt idx="4">
                  <c:v>23335</c:v>
                </c:pt>
                <c:pt idx="5">
                  <c:v>23335</c:v>
                </c:pt>
                <c:pt idx="6">
                  <c:v>23335</c:v>
                </c:pt>
                <c:pt idx="7">
                  <c:v>23340</c:v>
                </c:pt>
                <c:pt idx="8">
                  <c:v>23330</c:v>
                </c:pt>
                <c:pt idx="9">
                  <c:v>23310</c:v>
                </c:pt>
                <c:pt idx="10">
                  <c:v>23295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23315</c:v>
                </c:pt>
                <c:pt idx="18">
                  <c:v>23325</c:v>
                </c:pt>
                <c:pt idx="19">
                  <c:v>23325</c:v>
                </c:pt>
                <c:pt idx="20">
                  <c:v>23325</c:v>
                </c:pt>
                <c:pt idx="21">
                  <c:v>23330</c:v>
                </c:pt>
                <c:pt idx="22">
                  <c:v>23305</c:v>
                </c:pt>
                <c:pt idx="23">
                  <c:v>23305</c:v>
                </c:pt>
                <c:pt idx="24">
                  <c:v>23300</c:v>
                </c:pt>
                <c:pt idx="25">
                  <c:v>23300</c:v>
                </c:pt>
                <c:pt idx="26">
                  <c:v>23300</c:v>
                </c:pt>
                <c:pt idx="27">
                  <c:v>23300</c:v>
                </c:pt>
                <c:pt idx="28">
                  <c:v>23310</c:v>
                </c:pt>
                <c:pt idx="29">
                  <c:v>23300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A-42BB-B5E4-B4176C08470F}"/>
            </c:ext>
          </c:extLst>
        </c:ser>
        <c:ser>
          <c:idx val="1"/>
          <c:order val="1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9A-42BB-B5E4-B4176C08470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C9A-42BB-B5E4-B4176C08470F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9A-42BB-B5E4-B4176C08470F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9A-42BB-B5E4-B4176C08470F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9A-42BB-B5E4-B4176C08470F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9A-42BB-B5E4-B4176C0847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환율추이JULY!$D$11:$D$40</c:f>
              <c:numCache>
                <c:formatCode>#,##0</c:formatCode>
                <c:ptCount val="30"/>
                <c:pt idx="0">
                  <c:v>23190</c:v>
                </c:pt>
                <c:pt idx="1">
                  <c:v>23175</c:v>
                </c:pt>
                <c:pt idx="2">
                  <c:v>23150</c:v>
                </c:pt>
                <c:pt idx="3">
                  <c:v>23160</c:v>
                </c:pt>
                <c:pt idx="4">
                  <c:v>23160</c:v>
                </c:pt>
                <c:pt idx="5">
                  <c:v>23160</c:v>
                </c:pt>
                <c:pt idx="6">
                  <c:v>23160</c:v>
                </c:pt>
                <c:pt idx="7">
                  <c:v>23170</c:v>
                </c:pt>
                <c:pt idx="8">
                  <c:v>23160</c:v>
                </c:pt>
                <c:pt idx="9">
                  <c:v>23130</c:v>
                </c:pt>
                <c:pt idx="10">
                  <c:v>23110</c:v>
                </c:pt>
                <c:pt idx="11">
                  <c:v>23115</c:v>
                </c:pt>
                <c:pt idx="12">
                  <c:v>23115</c:v>
                </c:pt>
                <c:pt idx="13">
                  <c:v>23115</c:v>
                </c:pt>
                <c:pt idx="14">
                  <c:v>23115</c:v>
                </c:pt>
                <c:pt idx="15">
                  <c:v>23115</c:v>
                </c:pt>
                <c:pt idx="16">
                  <c:v>23115</c:v>
                </c:pt>
                <c:pt idx="17">
                  <c:v>23135</c:v>
                </c:pt>
                <c:pt idx="18">
                  <c:v>23145</c:v>
                </c:pt>
                <c:pt idx="19">
                  <c:v>23145</c:v>
                </c:pt>
                <c:pt idx="20">
                  <c:v>23145</c:v>
                </c:pt>
                <c:pt idx="21">
                  <c:v>23150</c:v>
                </c:pt>
                <c:pt idx="22">
                  <c:v>23135</c:v>
                </c:pt>
                <c:pt idx="23">
                  <c:v>23130</c:v>
                </c:pt>
                <c:pt idx="24">
                  <c:v>23125</c:v>
                </c:pt>
                <c:pt idx="25">
                  <c:v>23125</c:v>
                </c:pt>
                <c:pt idx="26">
                  <c:v>23125</c:v>
                </c:pt>
                <c:pt idx="27">
                  <c:v>23125</c:v>
                </c:pt>
                <c:pt idx="28">
                  <c:v>23130</c:v>
                </c:pt>
                <c:pt idx="29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A-42BB-B5E4-B4176C08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22640"/>
        <c:axId val="304123200"/>
      </c:lineChart>
      <c:catAx>
        <c:axId val="30412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4123200"/>
        <c:crosses val="autoZero"/>
        <c:auto val="1"/>
        <c:lblAlgn val="ctr"/>
        <c:lblOffset val="100"/>
        <c:tickLblSkip val="10"/>
        <c:noMultiLvlLbl val="0"/>
      </c:catAx>
      <c:valAx>
        <c:axId val="30412320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412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CB-4410-9446-BE6BBE39545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CB-4410-9446-BE6BBE39545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CB-4410-9446-BE6BBE39545D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CB-4410-9446-BE6BBE39545D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CB-4410-9446-BE6BBE3954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환율추이JUNE!$C$11:$C$40</c:f>
              <c:numCache>
                <c:formatCode>#,##0</c:formatCode>
                <c:ptCount val="30"/>
                <c:pt idx="0">
                  <c:v>23500</c:v>
                </c:pt>
                <c:pt idx="1">
                  <c:v>23500</c:v>
                </c:pt>
                <c:pt idx="2">
                  <c:v>23495</c:v>
                </c:pt>
                <c:pt idx="3">
                  <c:v>23475</c:v>
                </c:pt>
                <c:pt idx="4">
                  <c:v>23485</c:v>
                </c:pt>
                <c:pt idx="5">
                  <c:v>23490</c:v>
                </c:pt>
                <c:pt idx="6">
                  <c:v>23490</c:v>
                </c:pt>
                <c:pt idx="7">
                  <c:v>23490</c:v>
                </c:pt>
                <c:pt idx="8">
                  <c:v>23490</c:v>
                </c:pt>
                <c:pt idx="9">
                  <c:v>23480</c:v>
                </c:pt>
                <c:pt idx="10">
                  <c:v>23430</c:v>
                </c:pt>
                <c:pt idx="11">
                  <c:v>23420</c:v>
                </c:pt>
                <c:pt idx="12">
                  <c:v>23410</c:v>
                </c:pt>
                <c:pt idx="13">
                  <c:v>23410</c:v>
                </c:pt>
                <c:pt idx="14">
                  <c:v>23410</c:v>
                </c:pt>
                <c:pt idx="15">
                  <c:v>23410</c:v>
                </c:pt>
                <c:pt idx="16">
                  <c:v>23410</c:v>
                </c:pt>
                <c:pt idx="17">
                  <c:v>23440</c:v>
                </c:pt>
                <c:pt idx="18">
                  <c:v>23395</c:v>
                </c:pt>
                <c:pt idx="19">
                  <c:v>23385</c:v>
                </c:pt>
                <c:pt idx="20">
                  <c:v>23385</c:v>
                </c:pt>
                <c:pt idx="21">
                  <c:v>23385</c:v>
                </c:pt>
                <c:pt idx="22">
                  <c:v>23385</c:v>
                </c:pt>
                <c:pt idx="23">
                  <c:v>23370</c:v>
                </c:pt>
                <c:pt idx="24">
                  <c:v>23380</c:v>
                </c:pt>
                <c:pt idx="25">
                  <c:v>23390</c:v>
                </c:pt>
                <c:pt idx="26">
                  <c:v>23390</c:v>
                </c:pt>
                <c:pt idx="27">
                  <c:v>23400</c:v>
                </c:pt>
                <c:pt idx="28">
                  <c:v>23400</c:v>
                </c:pt>
                <c:pt idx="29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B-4410-9446-BE6BBE39545D}"/>
            </c:ext>
          </c:extLst>
        </c:ser>
        <c:ser>
          <c:idx val="1"/>
          <c:order val="1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CB-4410-9446-BE6BBE39545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4CB-4410-9446-BE6BBE39545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CB-4410-9446-BE6BBE39545D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CB-4410-9446-BE6BBE39545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CB-4410-9446-BE6BBE39545D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CB-4410-9446-BE6BBE3954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환율추이JUNE!$D$11:$D$40</c:f>
              <c:numCache>
                <c:formatCode>#,##0</c:formatCode>
                <c:ptCount val="30"/>
                <c:pt idx="0">
                  <c:v>23340</c:v>
                </c:pt>
                <c:pt idx="1">
                  <c:v>23340</c:v>
                </c:pt>
                <c:pt idx="2">
                  <c:v>23330</c:v>
                </c:pt>
                <c:pt idx="3">
                  <c:v>23310</c:v>
                </c:pt>
                <c:pt idx="4">
                  <c:v>23315</c:v>
                </c:pt>
                <c:pt idx="5">
                  <c:v>23320</c:v>
                </c:pt>
                <c:pt idx="6">
                  <c:v>23320</c:v>
                </c:pt>
                <c:pt idx="7">
                  <c:v>23320</c:v>
                </c:pt>
                <c:pt idx="8">
                  <c:v>23320</c:v>
                </c:pt>
                <c:pt idx="9">
                  <c:v>23300</c:v>
                </c:pt>
                <c:pt idx="10">
                  <c:v>23270</c:v>
                </c:pt>
                <c:pt idx="11">
                  <c:v>23255</c:v>
                </c:pt>
                <c:pt idx="12">
                  <c:v>23250</c:v>
                </c:pt>
                <c:pt idx="13">
                  <c:v>23250</c:v>
                </c:pt>
                <c:pt idx="14">
                  <c:v>23250</c:v>
                </c:pt>
                <c:pt idx="15">
                  <c:v>23250</c:v>
                </c:pt>
                <c:pt idx="16">
                  <c:v>23250</c:v>
                </c:pt>
                <c:pt idx="17">
                  <c:v>23270</c:v>
                </c:pt>
                <c:pt idx="18">
                  <c:v>23230</c:v>
                </c:pt>
                <c:pt idx="19">
                  <c:v>23235</c:v>
                </c:pt>
                <c:pt idx="20">
                  <c:v>23225</c:v>
                </c:pt>
                <c:pt idx="21">
                  <c:v>23225</c:v>
                </c:pt>
                <c:pt idx="22">
                  <c:v>23225</c:v>
                </c:pt>
                <c:pt idx="23">
                  <c:v>23200</c:v>
                </c:pt>
                <c:pt idx="24">
                  <c:v>23210</c:v>
                </c:pt>
                <c:pt idx="25">
                  <c:v>23215</c:v>
                </c:pt>
                <c:pt idx="26">
                  <c:v>23230</c:v>
                </c:pt>
                <c:pt idx="27">
                  <c:v>23230</c:v>
                </c:pt>
                <c:pt idx="28">
                  <c:v>23230</c:v>
                </c:pt>
                <c:pt idx="29">
                  <c:v>23230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CB-4410-9446-BE6BBE39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13856"/>
        <c:axId val="229014416"/>
      </c:lineChart>
      <c:catAx>
        <c:axId val="2290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014416"/>
        <c:crosses val="autoZero"/>
        <c:auto val="1"/>
        <c:lblAlgn val="ctr"/>
        <c:lblOffset val="100"/>
        <c:tickLblSkip val="10"/>
        <c:noMultiLvlLbl val="0"/>
      </c:catAx>
      <c:valAx>
        <c:axId val="229014416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01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03-443F-ADFD-2183FDE289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03-443F-ADFD-2183FDE2893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03-443F-ADFD-2183FDE28939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3-443F-ADFD-2183FDE28939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03-443F-ADFD-2183FDE289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환율추이MAY!$C$11:$C$41</c:f>
              <c:numCache>
                <c:formatCode>#,##0</c:formatCode>
                <c:ptCount val="31"/>
                <c:pt idx="0">
                  <c:v>23350</c:v>
                </c:pt>
                <c:pt idx="1">
                  <c:v>23350</c:v>
                </c:pt>
                <c:pt idx="2">
                  <c:v>23335</c:v>
                </c:pt>
                <c:pt idx="3">
                  <c:v>23335</c:v>
                </c:pt>
                <c:pt idx="4">
                  <c:v>23335</c:v>
                </c:pt>
                <c:pt idx="5">
                  <c:v>23320</c:v>
                </c:pt>
                <c:pt idx="6">
                  <c:v>23370</c:v>
                </c:pt>
                <c:pt idx="7">
                  <c:v>23435</c:v>
                </c:pt>
                <c:pt idx="8">
                  <c:v>23480</c:v>
                </c:pt>
                <c:pt idx="9">
                  <c:v>23410</c:v>
                </c:pt>
                <c:pt idx="10">
                  <c:v>23410</c:v>
                </c:pt>
                <c:pt idx="11">
                  <c:v>23410</c:v>
                </c:pt>
                <c:pt idx="12">
                  <c:v>23375</c:v>
                </c:pt>
                <c:pt idx="13">
                  <c:v>23450</c:v>
                </c:pt>
                <c:pt idx="14">
                  <c:v>23415</c:v>
                </c:pt>
                <c:pt idx="15">
                  <c:v>23340</c:v>
                </c:pt>
                <c:pt idx="16">
                  <c:v>23390</c:v>
                </c:pt>
                <c:pt idx="17">
                  <c:v>23390</c:v>
                </c:pt>
                <c:pt idx="18">
                  <c:v>23390</c:v>
                </c:pt>
                <c:pt idx="19">
                  <c:v>23465</c:v>
                </c:pt>
                <c:pt idx="20">
                  <c:v>23480</c:v>
                </c:pt>
                <c:pt idx="21">
                  <c:v>23460</c:v>
                </c:pt>
                <c:pt idx="22">
                  <c:v>23460</c:v>
                </c:pt>
                <c:pt idx="23">
                  <c:v>23475</c:v>
                </c:pt>
                <c:pt idx="24">
                  <c:v>23475</c:v>
                </c:pt>
                <c:pt idx="25">
                  <c:v>23475</c:v>
                </c:pt>
                <c:pt idx="26">
                  <c:v>23475</c:v>
                </c:pt>
                <c:pt idx="27">
                  <c:v>23475</c:v>
                </c:pt>
                <c:pt idx="28">
                  <c:v>23490</c:v>
                </c:pt>
                <c:pt idx="29">
                  <c:v>23490</c:v>
                </c:pt>
                <c:pt idx="30">
                  <c:v>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3-443F-ADFD-2183FDE28939}"/>
            </c:ext>
          </c:extLst>
        </c:ser>
        <c:ser>
          <c:idx val="1"/>
          <c:order val="1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03-443F-ADFD-2183FDE289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603-443F-ADFD-2183FDE2893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03-443F-ADFD-2183FDE28939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03-443F-ADFD-2183FDE28939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03-443F-ADFD-2183FDE28939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03-443F-ADFD-2183FDE289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환율추이MAY!$D$11:$D$41</c:f>
              <c:numCache>
                <c:formatCode>#,##0</c:formatCode>
                <c:ptCount val="31"/>
                <c:pt idx="0">
                  <c:v>23210</c:v>
                </c:pt>
                <c:pt idx="1">
                  <c:v>23210</c:v>
                </c:pt>
                <c:pt idx="2">
                  <c:v>23185</c:v>
                </c:pt>
                <c:pt idx="3">
                  <c:v>23185</c:v>
                </c:pt>
                <c:pt idx="4">
                  <c:v>23185</c:v>
                </c:pt>
                <c:pt idx="5">
                  <c:v>23180</c:v>
                </c:pt>
                <c:pt idx="6">
                  <c:v>23235</c:v>
                </c:pt>
                <c:pt idx="7">
                  <c:v>23300</c:v>
                </c:pt>
                <c:pt idx="8">
                  <c:v>23330</c:v>
                </c:pt>
                <c:pt idx="9">
                  <c:v>23265</c:v>
                </c:pt>
                <c:pt idx="10">
                  <c:v>23265</c:v>
                </c:pt>
                <c:pt idx="11">
                  <c:v>23265</c:v>
                </c:pt>
                <c:pt idx="12">
                  <c:v>23225</c:v>
                </c:pt>
                <c:pt idx="13">
                  <c:v>23285</c:v>
                </c:pt>
                <c:pt idx="14">
                  <c:v>23265</c:v>
                </c:pt>
                <c:pt idx="15">
                  <c:v>23200</c:v>
                </c:pt>
                <c:pt idx="16">
                  <c:v>23250</c:v>
                </c:pt>
                <c:pt idx="17">
                  <c:v>23250</c:v>
                </c:pt>
                <c:pt idx="18">
                  <c:v>23250</c:v>
                </c:pt>
                <c:pt idx="19">
                  <c:v>23325</c:v>
                </c:pt>
                <c:pt idx="20">
                  <c:v>23330</c:v>
                </c:pt>
                <c:pt idx="21">
                  <c:v>23310</c:v>
                </c:pt>
                <c:pt idx="22">
                  <c:v>23310</c:v>
                </c:pt>
                <c:pt idx="23">
                  <c:v>23310</c:v>
                </c:pt>
                <c:pt idx="24">
                  <c:v>23310</c:v>
                </c:pt>
                <c:pt idx="25">
                  <c:v>23310</c:v>
                </c:pt>
                <c:pt idx="26">
                  <c:v>23310</c:v>
                </c:pt>
                <c:pt idx="27">
                  <c:v>23310</c:v>
                </c:pt>
                <c:pt idx="28">
                  <c:v>23320</c:v>
                </c:pt>
                <c:pt idx="29">
                  <c:v>23320</c:v>
                </c:pt>
                <c:pt idx="30">
                  <c:v>23340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03-443F-ADFD-2183FDE2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3360"/>
        <c:axId val="436183920"/>
      </c:lineChart>
      <c:catAx>
        <c:axId val="4361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6183920"/>
        <c:crosses val="autoZero"/>
        <c:auto val="1"/>
        <c:lblAlgn val="ctr"/>
        <c:lblOffset val="100"/>
        <c:tickLblSkip val="10"/>
        <c:noMultiLvlLbl val="0"/>
      </c:catAx>
      <c:valAx>
        <c:axId val="43618392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618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4417;&#54788;&#48120;\&#51204;&#52404;&#44277;&#51648;\&#50641;&#49472;\&#51648;&#44553;&#45236;&#50669;&#49436;(&#50864;&#47532;ET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44060;&#51064;\&#52280;&#44256;&#51088;&#47308;\051231%20&#44228;&#51221;&#47749;&#49464;(&#44592;&#52488;&#51088;&#47308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49457;&#51652;\&#54924;&#44228;\2007&#48152;&#44592;(&#49340;&#51068;)\My%20Documents\My%20Work\2006\&#52264;&#48148;&#51060;&#50724;&#53581;\AP%20CHA%20FY2006%20YB%20Lee%20070228(&#52572;&#51333;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A\SUNSYSTEM\QnARptBuild_POL\VAS%20report\VAS_POLRPT_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Documents%20and%20Settings\Administrator\Local%20Settings\Temporary%20Internet%20Files\Content.IE5\2HRWTSFQ\&#50641;&#49472;&#49436;&#49885;\&#44277;&#49324;&#44592;&#53440;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50629;&#47924;&#44288;&#47144;\SOP%20&#51228;&#51089;\&#53685;&#54633;&#53580;&#51060;&#48660;4\&#53685;&#54633;TAB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51221;&#44592;&#48372;&#44256;\M-0504\M-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vmaster_5\a070_&#25216;&#34899;\04_&#31532;&#65298;&#12503;&#12525;&#12475;&#12473;G\&#12503;&#12525;&#12475;&#12473;&#31649;&#29702;&#12487;&#12540;&#12479;\&#65412;&#65431;&#65421;&#65438;&#65431;&#65392;\&#12525;&#12483;&#12488;&#12488;&#12521;&#12505;&#12521;&#12540;&#20316;&#25104;&#12484;&#12540;&#1252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%20Minh%20Ngoc\AppData\Local\Aura\6.0\Files\103\AF\f302a0f0-eee2-4aa6-8097-137f5474f9ad000000000000000003052129\f302a0f0-eee2-4aa6-8097-137f5474f9a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quoc%20viet\AppData\Local\Aura\6.0\Files\15\AF\cf1a75fc-db89-4f4f-a153-ce0f9c12d3b8000000000000000001071172\cf1a75fc-db89-4f4f-a153-ce0f9c12d3b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5824;&#50689;&#54252;&#51109;\My%20Documents\work-&#49436;&#51068;\&#51068;&#49340;\&#51068;&#49340;&#54788;&#44552;&#55120;&#47492;&#5436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&#50641;&#49472;&#49436;&#49885;\&#44277;&#49324;&#44592;&#53440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K\&#44204;&#51201;&#49436;\&#50976;&#45768;&#49480;(&#51452;)\2.&#45432;&#47924;\2004&#45380;%20&#44553;&#50668;\5.&#51068;&#50857;&#51649;&#44553;&#50668;\&#46020;&#44553;&#48708;&#52509;&#44292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85;\&#49436;&#48708;&#49828;\QA\&#48372;&#44256;&#49436;\&#54408;&#51656;&#44060;&#49440;\&#44033;&#49324;&#48324;&#48516;&#49437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c\shareddocs\&#50640;&#54532;&#50644;&#50472;\F&amp;C%20&#49324;&#50629;&#44228;&#54925;\&#44553;&#50668;&#44288;&#47532;\2009.01\4&#50900;\&#44553;&#50668;&#44288;&#47532;(12&#50900;)-&#51648;&#4455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41;&#49472;\&#50641;&#49472;&#49368;\&#51068;&#50857;&#51649;&#44553;&#50668;&#47749;&#49464;&#49436;_&#52636;&#47141;&#508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4592;&#54984;73.149\C\&#49888;&#44592;&#54984;\99&#44208;&#49328;&#49436;\&#44208;&#49328;05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2001&#51473;&#49328;&#52789;&#49464;&#44221;&#440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DANIEL\&#50900;&#44036;PROOF\FRDispu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397;&#45236;&#54032;&#47588;&#44288;&#47532;\&#47588;&#52636;\&#47784;&#48148;&#51068;\04&#45380;&#44221;&#50689;\03&#45380;7&#50900;\&#51060;&#53685;%2007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O1QNOPMN\&#54028;&#44204;&#51649;&#48277;&#47456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lower\&#48148;&#53461;%20&#54868;&#47732;\&#50752;&#51060;&#49556;%20-%2010&#50900;15&#51068;&#44540;&#53468;&#54869;&#5106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54620;&#49436;&#51228;&#50557;\A&#51312;&#49436;-&#54620;&#4943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44397;&#45236;&#54032;&#47588;&#44288;&#47532;\&#47588;&#52636;\&#47784;&#48148;&#51068;\04&#45380;&#44221;&#50689;\03&#45380;7&#50900;\&#51060;&#53685;%2007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mySingle\Temp\03&#45380;7&#50900;\&#51060;&#53685;%2007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EYOUNG\AUDIT\SAMWONFA\ANALYTIC.WK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&#44592;&#44032;\2&#44592;&#44032;\&#51221;&#49440;&#50689;\6&#49888;&#44553;&#50668;\&#51649;&#51217;&#44553;&#50668;&#44592;&#5145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9457;&#51652;C&amp;C\&#51473;&#44036;&#44048;&#49324;-&#46300;&#47548;&#46972;&#510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93&#65421;&#65438;&#65393;&#65409;&#65391;&#65420;&#65439;,MEC&#35413;&#2038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88(3&#35430;)&#35413;&#20385;\J88(3&#35430;)&#35413;&#203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D\mlcc\MLCC%20SIZE\04.07\mlcc&#36067;&#209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i.mis.hsnet/&#48149;&#51116;&#44428;/MY/&#48512;&#46041;&#50500;&#4932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201208030655\AppData\Local\Microsoft\Windows\Temporary%20Internet%20Files\Content.IE5\RRTM5IBQ\Samilwork\&#44536;&#47000;&#53581;\2001\&#51312;&#51333;&#50689;3\&#44048;&#49324;&#48372;&#44256;&#49436;\97%20Draft\KET\&#49340;&#54868;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860;&#51413;CZ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임금기준"/>
      <sheetName val="사원명부"/>
      <sheetName val="급여등록"/>
      <sheetName val="급여대장"/>
      <sheetName val="급여명세서"/>
    </sheetNames>
    <sheetDataSet>
      <sheetData sheetId="0" refreshError="1"/>
      <sheetData sheetId="1" refreshError="1"/>
      <sheetData sheetId="2" refreshError="1">
        <row r="8">
          <cell r="C8" t="str">
            <v>사원(女)</v>
          </cell>
        </row>
        <row r="9">
          <cell r="C9" t="str">
            <v>사원(男)</v>
          </cell>
        </row>
        <row r="10">
          <cell r="C10" t="str">
            <v>사원(여자)</v>
          </cell>
        </row>
        <row r="11">
          <cell r="C11" t="str">
            <v>사원(여)</v>
          </cell>
        </row>
      </sheetData>
      <sheetData sheetId="3" refreshError="1"/>
      <sheetData sheetId="4" refreshError="1">
        <row r="4">
          <cell r="B4" t="str">
            <v>성명</v>
          </cell>
          <cell r="F4" t="str">
            <v>직급</v>
          </cell>
          <cell r="G4" t="str">
            <v>사원(여)</v>
          </cell>
        </row>
        <row r="5">
          <cell r="B5" t="str">
            <v>사원번호</v>
          </cell>
          <cell r="D5" t="str">
            <v>ETI-58</v>
          </cell>
          <cell r="F5" t="str">
            <v>지급계좌</v>
          </cell>
          <cell r="G5" t="str">
            <v>국민 247-24-0004-376</v>
          </cell>
        </row>
        <row r="6">
          <cell r="B6" t="str">
            <v>소속</v>
          </cell>
          <cell r="D6" t="str">
            <v>미성</v>
          </cell>
        </row>
        <row r="8">
          <cell r="B8" t="str">
            <v>지급합계</v>
          </cell>
          <cell r="D8" t="str">
            <v>공제합계</v>
          </cell>
          <cell r="H8" t="str">
            <v>차감지급액</v>
          </cell>
        </row>
        <row r="11">
          <cell r="B11" t="str">
            <v>근태내역</v>
          </cell>
          <cell r="C11" t="str">
            <v>출근</v>
          </cell>
          <cell r="D11" t="str">
            <v>결근</v>
          </cell>
          <cell r="E11" t="str">
            <v>지각,조퇴</v>
          </cell>
          <cell r="F11" t="str">
            <v>연차일수</v>
          </cell>
        </row>
        <row r="13">
          <cell r="C13" t="str">
            <v>정상근무시간</v>
          </cell>
          <cell r="D13" t="str">
            <v>잔업(125%)시간</v>
          </cell>
          <cell r="E13" t="str">
            <v>잔업(150%)시간</v>
          </cell>
          <cell r="F13" t="str">
            <v>심야근무시간</v>
          </cell>
          <cell r="G13" t="str">
            <v>휴일근무시간</v>
          </cell>
        </row>
        <row r="14">
          <cell r="C14">
            <v>88</v>
          </cell>
          <cell r="G14">
            <v>27</v>
          </cell>
        </row>
        <row r="16">
          <cell r="B16" t="str">
            <v>급여내역</v>
          </cell>
          <cell r="C16" t="str">
            <v>교통비보조</v>
          </cell>
          <cell r="D16" t="str">
            <v>근속수당</v>
          </cell>
          <cell r="E16" t="str">
            <v>파견수당</v>
          </cell>
          <cell r="F16" t="str">
            <v>직책수당</v>
          </cell>
          <cell r="G16" t="str">
            <v>가족수당</v>
          </cell>
          <cell r="H16" t="str">
            <v>만근수당</v>
          </cell>
        </row>
        <row r="18">
          <cell r="C18" t="str">
            <v>식비보조</v>
          </cell>
          <cell r="D18" t="str">
            <v>차량보조</v>
          </cell>
          <cell r="E18" t="str">
            <v>소급분</v>
          </cell>
          <cell r="F18" t="str">
            <v>상여금</v>
          </cell>
          <cell r="G18" t="str">
            <v>선퇴직금</v>
          </cell>
        </row>
        <row r="20">
          <cell r="C20" t="str">
            <v>기본급</v>
          </cell>
          <cell r="D20" t="str">
            <v>잔업수당(125%)</v>
          </cell>
          <cell r="E20" t="str">
            <v>잔업수당(150%)</v>
          </cell>
          <cell r="F20" t="str">
            <v>심야수당</v>
          </cell>
          <cell r="G20" t="str">
            <v>휴일수당</v>
          </cell>
          <cell r="H20" t="str">
            <v>기타</v>
          </cell>
        </row>
        <row r="23">
          <cell r="B23" t="str">
            <v>공제</v>
          </cell>
          <cell r="C23" t="str">
            <v>갑근세</v>
          </cell>
          <cell r="D23" t="str">
            <v>주민세</v>
          </cell>
          <cell r="E23" t="str">
            <v>국민연금</v>
          </cell>
          <cell r="F23" t="str">
            <v>건강보험</v>
          </cell>
          <cell r="G23" t="str">
            <v>고용 보험</v>
          </cell>
        </row>
        <row r="26">
          <cell r="C26" t="str">
            <v>보증보험</v>
          </cell>
          <cell r="D26" t="str">
            <v>결근,지각,조퇴</v>
          </cell>
          <cell r="E26" t="str">
            <v>가불금</v>
          </cell>
          <cell r="F26" t="str">
            <v>기타</v>
          </cell>
        </row>
      </sheetData>
      <sheetData sheetId="5" refreshError="1">
        <row r="5">
          <cell r="C5" t="str">
            <v>김옥란</v>
          </cell>
          <cell r="D5" t="str">
            <v>ETI-01</v>
          </cell>
        </row>
        <row r="6">
          <cell r="C6" t="str">
            <v>임동옥</v>
          </cell>
          <cell r="D6" t="str">
            <v>ETI-02</v>
          </cell>
        </row>
        <row r="7">
          <cell r="C7" t="str">
            <v>윤영희</v>
          </cell>
          <cell r="D7" t="str">
            <v>ETI-03</v>
          </cell>
        </row>
        <row r="8">
          <cell r="C8" t="str">
            <v>양숙영</v>
          </cell>
          <cell r="D8" t="str">
            <v>ETI-04</v>
          </cell>
        </row>
        <row r="9">
          <cell r="C9" t="str">
            <v>박선녀</v>
          </cell>
          <cell r="D9" t="str">
            <v>ETI-05</v>
          </cell>
        </row>
        <row r="10">
          <cell r="C10" t="str">
            <v>서동민</v>
          </cell>
          <cell r="D10" t="str">
            <v>ETI-06</v>
          </cell>
        </row>
        <row r="11">
          <cell r="C11" t="str">
            <v>김희선</v>
          </cell>
          <cell r="D11" t="str">
            <v>ETI-07</v>
          </cell>
        </row>
        <row r="12">
          <cell r="C12" t="str">
            <v>정은애</v>
          </cell>
          <cell r="D12" t="str">
            <v>ETI-08</v>
          </cell>
        </row>
        <row r="13">
          <cell r="C13" t="str">
            <v>장미영</v>
          </cell>
          <cell r="D13" t="str">
            <v>ETI-09</v>
          </cell>
        </row>
        <row r="14">
          <cell r="C14" t="str">
            <v>박해란</v>
          </cell>
          <cell r="D14" t="str">
            <v>ETI-10</v>
          </cell>
        </row>
        <row r="15">
          <cell r="C15" t="str">
            <v>윤영란</v>
          </cell>
          <cell r="D15" t="str">
            <v>ETI-11</v>
          </cell>
        </row>
        <row r="16">
          <cell r="C16" t="str">
            <v>박명남</v>
          </cell>
          <cell r="D16" t="str">
            <v>ETI-12</v>
          </cell>
        </row>
        <row r="17">
          <cell r="C17" t="str">
            <v>정태주</v>
          </cell>
          <cell r="D17" t="str">
            <v>ETI-13</v>
          </cell>
        </row>
        <row r="18">
          <cell r="C18" t="str">
            <v>이미선</v>
          </cell>
          <cell r="D18" t="str">
            <v>ETI-14</v>
          </cell>
        </row>
        <row r="19">
          <cell r="C19" t="str">
            <v>최은순</v>
          </cell>
          <cell r="D19" t="str">
            <v>ETI-15</v>
          </cell>
        </row>
        <row r="20">
          <cell r="C20" t="str">
            <v>김희정</v>
          </cell>
          <cell r="D20" t="str">
            <v>ETI-16</v>
          </cell>
        </row>
        <row r="21">
          <cell r="C21" t="str">
            <v>박지혜</v>
          </cell>
          <cell r="D21" t="str">
            <v>ETI-17</v>
          </cell>
        </row>
        <row r="22">
          <cell r="C22" t="str">
            <v>박화리</v>
          </cell>
          <cell r="D22" t="str">
            <v>ETI-18</v>
          </cell>
        </row>
        <row r="23">
          <cell r="C23" t="str">
            <v>장정화</v>
          </cell>
          <cell r="D23" t="str">
            <v>ETI-19</v>
          </cell>
        </row>
        <row r="24">
          <cell r="C24" t="str">
            <v>박진아</v>
          </cell>
          <cell r="D24" t="str">
            <v>ETI-20</v>
          </cell>
        </row>
        <row r="25">
          <cell r="C25" t="str">
            <v>현홍여</v>
          </cell>
          <cell r="D25" t="str">
            <v>ETI-21</v>
          </cell>
        </row>
        <row r="26">
          <cell r="C26" t="str">
            <v>이경아</v>
          </cell>
          <cell r="D26" t="str">
            <v>ETI-22</v>
          </cell>
        </row>
        <row r="27">
          <cell r="C27" t="str">
            <v>최윤정</v>
          </cell>
          <cell r="D27" t="str">
            <v>ETI-23</v>
          </cell>
        </row>
        <row r="28">
          <cell r="C28" t="str">
            <v>최점미</v>
          </cell>
          <cell r="D28" t="str">
            <v>ETI-24</v>
          </cell>
        </row>
        <row r="29">
          <cell r="C29" t="str">
            <v>홍춘화</v>
          </cell>
          <cell r="D29" t="str">
            <v>ETI-25</v>
          </cell>
        </row>
        <row r="30">
          <cell r="C30" t="str">
            <v>홍은영</v>
          </cell>
          <cell r="D30" t="str">
            <v>ETI-26</v>
          </cell>
        </row>
        <row r="31">
          <cell r="C31" t="str">
            <v>윤정숙</v>
          </cell>
          <cell r="D31" t="str">
            <v>ETI-27</v>
          </cell>
        </row>
        <row r="32">
          <cell r="C32" t="str">
            <v>윤혜영</v>
          </cell>
          <cell r="D32" t="str">
            <v>ETI-28</v>
          </cell>
        </row>
        <row r="33">
          <cell r="C33" t="str">
            <v>박윤미</v>
          </cell>
          <cell r="D33" t="str">
            <v>ETI-29</v>
          </cell>
        </row>
        <row r="34">
          <cell r="C34" t="str">
            <v>김보람</v>
          </cell>
          <cell r="D34" t="str">
            <v>ETI-30</v>
          </cell>
        </row>
        <row r="35">
          <cell r="C35" t="str">
            <v>한숙</v>
          </cell>
          <cell r="D35" t="str">
            <v>ETI-31</v>
          </cell>
        </row>
        <row r="36">
          <cell r="C36" t="str">
            <v>박선혜</v>
          </cell>
          <cell r="D36" t="str">
            <v>ETI-32</v>
          </cell>
        </row>
        <row r="37">
          <cell r="C37" t="str">
            <v>정재영</v>
          </cell>
          <cell r="D37" t="str">
            <v>ETI-33</v>
          </cell>
        </row>
        <row r="38">
          <cell r="C38" t="str">
            <v>강화정</v>
          </cell>
          <cell r="D38" t="str">
            <v>ETI-34</v>
          </cell>
        </row>
        <row r="39">
          <cell r="C39" t="str">
            <v>이경훈</v>
          </cell>
          <cell r="D39" t="str">
            <v>ETI-35</v>
          </cell>
        </row>
        <row r="40">
          <cell r="C40" t="str">
            <v>안동준</v>
          </cell>
          <cell r="D40" t="str">
            <v>ETI-36</v>
          </cell>
        </row>
        <row r="41">
          <cell r="C41" t="str">
            <v>김태형</v>
          </cell>
          <cell r="D41" t="str">
            <v>ETI-37</v>
          </cell>
        </row>
        <row r="42">
          <cell r="C42" t="str">
            <v>박문익</v>
          </cell>
          <cell r="D42" t="str">
            <v>ETI-38</v>
          </cell>
        </row>
        <row r="43">
          <cell r="C43" t="str">
            <v>유종군</v>
          </cell>
          <cell r="D43" t="str">
            <v>ETI-39</v>
          </cell>
        </row>
        <row r="44">
          <cell r="C44" t="str">
            <v>최창현</v>
          </cell>
          <cell r="D44" t="str">
            <v>ETI-40</v>
          </cell>
        </row>
        <row r="45">
          <cell r="C45" t="str">
            <v>안중철</v>
          </cell>
          <cell r="D45" t="str">
            <v>ETI-41</v>
          </cell>
        </row>
        <row r="46">
          <cell r="C46" t="str">
            <v>민병철</v>
          </cell>
          <cell r="D46" t="str">
            <v>ETI-42</v>
          </cell>
        </row>
        <row r="47">
          <cell r="C47" t="str">
            <v>권동언</v>
          </cell>
          <cell r="D47" t="str">
            <v>ETI-43</v>
          </cell>
        </row>
        <row r="48">
          <cell r="C48" t="str">
            <v>최영신</v>
          </cell>
          <cell r="D48" t="str">
            <v>ETI-44</v>
          </cell>
        </row>
        <row r="49">
          <cell r="C49" t="str">
            <v>김현민</v>
          </cell>
          <cell r="D49" t="str">
            <v>ETI-45</v>
          </cell>
        </row>
        <row r="50">
          <cell r="C50" t="str">
            <v>진용하</v>
          </cell>
          <cell r="D50" t="str">
            <v>ETI-46</v>
          </cell>
        </row>
        <row r="51">
          <cell r="C51" t="str">
            <v>이인철</v>
          </cell>
          <cell r="D51" t="str">
            <v>ETI-47</v>
          </cell>
        </row>
        <row r="52">
          <cell r="C52" t="str">
            <v>이필우</v>
          </cell>
          <cell r="D52" t="str">
            <v>ETI-48</v>
          </cell>
        </row>
        <row r="53">
          <cell r="C53" t="str">
            <v>유강일</v>
          </cell>
          <cell r="D53" t="str">
            <v>ETI-49</v>
          </cell>
        </row>
        <row r="54">
          <cell r="C54" t="str">
            <v>정영묵</v>
          </cell>
          <cell r="D54" t="str">
            <v>ETI-50</v>
          </cell>
        </row>
        <row r="55">
          <cell r="C55" t="str">
            <v>이현용</v>
          </cell>
          <cell r="D55" t="str">
            <v>ETI-51</v>
          </cell>
        </row>
        <row r="56">
          <cell r="C56" t="str">
            <v>최재영</v>
          </cell>
          <cell r="D56" t="str">
            <v>ETI-52</v>
          </cell>
        </row>
        <row r="57">
          <cell r="C57" t="str">
            <v>김현석</v>
          </cell>
          <cell r="D57" t="str">
            <v>ETI-53</v>
          </cell>
        </row>
        <row r="58">
          <cell r="C58" t="str">
            <v>권남훈</v>
          </cell>
          <cell r="D58" t="str">
            <v>ETI-54</v>
          </cell>
        </row>
        <row r="59">
          <cell r="C59" t="str">
            <v>연동준</v>
          </cell>
          <cell r="D59" t="str">
            <v>ETI-55</v>
          </cell>
        </row>
        <row r="60">
          <cell r="C60" t="str">
            <v>이희자</v>
          </cell>
          <cell r="D60" t="str">
            <v>ETI-56</v>
          </cell>
        </row>
        <row r="61">
          <cell r="C61" t="str">
            <v>김영심</v>
          </cell>
          <cell r="D61" t="str">
            <v>ETI-57</v>
          </cell>
        </row>
        <row r="62">
          <cell r="C62" t="str">
            <v>강명수</v>
          </cell>
          <cell r="D62" t="str">
            <v>ETI-58</v>
          </cell>
        </row>
      </sheetData>
      <sheetData sheetId="6" refreshError="1">
        <row r="10">
          <cell r="F10" t="str">
            <v>ETI-58</v>
          </cell>
          <cell r="I10" t="str">
            <v>사원(여)</v>
          </cell>
        </row>
        <row r="11">
          <cell r="F11" t="str">
            <v>강명수</v>
          </cell>
          <cell r="I11" t="str">
            <v>국민 247-24-0004-376</v>
          </cell>
        </row>
        <row r="12">
          <cell r="F12" t="str">
            <v>미성</v>
          </cell>
        </row>
        <row r="24">
          <cell r="D24">
            <v>442772</v>
          </cell>
          <cell r="F24">
            <v>0</v>
          </cell>
        </row>
        <row r="29">
          <cell r="E29">
            <v>88</v>
          </cell>
          <cell r="I29">
            <v>27</v>
          </cell>
        </row>
        <row r="34">
          <cell r="H34">
            <v>0</v>
          </cell>
          <cell r="I34">
            <v>43072</v>
          </cell>
        </row>
        <row r="36">
          <cell r="E36">
            <v>272800</v>
          </cell>
          <cell r="F36">
            <v>0</v>
          </cell>
          <cell r="G36">
            <v>0</v>
          </cell>
          <cell r="H36">
            <v>0</v>
          </cell>
          <cell r="I36">
            <v>126900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/>
      <sheetData sheetId="1"/>
      <sheetData sheetId="2" refreshError="1">
        <row r="3">
          <cell r="C3">
            <v>38717</v>
          </cell>
          <cell r="D3" t="str">
            <v>2005년 12월 31일 현재</v>
          </cell>
        </row>
        <row r="5">
          <cell r="C5">
            <v>38353</v>
          </cell>
          <cell r="D5" t="str">
            <v>2005년 01월 01일 부터 2005년 12월 31일 까지</v>
          </cell>
        </row>
        <row r="6">
          <cell r="C6">
            <v>12</v>
          </cell>
        </row>
        <row r="7">
          <cell r="C7">
            <v>365</v>
          </cell>
        </row>
        <row r="8">
          <cell r="C8">
            <v>365</v>
          </cell>
        </row>
        <row r="10">
          <cell r="C10" t="str">
            <v>(주) 핸디소프트</v>
          </cell>
          <cell r="D10" t="str">
            <v>주식회사 핸디소프트</v>
          </cell>
        </row>
        <row r="11">
          <cell r="C11" t="str">
            <v>(단위 : 원)</v>
          </cell>
        </row>
        <row r="14">
          <cell r="C14" t="str">
            <v>당기말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"/>
      <sheetName val="L이자비용OT"/>
      <sheetName val="O Lead"/>
      <sheetName val="O분석적검토"/>
      <sheetName val="O월별추세"/>
      <sheetName val="O21"/>
      <sheetName val="O22"/>
      <sheetName val="O23"/>
      <sheetName val="O24"/>
      <sheetName val="O25"/>
      <sheetName val="O26"/>
      <sheetName val="O27"/>
      <sheetName val="O28"/>
      <sheetName val="N Lead"/>
      <sheetName val="N분석적검토"/>
      <sheetName val="N가정검토"/>
      <sheetName val="N주식가치"/>
      <sheetName val="N부여주식"/>
      <sheetName val="N부여주식총괄"/>
      <sheetName val="N취소분"/>
      <sheetName val="N스톡옵션"/>
      <sheetName val="N검토"/>
      <sheetName val="N기초1차"/>
      <sheetName val="N1차수정ST"/>
      <sheetName val="N기초2차"/>
      <sheetName val="N2차수정ST"/>
      <sheetName val="N기초3차"/>
      <sheetName val="N3차수정ST"/>
      <sheetName val="N기초4차"/>
      <sheetName val="N4차수정ST"/>
      <sheetName val="N당기5차"/>
      <sheetName val="N5차ST"/>
      <sheetName val="Sheet6"/>
      <sheetName val="해석1"/>
      <sheetName val="해석2"/>
      <sheetName val="질의회신1"/>
      <sheetName val="질의회신2"/>
      <sheetName val="N기초1차ST"/>
      <sheetName val="N기초2차ST"/>
      <sheetName val="N기초3차ST"/>
      <sheetName val="N기초4차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CDSPS"/>
      <sheetName val="Ls_XLB_WorkbookFile"/>
      <sheetName val="Ls_AgXLB_WorkbookFile"/>
      <sheetName val="BangCanDoiKeToan"/>
      <sheetName val="BalanceSheet"/>
      <sheetName val="KetquaHoatDongKinhDoanh"/>
      <sheetName val="ProfitandLossStatement"/>
      <sheetName val="LCTT-Tructiep"/>
      <sheetName val="CashFlow-Direct_V1"/>
      <sheetName val="CashFlow-Direct"/>
      <sheetName val="BCDSPS (2)"/>
    </sheetNames>
    <sheetDataSet>
      <sheetData sheetId="0" refreshError="1">
        <row r="13">
          <cell r="D13" t="str">
            <v>POL</v>
          </cell>
        </row>
        <row r="19">
          <cell r="D19" t="str">
            <v>01/2013</v>
          </cell>
        </row>
        <row r="20">
          <cell r="D20" t="str">
            <v>12/2013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꼼죕롤2"/>
      <sheetName val="Apr Sales Fcst"/>
      <sheetName val="Customer Propotion"/>
      <sheetName val="Customer Status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>
        <row r="6">
          <cell r="A6">
            <v>0</v>
          </cell>
        </row>
      </sheetData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ットトラベラー作成"/>
      <sheetName val="964 (2)"/>
      <sheetName val="TEMP"/>
      <sheetName val="対応表"/>
      <sheetName val="改訂履歴"/>
      <sheetName val="964"/>
      <sheetName val="964_ver函館"/>
      <sheetName val="964 (3)"/>
      <sheetName val="973"/>
      <sheetName val="953_藤田"/>
      <sheetName val="975"/>
      <sheetName val="968_藤田"/>
      <sheetName val="공사기본내용입력"/>
      <sheetName val="ロットトラベラー作成ツール"/>
    </sheetNames>
    <sheetDataSet>
      <sheetData sheetId="0"/>
      <sheetData sheetId="1" refreshError="1"/>
      <sheetData sheetId="2">
        <row r="1">
          <cell r="A1" t="str">
            <v>社員番号</v>
          </cell>
          <cell r="B1" t="str">
            <v>氏名</v>
          </cell>
          <cell r="D1" t="str">
            <v>ロットNo</v>
          </cell>
          <cell r="E1" t="str">
            <v>品種</v>
          </cell>
          <cell r="F1" t="str">
            <v>チップサイズ</v>
          </cell>
          <cell r="G1" t="str">
            <v>標準歩留</v>
          </cell>
        </row>
        <row r="2">
          <cell r="A2" t="str">
            <v>001276</v>
          </cell>
          <cell r="B2" t="str">
            <v>里見 正人</v>
          </cell>
          <cell r="D2" t="str">
            <v>LG3</v>
          </cell>
          <cell r="E2" t="str">
            <v>NJG1139WA-4T DICE</v>
          </cell>
          <cell r="F2" t="str">
            <v>0.49 × 0.68</v>
          </cell>
          <cell r="G2">
            <v>0.93500000000000005</v>
          </cell>
        </row>
        <row r="3">
          <cell r="A3" t="str">
            <v>003135</v>
          </cell>
          <cell r="B3" t="str">
            <v>鈴木 直人</v>
          </cell>
          <cell r="D3" t="str">
            <v>LJ2</v>
          </cell>
          <cell r="E3" t="str">
            <v>NJG1143WA-4T DICE</v>
          </cell>
          <cell r="F3" t="str">
            <v>0.5 × 0.68</v>
          </cell>
          <cell r="G3">
            <v>0.95799999999999996</v>
          </cell>
        </row>
        <row r="4">
          <cell r="A4" t="str">
            <v>002651</v>
          </cell>
          <cell r="B4" t="str">
            <v>石原 誠一</v>
          </cell>
          <cell r="D4" t="str">
            <v>LJ3</v>
          </cell>
          <cell r="E4" t="str">
            <v>NJG1145WA-4T DICE</v>
          </cell>
          <cell r="F4" t="str">
            <v>0.70　×　0.64</v>
          </cell>
          <cell r="G4">
            <v>0.94899999999999995</v>
          </cell>
        </row>
        <row r="5">
          <cell r="A5" t="str">
            <v>004566</v>
          </cell>
          <cell r="B5" t="str">
            <v>有馬 立知</v>
          </cell>
          <cell r="D5" t="str">
            <v>LL1</v>
          </cell>
          <cell r="E5" t="str">
            <v>NJG1150WA-4T DICE</v>
          </cell>
          <cell r="F5" t="str">
            <v>0.41 × 0.56</v>
          </cell>
          <cell r="G5">
            <v>0.95699999999999996</v>
          </cell>
        </row>
        <row r="6">
          <cell r="A6" t="str">
            <v>005447</v>
          </cell>
          <cell r="B6" t="str">
            <v>土谷 周平</v>
          </cell>
          <cell r="D6" t="str">
            <v>LL5</v>
          </cell>
          <cell r="E6" t="str">
            <v>NJG1144WA-4T DICE</v>
          </cell>
          <cell r="F6" t="str">
            <v>0.40　×　0.41</v>
          </cell>
          <cell r="G6">
            <v>0.93700000000000006</v>
          </cell>
        </row>
        <row r="7">
          <cell r="A7" t="str">
            <v>005763</v>
          </cell>
          <cell r="B7" t="str">
            <v>長岡 弘美</v>
          </cell>
          <cell r="D7" t="str">
            <v>LM2</v>
          </cell>
          <cell r="E7" t="str">
            <v>NJG1155WA-4T DICE</v>
          </cell>
          <cell r="F7" t="str">
            <v>0.56　×　0.41</v>
          </cell>
          <cell r="G7">
            <v>0.98799999999999999</v>
          </cell>
        </row>
        <row r="8">
          <cell r="A8" t="str">
            <v>001241</v>
          </cell>
          <cell r="B8" t="str">
            <v>浅見 明秀</v>
          </cell>
          <cell r="D8" t="str">
            <v>LM7</v>
          </cell>
          <cell r="E8" t="str">
            <v>NJG1157WA-4S DICE</v>
          </cell>
          <cell r="F8" t="str">
            <v>0.43　×　0.58</v>
          </cell>
          <cell r="G8">
            <v>0.98299999999999998</v>
          </cell>
        </row>
        <row r="9">
          <cell r="A9" t="str">
            <v>003716</v>
          </cell>
          <cell r="B9" t="str">
            <v>田中 進</v>
          </cell>
          <cell r="D9" t="str">
            <v>LN1</v>
          </cell>
          <cell r="E9" t="str">
            <v>NJG1160AWBF4</v>
          </cell>
          <cell r="F9" t="str">
            <v>0.42　×　0.57</v>
          </cell>
          <cell r="G9">
            <v>0.94799999999999995</v>
          </cell>
        </row>
        <row r="10">
          <cell r="A10" t="str">
            <v>004070</v>
          </cell>
          <cell r="B10" t="str">
            <v>渡久山 佳和</v>
          </cell>
          <cell r="D10" t="str">
            <v>LN8</v>
          </cell>
          <cell r="E10" t="str">
            <v>NJG1159WA-4N DICE</v>
          </cell>
          <cell r="F10" t="str">
            <v>0.47　×　0.59</v>
          </cell>
          <cell r="G10">
            <v>0.99099999999999999</v>
          </cell>
        </row>
        <row r="11">
          <cell r="A11" t="str">
            <v>003881</v>
          </cell>
          <cell r="B11" t="str">
            <v>桑原 務</v>
          </cell>
          <cell r="D11" t="str">
            <v>LP2</v>
          </cell>
          <cell r="E11" t="str">
            <v>NJG1163WBF4</v>
          </cell>
          <cell r="F11" t="str">
            <v>0.45　×　0.6</v>
          </cell>
          <cell r="G11">
            <v>0.94799999999999995</v>
          </cell>
        </row>
        <row r="12">
          <cell r="A12" t="str">
            <v>004057</v>
          </cell>
          <cell r="B12" t="str">
            <v>小川 洋</v>
          </cell>
          <cell r="D12" t="str">
            <v>LP3</v>
          </cell>
          <cell r="E12" t="str">
            <v>NJG1164WBF4</v>
          </cell>
          <cell r="F12" t="str">
            <v>0.45　×　0.6</v>
          </cell>
          <cell r="G12">
            <v>0.94799999999999995</v>
          </cell>
        </row>
        <row r="13">
          <cell r="A13" t="str">
            <v>004068</v>
          </cell>
          <cell r="B13" t="str">
            <v>伊藤 浩子</v>
          </cell>
          <cell r="D13" t="str">
            <v>LP4</v>
          </cell>
          <cell r="E13" t="str">
            <v>NJG1165WBF4</v>
          </cell>
          <cell r="F13" t="str">
            <v>0.45　×　0.6</v>
          </cell>
          <cell r="G13">
            <v>0.94799999999999995</v>
          </cell>
        </row>
        <row r="14">
          <cell r="A14" t="str">
            <v>005131</v>
          </cell>
          <cell r="B14" t="str">
            <v>河合 真吾</v>
          </cell>
          <cell r="D14" t="str">
            <v>LJ1</v>
          </cell>
          <cell r="E14" t="str">
            <v>NJG1670-4T DICE</v>
          </cell>
          <cell r="F14" t="str">
            <v>1.4　×　1.3</v>
          </cell>
          <cell r="G14">
            <v>0.83799999999999997</v>
          </cell>
        </row>
        <row r="15">
          <cell r="A15" t="str">
            <v>005319</v>
          </cell>
          <cell r="B15" t="str">
            <v>黒田 展弘</v>
          </cell>
          <cell r="D15" t="str">
            <v>LE4</v>
          </cell>
          <cell r="E15" t="str">
            <v>NJG1655-4T DICE</v>
          </cell>
          <cell r="F15" t="str">
            <v>0.7 × 0.7</v>
          </cell>
          <cell r="G15">
            <v>0.95499999999999996</v>
          </cell>
        </row>
        <row r="16">
          <cell r="A16" t="str">
            <v>005471</v>
          </cell>
          <cell r="B16" t="str">
            <v>髙橋 秀典</v>
          </cell>
          <cell r="D16" t="str">
            <v>LP7</v>
          </cell>
          <cell r="E16" t="str">
            <v>NJG1166WBF4</v>
          </cell>
          <cell r="F16" t="str">
            <v>0.67 × 0.5</v>
          </cell>
          <cell r="G16">
            <v>0.98199999999999998</v>
          </cell>
        </row>
        <row r="17">
          <cell r="A17" t="str">
            <v>005754</v>
          </cell>
          <cell r="B17" t="str">
            <v>池端 康成</v>
          </cell>
          <cell r="D17" t="str">
            <v>LP8</v>
          </cell>
          <cell r="E17" t="str">
            <v>NJG1167WBF4</v>
          </cell>
          <cell r="F17" t="str">
            <v>0.67 × 0.5</v>
          </cell>
          <cell r="G17">
            <v>0.98199999999999998</v>
          </cell>
        </row>
        <row r="18">
          <cell r="A18" t="str">
            <v>008625</v>
          </cell>
          <cell r="B18" t="str">
            <v>正木 健一</v>
          </cell>
        </row>
        <row r="19">
          <cell r="A19" t="str">
            <v>009967</v>
          </cell>
          <cell r="B19" t="str">
            <v>鈴木 亜実</v>
          </cell>
        </row>
        <row r="20">
          <cell r="A20" t="str">
            <v>00974</v>
          </cell>
          <cell r="B20" t="str">
            <v>新井 克之</v>
          </cell>
        </row>
        <row r="21">
          <cell r="A21" t="str">
            <v>003179</v>
          </cell>
          <cell r="B21" t="str">
            <v>佐々木 誠</v>
          </cell>
        </row>
        <row r="22">
          <cell r="A22" t="str">
            <v>000278</v>
          </cell>
          <cell r="B22" t="str">
            <v>吉橋 久夫</v>
          </cell>
        </row>
        <row r="23">
          <cell r="A23" t="str">
            <v>002120</v>
          </cell>
          <cell r="B23" t="str">
            <v>古賀 惠</v>
          </cell>
        </row>
        <row r="24">
          <cell r="A24" t="str">
            <v>002797</v>
          </cell>
          <cell r="B24" t="str">
            <v>山田 清</v>
          </cell>
        </row>
        <row r="25">
          <cell r="A25" t="str">
            <v>004149</v>
          </cell>
          <cell r="B25" t="str">
            <v>吉村 和久</v>
          </cell>
        </row>
        <row r="26">
          <cell r="A26" t="str">
            <v>004334</v>
          </cell>
          <cell r="B26" t="str">
            <v>田中 裕二</v>
          </cell>
        </row>
        <row r="27">
          <cell r="A27" t="str">
            <v>004825</v>
          </cell>
          <cell r="B27" t="str">
            <v>釘本 真吉</v>
          </cell>
        </row>
        <row r="28">
          <cell r="A28" t="str">
            <v>005032</v>
          </cell>
          <cell r="B28" t="str">
            <v>山崎 高佳</v>
          </cell>
        </row>
        <row r="29">
          <cell r="A29" t="str">
            <v>005498</v>
          </cell>
          <cell r="B29" t="str">
            <v>高鳥 聖子</v>
          </cell>
        </row>
        <row r="30">
          <cell r="A30" t="str">
            <v>005779</v>
          </cell>
          <cell r="B30" t="str">
            <v>五十嵐 直哉</v>
          </cell>
        </row>
        <row r="31">
          <cell r="A31" t="str">
            <v>005790</v>
          </cell>
          <cell r="B31" t="str">
            <v>藤原 章弘</v>
          </cell>
        </row>
        <row r="32">
          <cell r="A32" t="str">
            <v>008634</v>
          </cell>
          <cell r="B32" t="str">
            <v>金澤 大樹</v>
          </cell>
        </row>
        <row r="33">
          <cell r="A33" t="str">
            <v>008638</v>
          </cell>
          <cell r="B33" t="str">
            <v>鈴木 友樹</v>
          </cell>
        </row>
        <row r="34">
          <cell r="A34" t="str">
            <v>009988</v>
          </cell>
          <cell r="B34" t="str">
            <v>柿塚 健太</v>
          </cell>
        </row>
        <row r="35">
          <cell r="A35" t="str">
            <v>010009</v>
          </cell>
          <cell r="B35" t="str">
            <v>和田 勇猛</v>
          </cell>
        </row>
        <row r="36">
          <cell r="A36" t="str">
            <v>010281</v>
          </cell>
          <cell r="B36" t="str">
            <v>渡邉 幸大</v>
          </cell>
        </row>
        <row r="37">
          <cell r="A37" t="str">
            <v>010699</v>
          </cell>
          <cell r="B37" t="str">
            <v>門脇 吉宏</v>
          </cell>
        </row>
        <row r="38">
          <cell r="A38" t="str">
            <v>010700</v>
          </cell>
          <cell r="B38" t="str">
            <v>川口 正太</v>
          </cell>
        </row>
        <row r="39">
          <cell r="A39" t="str">
            <v>101709</v>
          </cell>
          <cell r="B39" t="str">
            <v>西村 卓</v>
          </cell>
        </row>
        <row r="40">
          <cell r="A40" t="str">
            <v>101727</v>
          </cell>
          <cell r="B40" t="str">
            <v>佐藤 善章</v>
          </cell>
        </row>
        <row r="41">
          <cell r="A41" t="str">
            <v>005032</v>
          </cell>
          <cell r="B41" t="str">
            <v>山崎　高佳</v>
          </cell>
        </row>
        <row r="42">
          <cell r="A42" t="str">
            <v>011302</v>
          </cell>
          <cell r="B42" t="str">
            <v>竹内　駿平</v>
          </cell>
        </row>
        <row r="43">
          <cell r="A43" t="str">
            <v>010709</v>
          </cell>
          <cell r="B43" t="str">
            <v>西村　卓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Lead schedule"/>
      <sheetName val="Disclosure"/>
      <sheetName val="Accept reject realized GL"/>
      <sheetName val="Revaluation 31.12.2015"/>
      <sheetName val="Realized GL"/>
      <sheetName val="Interest expenses"/>
      <sheetName val="Guarantee fee-Adj"/>
    </sheetNames>
    <sheetDataSet>
      <sheetData sheetId="0">
        <row r="8">
          <cell r="K8" t="b">
            <v>0</v>
          </cell>
        </row>
        <row r="9">
          <cell r="K9" t="b">
            <v>1</v>
          </cell>
        </row>
        <row r="10">
          <cell r="K10" t="b">
            <v>0</v>
          </cell>
        </row>
        <row r="11">
          <cell r="K11" t="b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1</v>
          </cell>
        </row>
        <row r="20">
          <cell r="K20" t="b">
            <v>1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B79">
            <v>0.19347118010854045</v>
          </cell>
          <cell r="C79">
            <v>0.2616</v>
          </cell>
          <cell r="D79">
            <v>0.45286458031376459</v>
          </cell>
          <cell r="E79">
            <v>0.19170000000000001</v>
          </cell>
        </row>
        <row r="80">
          <cell r="A80" t="str">
            <v>고정자산증가율</v>
          </cell>
          <cell r="B80">
            <v>1.0036053189473173</v>
          </cell>
          <cell r="C80">
            <v>0.159</v>
          </cell>
          <cell r="D80">
            <v>1.9277879945093623</v>
          </cell>
          <cell r="E80">
            <v>0.2576</v>
          </cell>
        </row>
        <row r="81">
          <cell r="A81" t="str">
            <v>유동자산증가율</v>
          </cell>
          <cell r="B81">
            <v>0.15698588385350534</v>
          </cell>
          <cell r="C81">
            <v>0.34539999999999998</v>
          </cell>
          <cell r="D81">
            <v>0.32723125398314512</v>
          </cell>
          <cell r="E81">
            <v>0.19800000000000001</v>
          </cell>
        </row>
        <row r="82">
          <cell r="A82" t="str">
            <v>재고자산증가율</v>
          </cell>
          <cell r="B82">
            <v>0.26657158910087109</v>
          </cell>
          <cell r="C82">
            <v>0.25030000000000002</v>
          </cell>
          <cell r="D82">
            <v>0.27970207464647473</v>
          </cell>
          <cell r="E82">
            <v>0.22500000000000001</v>
          </cell>
        </row>
        <row r="83">
          <cell r="A83" t="str">
            <v>자기자본증가율</v>
          </cell>
          <cell r="B83">
            <v>0.17985764963539821</v>
          </cell>
          <cell r="C83">
            <v>0.10200000000000001</v>
          </cell>
          <cell r="D83">
            <v>0.33873706892616162</v>
          </cell>
          <cell r="E83">
            <v>0.2492</v>
          </cell>
        </row>
        <row r="84">
          <cell r="A84" t="str">
            <v>매출액증가율</v>
          </cell>
          <cell r="B84">
            <v>0.52050597382423047</v>
          </cell>
          <cell r="C84">
            <v>0.19220000000000001</v>
          </cell>
          <cell r="D84">
            <v>0.43663187936814196</v>
          </cell>
          <cell r="E84">
            <v>0.3377</v>
          </cell>
        </row>
        <row r="113">
          <cell r="A113" t="str">
            <v>총자산경상이익율</v>
          </cell>
          <cell r="B113">
            <v>5.7861552197324376E-2</v>
          </cell>
          <cell r="C113">
            <v>2.87E-2</v>
          </cell>
          <cell r="D113">
            <v>5.6606447007358743E-2</v>
          </cell>
          <cell r="E113">
            <v>5.11E-2</v>
          </cell>
        </row>
        <row r="114">
          <cell r="A114" t="str">
            <v>총자산순이익율</v>
          </cell>
          <cell r="B114">
            <v>4.1088373727544446E-2</v>
          </cell>
          <cell r="C114">
            <v>1.9700000000000002E-2</v>
          </cell>
          <cell r="D114">
            <v>3.9813070502762553E-2</v>
          </cell>
          <cell r="E114">
            <v>3.5799999999999998E-2</v>
          </cell>
        </row>
        <row r="115">
          <cell r="A115" t="str">
            <v>자기자본순이익율</v>
          </cell>
          <cell r="B115">
            <v>0.21030559791094108</v>
          </cell>
          <cell r="C115">
            <v>0.1216</v>
          </cell>
          <cell r="D115">
            <v>0.22115023274054119</v>
          </cell>
          <cell r="E115">
            <v>0.1787</v>
          </cell>
        </row>
        <row r="116">
          <cell r="A116" t="str">
            <v>차입금평균이자율</v>
          </cell>
          <cell r="B116">
            <v>0.12880730045295752</v>
          </cell>
          <cell r="C116">
            <v>0.1164</v>
          </cell>
          <cell r="D116">
            <v>0.13631891259081852</v>
          </cell>
          <cell r="E116">
            <v>0.13270000000000001</v>
          </cell>
        </row>
        <row r="117">
          <cell r="A117" t="str">
            <v>매출액경상이익율</v>
          </cell>
          <cell r="B117">
            <v>3.6787576696075026E-2</v>
          </cell>
          <cell r="C117">
            <v>2.3100000000000002E-2</v>
          </cell>
          <cell r="D117">
            <v>3.6396249543200539E-2</v>
          </cell>
          <cell r="E117">
            <v>3.6200000000000003E-2</v>
          </cell>
        </row>
        <row r="118">
          <cell r="A118" t="str">
            <v>매출액순이익률</v>
          </cell>
          <cell r="B118">
            <v>2.6123421208339652E-2</v>
          </cell>
          <cell r="C118">
            <v>1.5900000000000001E-2</v>
          </cell>
          <cell r="D118">
            <v>2.5598611566474201E-2</v>
          </cell>
          <cell r="E118">
            <v>2.5400000000000002E-2</v>
          </cell>
        </row>
        <row r="119">
          <cell r="A119" t="str">
            <v>매출액영업이익률</v>
          </cell>
          <cell r="B119">
            <v>4.3154177441648379E-2</v>
          </cell>
          <cell r="C119">
            <v>6.6799999999999998E-2</v>
          </cell>
          <cell r="D119">
            <v>7.853350814012891E-2</v>
          </cell>
          <cell r="E119">
            <v>7.1300000000000002E-2</v>
          </cell>
        </row>
        <row r="148">
          <cell r="A148" t="str">
            <v>자기자본비율</v>
          </cell>
          <cell r="B148">
            <v>0.19537460788344918</v>
          </cell>
          <cell r="C148">
            <v>0.22159999999999999</v>
          </cell>
          <cell r="D148">
            <v>0.18002726024472337</v>
          </cell>
          <cell r="E148">
            <v>0.29189999999999999</v>
          </cell>
        </row>
        <row r="149">
          <cell r="A149" t="str">
            <v>유동비율</v>
          </cell>
          <cell r="B149">
            <v>1.235399055798273</v>
          </cell>
          <cell r="C149">
            <v>1.1627000000000001</v>
          </cell>
          <cell r="D149">
            <v>1.1398282750420898</v>
          </cell>
          <cell r="E149">
            <v>1.2373000000000001</v>
          </cell>
        </row>
        <row r="150">
          <cell r="A150" t="str">
            <v>당좌비율</v>
          </cell>
          <cell r="B150">
            <v>0.92806427887497789</v>
          </cell>
          <cell r="C150">
            <v>0.82900000000000007</v>
          </cell>
          <cell r="D150">
            <v>0.86439133505403909</v>
          </cell>
          <cell r="E150">
            <v>0.81220000000000003</v>
          </cell>
        </row>
        <row r="151">
          <cell r="A151" t="str">
            <v>고정비율</v>
          </cell>
          <cell r="B151">
            <v>0.50481360079617976</v>
          </cell>
          <cell r="C151">
            <v>1.7063999999999999</v>
          </cell>
          <cell r="D151">
            <v>0.98114000238708243</v>
          </cell>
          <cell r="E151">
            <v>1.1568000000000001</v>
          </cell>
        </row>
        <row r="152">
          <cell r="A152" t="str">
            <v>부채비율</v>
          </cell>
          <cell r="B152">
            <v>4.1183723966655403</v>
          </cell>
          <cell r="C152">
            <v>3.5124</v>
          </cell>
          <cell r="D152">
            <v>4.5547143173796654</v>
          </cell>
          <cell r="E152">
            <v>2.4262999999999999</v>
          </cell>
        </row>
        <row r="153">
          <cell r="A153" t="str">
            <v>유동부채비율</v>
          </cell>
          <cell r="B153">
            <v>3.7341964701478227</v>
          </cell>
          <cell r="C153">
            <v>2.3174000000000001</v>
          </cell>
          <cell r="D153">
            <v>4.0125117222800046</v>
          </cell>
          <cell r="E153">
            <v>1.7485999999999999</v>
          </cell>
        </row>
        <row r="154">
          <cell r="A154" t="str">
            <v>고정부채비율</v>
          </cell>
          <cell r="B154">
            <v>0.17864740739388074</v>
          </cell>
          <cell r="C154">
            <v>1.1950000000000001</v>
          </cell>
          <cell r="D154">
            <v>7.364490443144811E-2</v>
          </cell>
          <cell r="E154">
            <v>0.67679999999999996</v>
          </cell>
        </row>
        <row r="155">
          <cell r="A155" t="str">
            <v>매출채권대매입채무</v>
          </cell>
          <cell r="B155">
            <v>1.2275501992984001</v>
          </cell>
          <cell r="C155">
            <v>1.5289999999999999</v>
          </cell>
          <cell r="D155">
            <v>1.2031935347905331</v>
          </cell>
          <cell r="E155">
            <v>1.167</v>
          </cell>
        </row>
        <row r="156">
          <cell r="A156" t="str">
            <v>순운전자본대총자산</v>
          </cell>
          <cell r="B156">
            <v>0.17173942322186236</v>
          </cell>
          <cell r="C156">
            <v>8.3600000000000008E-2</v>
          </cell>
          <cell r="D156">
            <v>0.10100656139184655</v>
          </cell>
          <cell r="E156">
            <v>0.1211</v>
          </cell>
        </row>
        <row r="185">
          <cell r="A185" t="str">
            <v>재고자산회전율</v>
          </cell>
          <cell r="B185">
            <v>7.9768026862237846</v>
          </cell>
          <cell r="C185">
            <v>8.67</v>
          </cell>
          <cell r="D185">
            <v>8.9957204956725594</v>
          </cell>
          <cell r="E185">
            <v>7.8</v>
          </cell>
        </row>
        <row r="186">
          <cell r="A186" t="str">
            <v>매출채권회전율</v>
          </cell>
          <cell r="B186">
            <v>3.5208917886987412</v>
          </cell>
          <cell r="C186">
            <v>4.1399999999999997</v>
          </cell>
          <cell r="D186">
            <v>3.9354550472143552</v>
          </cell>
          <cell r="E186">
            <v>5.2700000000000005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  <sheetName val="꼼죕롤2"/>
    </sheetNames>
    <sheetDataSet>
      <sheetData sheetId="0">
        <row r="13">
          <cell r="BB13">
            <v>60</v>
          </cell>
        </row>
        <row r="14">
          <cell r="BB14">
            <v>24</v>
          </cell>
        </row>
        <row r="15">
          <cell r="BB15">
            <v>30</v>
          </cell>
        </row>
        <row r="21">
          <cell r="AY21">
            <v>0.02</v>
          </cell>
        </row>
      </sheetData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sheetDataSet>
      <sheetData sheetId="0">
        <row r="1">
          <cell r="B1" t="str">
            <v>SET명</v>
          </cell>
          <cell r="C1" t="str">
            <v>기종</v>
          </cell>
        </row>
        <row r="2">
          <cell r="B2" t="str">
            <v>SCH-A220</v>
          </cell>
          <cell r="C2" t="str">
            <v>SM1420B04R</v>
          </cell>
        </row>
        <row r="3">
          <cell r="B3" t="str">
            <v>SCH-A310</v>
          </cell>
          <cell r="C3" t="str">
            <v>SG13G14DNL</v>
          </cell>
        </row>
        <row r="4">
          <cell r="B4" t="str">
            <v>SCH-A310</v>
          </cell>
          <cell r="C4" t="str">
            <v>SM16G02BNA</v>
          </cell>
        </row>
        <row r="5">
          <cell r="B5" t="str">
            <v>SCH-A399</v>
          </cell>
          <cell r="C5" t="str">
            <v>SG17G03BNB</v>
          </cell>
        </row>
        <row r="6">
          <cell r="B6" t="str">
            <v>SCH-A475</v>
          </cell>
          <cell r="C6" t="str">
            <v>SG17G03BNB</v>
          </cell>
        </row>
        <row r="7">
          <cell r="B7" t="str">
            <v>SCH-A509</v>
          </cell>
          <cell r="C7" t="str">
            <v>SG17G03BNB</v>
          </cell>
        </row>
        <row r="8">
          <cell r="B8" t="str">
            <v>SCH-A530</v>
          </cell>
          <cell r="C8" t="str">
            <v>SM16G02BNH</v>
          </cell>
        </row>
        <row r="9">
          <cell r="B9" t="str">
            <v>SCH-A530</v>
          </cell>
          <cell r="C9" t="str">
            <v>SG13G09DNK</v>
          </cell>
        </row>
        <row r="10">
          <cell r="B10" t="str">
            <v>SCH-A561</v>
          </cell>
          <cell r="C10" t="str">
            <v>SG17G03BNT</v>
          </cell>
        </row>
        <row r="11">
          <cell r="B11" t="str">
            <v>SCH-A562</v>
          </cell>
          <cell r="C11" t="str">
            <v>SG17G03BNT</v>
          </cell>
        </row>
        <row r="12">
          <cell r="B12" t="str">
            <v>SCH-A563</v>
          </cell>
          <cell r="C12" t="str">
            <v>SG17G03BNT</v>
          </cell>
        </row>
        <row r="13">
          <cell r="B13" t="str">
            <v>SCH-A564</v>
          </cell>
          <cell r="C13" t="str">
            <v>SG17G03BNT</v>
          </cell>
        </row>
        <row r="14">
          <cell r="B14" t="str">
            <v>SCH-A565</v>
          </cell>
          <cell r="C14" t="str">
            <v>SG17G03BNT</v>
          </cell>
        </row>
        <row r="15">
          <cell r="B15" t="str">
            <v>SCH-A591</v>
          </cell>
          <cell r="C15" t="str">
            <v>SM15G19BNS</v>
          </cell>
        </row>
        <row r="16">
          <cell r="B16" t="str">
            <v>SCH-A591</v>
          </cell>
          <cell r="C16" t="str">
            <v>SM15G19BNS</v>
          </cell>
        </row>
        <row r="17">
          <cell r="B17" t="str">
            <v>SCH-A595</v>
          </cell>
          <cell r="C17" t="str">
            <v>SM15G19BNS</v>
          </cell>
        </row>
        <row r="18">
          <cell r="B18" t="str">
            <v>SCH-A599</v>
          </cell>
          <cell r="C18" t="str">
            <v>SM15G19BNS</v>
          </cell>
        </row>
        <row r="19">
          <cell r="B19" t="str">
            <v>SCH-A601</v>
          </cell>
          <cell r="C19" t="str">
            <v>SM1420B04J</v>
          </cell>
        </row>
        <row r="20">
          <cell r="B20" t="str">
            <v>SCH-A603</v>
          </cell>
          <cell r="C20" t="str">
            <v>SM1420B04J</v>
          </cell>
        </row>
        <row r="21">
          <cell r="B21" t="str">
            <v>SCH-A605</v>
          </cell>
          <cell r="C21" t="str">
            <v>SM1420B04J</v>
          </cell>
        </row>
        <row r="22">
          <cell r="B22" t="str">
            <v>SCH-A690</v>
          </cell>
          <cell r="C22" t="str">
            <v>SG13G09DNK</v>
          </cell>
        </row>
        <row r="23">
          <cell r="B23" t="str">
            <v>SCH-A690</v>
          </cell>
          <cell r="C23" t="str">
            <v>SM2030B01A</v>
          </cell>
        </row>
        <row r="24">
          <cell r="B24" t="str">
            <v>SCH-A809</v>
          </cell>
          <cell r="C24" t="str">
            <v>SG17G03BNW</v>
          </cell>
        </row>
        <row r="25">
          <cell r="B25" t="str">
            <v>SCH-E100</v>
          </cell>
          <cell r="C25" t="str">
            <v>SG17G03BNB</v>
          </cell>
        </row>
        <row r="26">
          <cell r="B26" t="str">
            <v>SCH-E110</v>
          </cell>
          <cell r="C26" t="str">
            <v>SM1420B04B</v>
          </cell>
        </row>
        <row r="27">
          <cell r="B27" t="str">
            <v>SCH-E120</v>
          </cell>
          <cell r="C27" t="str">
            <v>SG17G03BNZ</v>
          </cell>
        </row>
        <row r="28">
          <cell r="B28" t="str">
            <v>SCH-E130</v>
          </cell>
          <cell r="C28" t="str">
            <v>SM1420B04P</v>
          </cell>
        </row>
        <row r="29">
          <cell r="B29" t="str">
            <v>SCH-E135</v>
          </cell>
          <cell r="C29" t="str">
            <v>SM1420B04P</v>
          </cell>
        </row>
        <row r="30">
          <cell r="B30" t="str">
            <v>SCH-E140</v>
          </cell>
          <cell r="C30" t="str">
            <v>SM17G08BNF</v>
          </cell>
        </row>
        <row r="31">
          <cell r="B31" t="str">
            <v>SCH-E150</v>
          </cell>
          <cell r="C31" t="str">
            <v>SM17G09BND</v>
          </cell>
        </row>
        <row r="32">
          <cell r="B32" t="str">
            <v>SCH-E160</v>
          </cell>
          <cell r="C32" t="str">
            <v>SM17G08BNB</v>
          </cell>
        </row>
        <row r="33">
          <cell r="B33" t="str">
            <v>SCH-E170</v>
          </cell>
          <cell r="C33" t="str">
            <v>부전700</v>
          </cell>
        </row>
        <row r="34">
          <cell r="B34" t="str">
            <v>SCH-E190</v>
          </cell>
          <cell r="C34" t="str">
            <v>SG17G03BNT</v>
          </cell>
        </row>
        <row r="35">
          <cell r="B35" t="str">
            <v>SCH-E200</v>
          </cell>
          <cell r="C35" t="str">
            <v>SM1420B04Y</v>
          </cell>
        </row>
        <row r="36">
          <cell r="B36" t="str">
            <v>SCH-E250</v>
          </cell>
          <cell r="C36" t="str">
            <v>SM1315B01C</v>
          </cell>
        </row>
        <row r="37">
          <cell r="B37" t="str">
            <v>SCH-E250</v>
          </cell>
          <cell r="C37" t="str">
            <v>SM1315B01B</v>
          </cell>
        </row>
        <row r="38">
          <cell r="B38" t="str">
            <v>SCH-E370</v>
          </cell>
          <cell r="C38" t="str">
            <v>SM17G09BNQ</v>
          </cell>
        </row>
        <row r="39">
          <cell r="B39" t="str">
            <v>SCH-E370</v>
          </cell>
          <cell r="C39" t="str">
            <v>SM0812D01F</v>
          </cell>
        </row>
        <row r="40">
          <cell r="B40" t="str">
            <v>SCH-E400</v>
          </cell>
          <cell r="C40" t="str">
            <v>SG17G03BNZ</v>
          </cell>
        </row>
        <row r="41">
          <cell r="B41" t="str">
            <v>SCH-E400</v>
          </cell>
          <cell r="C41" t="str">
            <v>SM0812D01D</v>
          </cell>
        </row>
        <row r="42">
          <cell r="B42" t="str">
            <v>SCH-I519</v>
          </cell>
          <cell r="C42" t="str">
            <v>삼부475</v>
          </cell>
        </row>
        <row r="43">
          <cell r="B43" t="str">
            <v>SCH-I519</v>
          </cell>
          <cell r="C43" t="str">
            <v>SM20G17BNF</v>
          </cell>
        </row>
        <row r="44">
          <cell r="B44" t="str">
            <v>SCH-I600</v>
          </cell>
          <cell r="C44" t="str">
            <v>부전700</v>
          </cell>
        </row>
        <row r="45">
          <cell r="B45" t="str">
            <v>SCH-I600</v>
          </cell>
          <cell r="C45" t="str">
            <v>SM13G14DNP</v>
          </cell>
        </row>
        <row r="46">
          <cell r="B46" t="str">
            <v>SCH-M330</v>
          </cell>
          <cell r="C46" t="str">
            <v>SG17G03BNG</v>
          </cell>
        </row>
        <row r="47">
          <cell r="B47" t="str">
            <v>SCH-M330</v>
          </cell>
          <cell r="C47" t="str">
            <v>SM19G01BND</v>
          </cell>
        </row>
        <row r="48">
          <cell r="B48" t="str">
            <v>SCH-M400</v>
          </cell>
          <cell r="C48" t="str">
            <v>신우780</v>
          </cell>
        </row>
        <row r="49">
          <cell r="B49" t="str">
            <v>SCH-N181</v>
          </cell>
          <cell r="C49" t="str">
            <v>SG13G10DNE</v>
          </cell>
        </row>
        <row r="50">
          <cell r="B50" t="str">
            <v>SCH-N181</v>
          </cell>
          <cell r="C50" t="str">
            <v>SG17G03BNN</v>
          </cell>
        </row>
        <row r="51">
          <cell r="B51" t="str">
            <v>SCH-N182</v>
          </cell>
          <cell r="C51" t="str">
            <v>SG13G10DNE</v>
          </cell>
        </row>
        <row r="52">
          <cell r="B52" t="str">
            <v>SCH-N182</v>
          </cell>
          <cell r="C52" t="str">
            <v>SG17G03BNN</v>
          </cell>
        </row>
        <row r="53">
          <cell r="B53" t="str">
            <v>SCH-N191</v>
          </cell>
          <cell r="C53" t="str">
            <v>SG13G10DNE</v>
          </cell>
        </row>
        <row r="54">
          <cell r="B54" t="str">
            <v>SCH-N191</v>
          </cell>
          <cell r="C54" t="str">
            <v>SG17G03BNN</v>
          </cell>
        </row>
        <row r="55">
          <cell r="B55" t="str">
            <v>SCH-N195</v>
          </cell>
          <cell r="C55" t="str">
            <v>SG13G10DNE</v>
          </cell>
        </row>
        <row r="56">
          <cell r="B56" t="str">
            <v>SCH-N195</v>
          </cell>
          <cell r="C56" t="str">
            <v>SG17G03BNN</v>
          </cell>
        </row>
        <row r="57">
          <cell r="B57" t="str">
            <v>SCH-N255</v>
          </cell>
          <cell r="C57" t="str">
            <v>SM1318B01B</v>
          </cell>
        </row>
        <row r="58">
          <cell r="B58" t="str">
            <v>SCH-N260</v>
          </cell>
          <cell r="C58" t="str">
            <v>SG13G02DNK</v>
          </cell>
        </row>
        <row r="59">
          <cell r="B59" t="str">
            <v>SCH-N370</v>
          </cell>
          <cell r="C59" t="str">
            <v>신우515</v>
          </cell>
        </row>
        <row r="60">
          <cell r="B60" t="str">
            <v>SCH-V300</v>
          </cell>
          <cell r="C60" t="str">
            <v>SG17G03BNY</v>
          </cell>
        </row>
        <row r="61">
          <cell r="B61" t="str">
            <v>SCH-V310</v>
          </cell>
          <cell r="C61" t="str">
            <v>SG17G03BNY</v>
          </cell>
        </row>
        <row r="62">
          <cell r="B62" t="str">
            <v>SCH-V330</v>
          </cell>
          <cell r="C62" t="str">
            <v>SG17G09BNE</v>
          </cell>
        </row>
        <row r="63">
          <cell r="B63" t="str">
            <v>SCH-X130</v>
          </cell>
          <cell r="C63" t="str">
            <v>SG17G05BNA</v>
          </cell>
        </row>
        <row r="64">
          <cell r="B64" t="str">
            <v>SCH-X137</v>
          </cell>
          <cell r="C64" t="str">
            <v>SG17G05BNA</v>
          </cell>
        </row>
        <row r="65">
          <cell r="B65" t="str">
            <v>SCH-X199</v>
          </cell>
          <cell r="C65" t="str">
            <v>SM17G07BNB</v>
          </cell>
        </row>
        <row r="66">
          <cell r="B66" t="str">
            <v>SCH-X209</v>
          </cell>
          <cell r="C66" t="str">
            <v>SG13G09DNH</v>
          </cell>
        </row>
        <row r="67">
          <cell r="B67" t="str">
            <v>SCH-X209</v>
          </cell>
          <cell r="C67" t="str">
            <v>SM16G02BNE</v>
          </cell>
        </row>
        <row r="68">
          <cell r="B68" t="str">
            <v>SCH-X219</v>
          </cell>
          <cell r="C68" t="str">
            <v>SM1315B01D</v>
          </cell>
        </row>
        <row r="69">
          <cell r="B69" t="str">
            <v>SCH-X290</v>
          </cell>
          <cell r="C69" t="str">
            <v>SG17G03BNB</v>
          </cell>
        </row>
        <row r="70">
          <cell r="B70" t="str">
            <v>SCH-X309</v>
          </cell>
          <cell r="C70" t="str">
            <v>SM16G03BNA</v>
          </cell>
        </row>
        <row r="71">
          <cell r="B71" t="str">
            <v>SCH-X319</v>
          </cell>
          <cell r="C71" t="str">
            <v>SM1420B04C</v>
          </cell>
        </row>
        <row r="72">
          <cell r="B72" t="str">
            <v>SCH-X334</v>
          </cell>
          <cell r="C72" t="str">
            <v>SG17G03BNQ</v>
          </cell>
        </row>
        <row r="73">
          <cell r="B73" t="str">
            <v>SCH-X339</v>
          </cell>
          <cell r="C73" t="str">
            <v>SM17G06BNE</v>
          </cell>
        </row>
        <row r="74">
          <cell r="B74" t="str">
            <v>SCH-X350</v>
          </cell>
          <cell r="C74" t="str">
            <v>SG15G19BNA</v>
          </cell>
        </row>
        <row r="75">
          <cell r="B75" t="str">
            <v>SCH-X359</v>
          </cell>
          <cell r="C75" t="str">
            <v>SG17G03BNZ</v>
          </cell>
        </row>
        <row r="76">
          <cell r="B76" t="str">
            <v>SCH-X430</v>
          </cell>
          <cell r="C76" t="str">
            <v>SG17G03BNT</v>
          </cell>
        </row>
        <row r="77">
          <cell r="B77" t="str">
            <v>SCH-X460</v>
          </cell>
          <cell r="C77" t="str">
            <v>SG15G19BNF</v>
          </cell>
        </row>
        <row r="78">
          <cell r="B78" t="str">
            <v>SCH-X559</v>
          </cell>
          <cell r="C78" t="str">
            <v>SM17G08BNF</v>
          </cell>
        </row>
        <row r="79">
          <cell r="B79" t="str">
            <v>SCH-X570</v>
          </cell>
          <cell r="C79" t="str">
            <v>SG17G03BNQ</v>
          </cell>
        </row>
        <row r="80">
          <cell r="B80" t="str">
            <v>SCH-X580</v>
          </cell>
          <cell r="C80" t="str">
            <v>SG17G03BNQ</v>
          </cell>
        </row>
        <row r="81">
          <cell r="B81" t="str">
            <v>SCH-X590</v>
          </cell>
          <cell r="C81" t="str">
            <v>SM15G19BNQ</v>
          </cell>
        </row>
        <row r="82">
          <cell r="B82" t="str">
            <v>SCH-X650</v>
          </cell>
          <cell r="C82" t="str">
            <v>SG13G08DND</v>
          </cell>
        </row>
        <row r="83">
          <cell r="B83" t="str">
            <v>SCH-X650</v>
          </cell>
          <cell r="C83" t="str">
            <v>SM15G33BNA</v>
          </cell>
        </row>
        <row r="84">
          <cell r="B84" t="str">
            <v>SCH-X700</v>
          </cell>
          <cell r="C84" t="str">
            <v>SG17G03BNJ</v>
          </cell>
        </row>
        <row r="85">
          <cell r="B85" t="str">
            <v>SCH-X720</v>
          </cell>
          <cell r="C85" t="str">
            <v>SG17G03BNQ</v>
          </cell>
        </row>
        <row r="86">
          <cell r="B86" t="str">
            <v>SCH-X730</v>
          </cell>
          <cell r="C86" t="str">
            <v>SM1420B04D</v>
          </cell>
        </row>
        <row r="87">
          <cell r="B87" t="str">
            <v>SCH-X750</v>
          </cell>
          <cell r="C87" t="str">
            <v>SG13G08DND</v>
          </cell>
        </row>
        <row r="88">
          <cell r="B88" t="str">
            <v>SCH-X750</v>
          </cell>
          <cell r="C88" t="str">
            <v>SM15G33BNA</v>
          </cell>
        </row>
        <row r="89">
          <cell r="B89" t="str">
            <v>SCH-X780</v>
          </cell>
          <cell r="C89" t="str">
            <v>SM1420B04C</v>
          </cell>
        </row>
        <row r="90">
          <cell r="B90" t="str">
            <v>SCH-X789</v>
          </cell>
          <cell r="C90" t="str">
            <v>SM1420B04C</v>
          </cell>
        </row>
        <row r="91">
          <cell r="B91" t="str">
            <v>SCH-X800</v>
          </cell>
          <cell r="C91" t="str">
            <v>SM1420B04U</v>
          </cell>
        </row>
        <row r="92">
          <cell r="B92" t="str">
            <v>SCH-X820</v>
          </cell>
          <cell r="C92" t="str">
            <v>SM1318B03B</v>
          </cell>
        </row>
        <row r="93">
          <cell r="B93" t="str">
            <v>SGH-A500</v>
          </cell>
          <cell r="C93" t="str">
            <v>SM15G35BNC</v>
          </cell>
        </row>
        <row r="94">
          <cell r="B94" t="str">
            <v>SGH-A608</v>
          </cell>
          <cell r="C94" t="str">
            <v>SM1318B01A</v>
          </cell>
        </row>
        <row r="95">
          <cell r="B95" t="str">
            <v>SGH-A800</v>
          </cell>
          <cell r="C95" t="str">
            <v>SM1318B01C</v>
          </cell>
        </row>
        <row r="96">
          <cell r="B96" t="str">
            <v>SGH-C100</v>
          </cell>
          <cell r="C96" t="str">
            <v>SM16G02BNG</v>
          </cell>
        </row>
        <row r="97">
          <cell r="B97" t="str">
            <v>SGH-C108</v>
          </cell>
          <cell r="C97" t="str">
            <v>SM16G02BNG</v>
          </cell>
        </row>
        <row r="98">
          <cell r="B98" t="str">
            <v>SGH-E100</v>
          </cell>
          <cell r="C98" t="str">
            <v>SM1318B03C</v>
          </cell>
        </row>
        <row r="99">
          <cell r="B99" t="str">
            <v>SGH-E100</v>
          </cell>
          <cell r="C99" t="str">
            <v>SM1318B03C</v>
          </cell>
        </row>
        <row r="100">
          <cell r="B100" t="str">
            <v>SGH-E105</v>
          </cell>
          <cell r="C100" t="str">
            <v>SM1318B03C</v>
          </cell>
        </row>
        <row r="101">
          <cell r="B101" t="str">
            <v>SGH-E400</v>
          </cell>
          <cell r="C101" t="str">
            <v>SM17G09BNG</v>
          </cell>
        </row>
        <row r="102">
          <cell r="B102" t="str">
            <v>SGH-E700</v>
          </cell>
          <cell r="C102" t="str">
            <v>부전700</v>
          </cell>
        </row>
        <row r="103">
          <cell r="B103" t="str">
            <v>SGH-E710</v>
          </cell>
          <cell r="C103" t="str">
            <v>SM1420B05G</v>
          </cell>
        </row>
        <row r="104">
          <cell r="B104" t="str">
            <v>SGH-N500</v>
          </cell>
          <cell r="C104" t="str">
            <v>SG13G09DND</v>
          </cell>
        </row>
        <row r="105">
          <cell r="B105" t="str">
            <v>SGH-N600</v>
          </cell>
          <cell r="C105" t="str">
            <v>SG13G10DNE</v>
          </cell>
        </row>
        <row r="106">
          <cell r="B106" t="str">
            <v>SGH-N600</v>
          </cell>
          <cell r="C106" t="str">
            <v>SG17G03BNC</v>
          </cell>
        </row>
        <row r="107">
          <cell r="B107" t="str">
            <v>SGH-N620</v>
          </cell>
          <cell r="C107" t="str">
            <v>SG13G10DNE</v>
          </cell>
        </row>
        <row r="108">
          <cell r="B108" t="str">
            <v>SGH-N620</v>
          </cell>
          <cell r="C108" t="str">
            <v>SG17G03BNC</v>
          </cell>
        </row>
        <row r="109">
          <cell r="B109" t="str">
            <v>SGH-N625</v>
          </cell>
          <cell r="C109" t="str">
            <v>SG13G10DNE</v>
          </cell>
        </row>
        <row r="110">
          <cell r="B110" t="str">
            <v>SGH-N625</v>
          </cell>
          <cell r="C110" t="str">
            <v>SG17G03BNC</v>
          </cell>
        </row>
        <row r="111">
          <cell r="B111" t="str">
            <v>SGH-N628</v>
          </cell>
          <cell r="C111" t="str">
            <v>SG13G10DNE</v>
          </cell>
        </row>
        <row r="112">
          <cell r="B112" t="str">
            <v>SGH-N628</v>
          </cell>
          <cell r="C112" t="str">
            <v>SG17G03BNC</v>
          </cell>
        </row>
        <row r="113">
          <cell r="B113" t="str">
            <v>SGH-P100</v>
          </cell>
          <cell r="C113" t="str">
            <v>부전720</v>
          </cell>
        </row>
        <row r="114">
          <cell r="B114" t="str">
            <v>SGH-P108</v>
          </cell>
          <cell r="C114" t="str">
            <v>부전720</v>
          </cell>
        </row>
        <row r="115">
          <cell r="B115" t="str">
            <v>SGH-P400</v>
          </cell>
          <cell r="C115" t="str">
            <v>SM1420B05A</v>
          </cell>
        </row>
        <row r="116">
          <cell r="B116" t="str">
            <v>SGH-P408</v>
          </cell>
          <cell r="C116" t="str">
            <v>SM1420B05A</v>
          </cell>
        </row>
        <row r="117">
          <cell r="B117" t="str">
            <v>SGH-R200</v>
          </cell>
          <cell r="C117" t="str">
            <v>SG13G09DND</v>
          </cell>
        </row>
        <row r="118">
          <cell r="B118" t="str">
            <v>SGH-R210</v>
          </cell>
          <cell r="C118" t="str">
            <v>SG13G09DND</v>
          </cell>
        </row>
        <row r="119">
          <cell r="B119" t="str">
            <v>SGH-R220</v>
          </cell>
          <cell r="C119" t="str">
            <v>SG13G09DND</v>
          </cell>
        </row>
        <row r="120">
          <cell r="B120" t="str">
            <v>SGH-R225</v>
          </cell>
          <cell r="C120" t="str">
            <v>SG13G09DND</v>
          </cell>
        </row>
        <row r="121">
          <cell r="B121" t="str">
            <v>SGH-S100</v>
          </cell>
          <cell r="C121" t="str">
            <v>SG17G03BNU</v>
          </cell>
        </row>
        <row r="122">
          <cell r="B122" t="str">
            <v>SGH-S105</v>
          </cell>
          <cell r="C122" t="str">
            <v>SG17G03BNU</v>
          </cell>
        </row>
        <row r="123">
          <cell r="B123" t="str">
            <v>SGH-S108</v>
          </cell>
          <cell r="C123" t="str">
            <v>SG17G03BNU</v>
          </cell>
        </row>
        <row r="124">
          <cell r="B124" t="str">
            <v>SGH-S108</v>
          </cell>
          <cell r="C124" t="str">
            <v>SG17G03BNZ</v>
          </cell>
        </row>
        <row r="125">
          <cell r="B125" t="str">
            <v>SGH-S200</v>
          </cell>
          <cell r="C125" t="str">
            <v>SG17G03BNU</v>
          </cell>
        </row>
        <row r="126">
          <cell r="B126" t="str">
            <v>SGH-S208</v>
          </cell>
          <cell r="C126" t="str">
            <v>SG17G03BNU</v>
          </cell>
        </row>
        <row r="127">
          <cell r="B127" t="str">
            <v>SGH-S300</v>
          </cell>
          <cell r="C127" t="str">
            <v>SG17G03BNZ</v>
          </cell>
        </row>
        <row r="128">
          <cell r="B128" t="str">
            <v>SGH-S307</v>
          </cell>
          <cell r="C128" t="str">
            <v>SG17G03BNZ</v>
          </cell>
        </row>
        <row r="129">
          <cell r="B129" t="str">
            <v>SGH-S308</v>
          </cell>
          <cell r="C129" t="str">
            <v>SG17G03BNZ</v>
          </cell>
        </row>
        <row r="130">
          <cell r="B130" t="str">
            <v>SGH-S500</v>
          </cell>
          <cell r="C130" t="str">
            <v>부전700</v>
          </cell>
        </row>
        <row r="131">
          <cell r="B131" t="str">
            <v>SGH-S508</v>
          </cell>
          <cell r="C131" t="str">
            <v>부전700</v>
          </cell>
        </row>
        <row r="132">
          <cell r="B132" t="str">
            <v>SGH-T100</v>
          </cell>
          <cell r="C132" t="str">
            <v>삼부850</v>
          </cell>
        </row>
        <row r="133">
          <cell r="B133" t="str">
            <v>SGH-T108</v>
          </cell>
          <cell r="C133" t="str">
            <v>SM17G07BNA</v>
          </cell>
        </row>
        <row r="134">
          <cell r="B134" t="str">
            <v>SGH-T208</v>
          </cell>
          <cell r="C134" t="str">
            <v>SM15G19BNG</v>
          </cell>
        </row>
        <row r="135">
          <cell r="B135" t="str">
            <v>SGH-T400</v>
          </cell>
          <cell r="C135" t="str">
            <v>부전700</v>
          </cell>
        </row>
        <row r="136">
          <cell r="B136" t="str">
            <v>SGH-T408</v>
          </cell>
          <cell r="C136" t="str">
            <v>부전700</v>
          </cell>
        </row>
        <row r="137">
          <cell r="B137" t="str">
            <v>SGH-T410</v>
          </cell>
          <cell r="C137" t="str">
            <v>부전700</v>
          </cell>
        </row>
        <row r="138">
          <cell r="B138" t="str">
            <v>SGH-T500</v>
          </cell>
          <cell r="C138" t="str">
            <v>SM1420B04F</v>
          </cell>
        </row>
        <row r="139">
          <cell r="B139" t="str">
            <v>SGH-T508</v>
          </cell>
          <cell r="C139" t="str">
            <v>SM1420B04F</v>
          </cell>
        </row>
        <row r="140">
          <cell r="B140" t="str">
            <v>SGH-T608</v>
          </cell>
          <cell r="C140" t="str">
            <v>SM17G09BNK</v>
          </cell>
        </row>
        <row r="141">
          <cell r="B141" t="str">
            <v>SGH-V100</v>
          </cell>
          <cell r="C141" t="str">
            <v>SM16G02BNF</v>
          </cell>
        </row>
        <row r="142">
          <cell r="B142" t="str">
            <v>SGH-V200</v>
          </cell>
          <cell r="C142" t="str">
            <v>SG17G03BNU</v>
          </cell>
        </row>
        <row r="143">
          <cell r="B143" t="str">
            <v>SGH-V205</v>
          </cell>
          <cell r="C143" t="str">
            <v>SG17G03BNU</v>
          </cell>
        </row>
        <row r="144">
          <cell r="B144" t="str">
            <v>SGH-V206</v>
          </cell>
          <cell r="C144" t="str">
            <v>SG17G03BNU</v>
          </cell>
        </row>
        <row r="145">
          <cell r="B145" t="str">
            <v>SGH-V208</v>
          </cell>
          <cell r="C145" t="str">
            <v>SM17G08BNH</v>
          </cell>
        </row>
        <row r="146">
          <cell r="B146" t="str">
            <v>SGH-X100</v>
          </cell>
          <cell r="C146" t="str">
            <v>SM1318B04A</v>
          </cell>
        </row>
        <row r="147">
          <cell r="B147" t="str">
            <v>SGH-X100</v>
          </cell>
          <cell r="C147" t="str">
            <v>SM0812D01C</v>
          </cell>
        </row>
        <row r="148">
          <cell r="B148" t="str">
            <v>SGH-X105</v>
          </cell>
          <cell r="C148" t="str">
            <v>SM1318B03H</v>
          </cell>
        </row>
        <row r="149">
          <cell r="B149" t="str">
            <v>SGH-X105</v>
          </cell>
          <cell r="C149" t="str">
            <v>SM0812D01E</v>
          </cell>
        </row>
        <row r="150">
          <cell r="B150" t="str">
            <v>SGH-X400</v>
          </cell>
          <cell r="C150" t="str">
            <v>삼부700</v>
          </cell>
        </row>
        <row r="151">
          <cell r="B151" t="str">
            <v>SGH-X408</v>
          </cell>
          <cell r="C151" t="str">
            <v>삼부700</v>
          </cell>
        </row>
        <row r="152">
          <cell r="B152" t="str">
            <v>SGH-X426</v>
          </cell>
          <cell r="C152" t="str">
            <v>SM1318B03C</v>
          </cell>
        </row>
        <row r="153">
          <cell r="B153" t="str">
            <v>SGH-X427</v>
          </cell>
          <cell r="C153" t="str">
            <v>SM1318B03C</v>
          </cell>
        </row>
        <row r="154">
          <cell r="B154" t="str">
            <v>SPH-A2000</v>
          </cell>
          <cell r="C154" t="str">
            <v>SG13G02DNG</v>
          </cell>
        </row>
        <row r="155">
          <cell r="B155" t="str">
            <v>SPH-A2100</v>
          </cell>
          <cell r="C155" t="str">
            <v>SG13G02DNK</v>
          </cell>
        </row>
        <row r="156">
          <cell r="B156" t="str">
            <v>SPH-A330</v>
          </cell>
          <cell r="C156" t="str">
            <v>SG17G03BNA</v>
          </cell>
        </row>
        <row r="157">
          <cell r="B157" t="str">
            <v>SPH-A335</v>
          </cell>
          <cell r="C157" t="str">
            <v>SG17G03BNA</v>
          </cell>
        </row>
        <row r="158">
          <cell r="B158" t="str">
            <v>SPH-A400</v>
          </cell>
          <cell r="C158" t="str">
            <v>SG13G08DNG</v>
          </cell>
        </row>
        <row r="159">
          <cell r="B159" t="str">
            <v>SPH-A460</v>
          </cell>
          <cell r="C159" t="str">
            <v>SG17G03BNB</v>
          </cell>
        </row>
        <row r="160">
          <cell r="B160" t="str">
            <v>SPH-A500</v>
          </cell>
          <cell r="C160" t="str">
            <v>SG17G03BNT</v>
          </cell>
        </row>
        <row r="161">
          <cell r="B161" t="str">
            <v>SPH-A505</v>
          </cell>
          <cell r="C161" t="str">
            <v>SG17G03BNT</v>
          </cell>
        </row>
        <row r="162">
          <cell r="B162" t="str">
            <v>SPH-A520</v>
          </cell>
          <cell r="C162" t="str">
            <v>SG17G03BNB</v>
          </cell>
        </row>
        <row r="163">
          <cell r="B163" t="str">
            <v>SPH-A540</v>
          </cell>
          <cell r="C163" t="str">
            <v>SM16G02BNB</v>
          </cell>
        </row>
        <row r="164">
          <cell r="B164" t="str">
            <v>SPH-A600</v>
          </cell>
          <cell r="C164" t="str">
            <v>SM1420B04J</v>
          </cell>
        </row>
        <row r="165">
          <cell r="B165" t="str">
            <v>SPH-A620</v>
          </cell>
          <cell r="C165" t="str">
            <v>부전700</v>
          </cell>
        </row>
        <row r="166">
          <cell r="B166" t="str">
            <v>SPH-A640</v>
          </cell>
          <cell r="C166" t="str">
            <v>SM1420B04W</v>
          </cell>
        </row>
        <row r="167">
          <cell r="B167" t="str">
            <v>SPH-E1000</v>
          </cell>
          <cell r="C167" t="str">
            <v>SG17G03BNT</v>
          </cell>
        </row>
        <row r="168">
          <cell r="B168" t="str">
            <v>SPH-E1100</v>
          </cell>
          <cell r="C168" t="str">
            <v>기린650</v>
          </cell>
        </row>
        <row r="169">
          <cell r="B169" t="str">
            <v>SPH-E1700</v>
          </cell>
          <cell r="C169" t="str">
            <v>부전700</v>
          </cell>
        </row>
        <row r="170">
          <cell r="B170" t="str">
            <v>SPH-E2000</v>
          </cell>
          <cell r="C170" t="str">
            <v>SM1420B04Z</v>
          </cell>
        </row>
        <row r="171">
          <cell r="B171" t="str">
            <v>SPH-I330</v>
          </cell>
          <cell r="C171" t="str">
            <v>SM19G01BNB</v>
          </cell>
        </row>
        <row r="172">
          <cell r="B172" t="str">
            <v>SPH-I700</v>
          </cell>
          <cell r="C172" t="str">
            <v>삼부475</v>
          </cell>
        </row>
        <row r="173">
          <cell r="B173" t="str">
            <v>SPH-I700</v>
          </cell>
          <cell r="C173" t="str">
            <v>SM20G17BNF</v>
          </cell>
        </row>
        <row r="174">
          <cell r="B174" t="str">
            <v>SPH-M100</v>
          </cell>
          <cell r="C174" t="str">
            <v>SG13G07DND</v>
          </cell>
        </row>
        <row r="175">
          <cell r="B175" t="str">
            <v>SPH-M3300</v>
          </cell>
          <cell r="C175" t="str">
            <v>SG17G03BNG</v>
          </cell>
        </row>
        <row r="176">
          <cell r="B176" t="str">
            <v>SPH-M3300</v>
          </cell>
          <cell r="C176" t="str">
            <v>SM19G01BND</v>
          </cell>
        </row>
        <row r="177">
          <cell r="B177" t="str">
            <v>SPH-N175</v>
          </cell>
          <cell r="C177" t="str">
            <v>신우515</v>
          </cell>
        </row>
        <row r="178">
          <cell r="B178" t="str">
            <v>SPH-N195</v>
          </cell>
          <cell r="C178" t="str">
            <v>SG13G10DNE</v>
          </cell>
        </row>
        <row r="179">
          <cell r="B179" t="str">
            <v>SPH-N195</v>
          </cell>
          <cell r="C179" t="str">
            <v>SG17G03BNN</v>
          </cell>
        </row>
        <row r="180">
          <cell r="B180" t="str">
            <v>SPH-V3000</v>
          </cell>
          <cell r="C180" t="str">
            <v>SG17G03BNY</v>
          </cell>
        </row>
        <row r="181">
          <cell r="B181" t="str">
            <v>SPH-X1300</v>
          </cell>
          <cell r="C181" t="str">
            <v>SG17G05BNA</v>
          </cell>
        </row>
        <row r="182">
          <cell r="B182" t="str">
            <v>SPH-X4200</v>
          </cell>
          <cell r="C182" t="str">
            <v>SG17G03BNH</v>
          </cell>
        </row>
        <row r="183">
          <cell r="B183" t="str">
            <v>SPH-X4209</v>
          </cell>
          <cell r="C183" t="str">
            <v>SG17G03BNH</v>
          </cell>
        </row>
        <row r="184">
          <cell r="B184" t="str">
            <v>SPH-X4500</v>
          </cell>
          <cell r="C184" t="str">
            <v>SG15G19BND</v>
          </cell>
        </row>
        <row r="185">
          <cell r="B185" t="str">
            <v>SPH-X4900</v>
          </cell>
          <cell r="C185" t="str">
            <v>SG17G03BNB</v>
          </cell>
        </row>
        <row r="186">
          <cell r="B186" t="str">
            <v>SPH-X4909</v>
          </cell>
          <cell r="C186" t="str">
            <v>SG17G03BNB</v>
          </cell>
        </row>
        <row r="187">
          <cell r="B187" t="str">
            <v>SPH-X5900</v>
          </cell>
          <cell r="C187" t="str">
            <v>SM15G19BNQ</v>
          </cell>
        </row>
        <row r="188">
          <cell r="B188" t="str">
            <v>SPH-X7000</v>
          </cell>
          <cell r="C188" t="str">
            <v>SG17G03BNJ</v>
          </cell>
        </row>
        <row r="189">
          <cell r="B189" t="str">
            <v>SPH-X7019</v>
          </cell>
          <cell r="C189" t="str">
            <v>SG17G03BNJ</v>
          </cell>
        </row>
        <row r="190">
          <cell r="B190" t="str">
            <v>SPH-X7500</v>
          </cell>
          <cell r="C190" t="str">
            <v>SG17G03BNZ</v>
          </cell>
        </row>
        <row r="191">
          <cell r="B191" t="str">
            <v>SPH-X7509</v>
          </cell>
          <cell r="C191" t="str">
            <v>SG17G03BNZ</v>
          </cell>
        </row>
        <row r="192">
          <cell r="B192" t="str">
            <v>SPH-X7700</v>
          </cell>
          <cell r="C192" t="str">
            <v>SM1420B04A</v>
          </cell>
        </row>
        <row r="193">
          <cell r="B193" t="str">
            <v>SPH-X7800</v>
          </cell>
          <cell r="C193" t="str">
            <v>SM1420B04C</v>
          </cell>
        </row>
        <row r="194">
          <cell r="B194" t="str">
            <v>SPH-X7800</v>
          </cell>
          <cell r="C194" t="str">
            <v>SM1420B04L</v>
          </cell>
        </row>
        <row r="195">
          <cell r="B195" t="str">
            <v>SPH-X7809</v>
          </cell>
          <cell r="C195" t="str">
            <v>SM1420B04C</v>
          </cell>
        </row>
        <row r="196">
          <cell r="B196" t="str">
            <v>SPH-X8000</v>
          </cell>
          <cell r="C196" t="str">
            <v>SG17G03BNB</v>
          </cell>
        </row>
        <row r="197">
          <cell r="B197" t="str">
            <v>SPH-X8100</v>
          </cell>
          <cell r="C197" t="str">
            <v>SM1420B04T</v>
          </cell>
        </row>
        <row r="198">
          <cell r="B198" t="str">
            <v>SPH-X8100</v>
          </cell>
          <cell r="C198" t="str">
            <v>부전700</v>
          </cell>
        </row>
        <row r="199">
          <cell r="B199" t="str">
            <v>SPH-X8300</v>
          </cell>
          <cell r="C199" t="str">
            <v>SM1420B04H</v>
          </cell>
        </row>
        <row r="200">
          <cell r="B200" t="str">
            <v>SPH-X8309</v>
          </cell>
          <cell r="C200" t="str">
            <v>SM1420B04H</v>
          </cell>
        </row>
        <row r="201">
          <cell r="B201" t="str">
            <v>SPH-X8500</v>
          </cell>
          <cell r="C201" t="str">
            <v>SM16G02BNJ</v>
          </cell>
        </row>
        <row r="202">
          <cell r="B202" t="str">
            <v>SPH-X9000</v>
          </cell>
          <cell r="C202" t="str">
            <v>SM17G08BNA</v>
          </cell>
        </row>
        <row r="203">
          <cell r="B203" t="str">
            <v>SPH-X9100</v>
          </cell>
          <cell r="C203" t="str">
            <v>SM1420B04U</v>
          </cell>
        </row>
        <row r="204">
          <cell r="B204" t="str">
            <v>SP-R7000</v>
          </cell>
          <cell r="C204" t="str">
            <v>SM15G07ZNC</v>
          </cell>
        </row>
        <row r="205">
          <cell r="B205" t="str">
            <v>STH-A225</v>
          </cell>
          <cell r="C205" t="str">
            <v>SG13G09DNJ</v>
          </cell>
        </row>
        <row r="206">
          <cell r="B206" t="str">
            <v>STH-A255</v>
          </cell>
          <cell r="C206" t="str">
            <v>SM15G19DNA</v>
          </cell>
        </row>
        <row r="207">
          <cell r="B207" t="str">
            <v>STH-A325</v>
          </cell>
          <cell r="C207" t="str">
            <v>SG17G03BNZ</v>
          </cell>
        </row>
        <row r="208">
          <cell r="B208" t="str">
            <v>STH-N271</v>
          </cell>
          <cell r="C208" t="str">
            <v>SG13G09DNB</v>
          </cell>
        </row>
        <row r="209">
          <cell r="B209" t="str">
            <v>STH-N275</v>
          </cell>
          <cell r="C209" t="str">
            <v>SG13G09DNB</v>
          </cell>
        </row>
        <row r="210">
          <cell r="B210" t="str">
            <v>STH-N375</v>
          </cell>
          <cell r="C210" t="str">
            <v>SG13G09DNB</v>
          </cell>
        </row>
        <row r="212">
          <cell r="B212" t="str">
            <v>SGH-T208</v>
          </cell>
          <cell r="C212" t="str">
            <v>SG13G09DNG</v>
          </cell>
        </row>
        <row r="213">
          <cell r="B213" t="str">
            <v>SCH-E350</v>
          </cell>
          <cell r="C213" t="str">
            <v>SM0812D01D</v>
          </cell>
        </row>
        <row r="214">
          <cell r="B214" t="str">
            <v>SCH-V350</v>
          </cell>
          <cell r="C214" t="str">
            <v>SM1420B04M</v>
          </cell>
        </row>
        <row r="215">
          <cell r="B215" t="str">
            <v>SPH-X9400</v>
          </cell>
          <cell r="C215" t="str">
            <v>SM17G08BNG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입력폼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4</v>
          </cell>
        </row>
        <row r="2">
          <cell r="A2" t="str">
            <v>총금액</v>
          </cell>
          <cell r="B2" t="str">
            <v>삼성전자</v>
          </cell>
          <cell r="C2" t="str">
            <v>하이닉스</v>
          </cell>
          <cell r="D2" t="str">
            <v>기     타</v>
          </cell>
        </row>
        <row r="6">
          <cell r="B6" t="str">
            <v>품질비용</v>
          </cell>
          <cell r="C6" t="str">
            <v>관리대수</v>
          </cell>
          <cell r="D6" t="str">
            <v>대당유지비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ENTY"/>
      <sheetName val="문제점"/>
      <sheetName val="TYPE"/>
      <sheetName val="이천"/>
      <sheetName val="청주"/>
      <sheetName val="동부"/>
      <sheetName val="아남"/>
      <sheetName val="핵심역량팀"/>
      <sheetName val="GRAPH"/>
    </sheetNames>
    <sheetDataSet>
      <sheetData sheetId="0" refreshError="1">
        <row r="1">
          <cell r="A1">
            <v>4</v>
          </cell>
        </row>
        <row r="2">
          <cell r="C2" t="str">
            <v>TOTAL</v>
          </cell>
          <cell r="D2" t="str">
            <v>이천</v>
          </cell>
          <cell r="E2" t="str">
            <v>청주</v>
          </cell>
          <cell r="F2" t="str">
            <v>동부</v>
          </cell>
          <cell r="G2" t="str">
            <v>아남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크로 보안수준 설명"/>
      <sheetName val="사용방법"/>
      <sheetName val="입력폼"/>
      <sheetName val="출력폼"/>
      <sheetName val="급여명세서"/>
      <sheetName val="Sheet1"/>
      <sheetName val="갑근세 2008"/>
      <sheetName val="국민연금 2008"/>
      <sheetName val="건강보험 2008"/>
      <sheetName val="IMD,IDD,端子V (2)"/>
    </sheetNames>
    <sheetDataSet>
      <sheetData sheetId="0" refreshError="1"/>
      <sheetData sheetId="1" refreshError="1"/>
      <sheetData sheetId="2" refreshError="1">
        <row r="10">
          <cell r="B10" t="str">
            <v>정금곡</v>
          </cell>
          <cell r="C10" t="str">
            <v>차장</v>
          </cell>
          <cell r="D10">
            <v>1200000</v>
          </cell>
          <cell r="E10">
            <v>200000</v>
          </cell>
          <cell r="G10">
            <v>0</v>
          </cell>
          <cell r="L10">
            <v>200000</v>
          </cell>
          <cell r="M10">
            <v>200000</v>
          </cell>
          <cell r="N10">
            <v>200000</v>
          </cell>
          <cell r="O10">
            <v>2000000</v>
          </cell>
          <cell r="P10">
            <v>1350</v>
          </cell>
          <cell r="Q10">
            <v>130</v>
          </cell>
          <cell r="R10">
            <v>67500</v>
          </cell>
          <cell r="T10">
            <v>39920</v>
          </cell>
          <cell r="U10">
            <v>9000</v>
          </cell>
          <cell r="V10">
            <v>117900</v>
          </cell>
          <cell r="W10">
            <v>1882100</v>
          </cell>
        </row>
        <row r="11">
          <cell r="B11" t="str">
            <v>이보영</v>
          </cell>
          <cell r="C11" t="str">
            <v>사원</v>
          </cell>
          <cell r="D11">
            <v>850000</v>
          </cell>
          <cell r="E11">
            <v>30000</v>
          </cell>
          <cell r="F11">
            <v>0</v>
          </cell>
          <cell r="G11">
            <v>50000</v>
          </cell>
          <cell r="H11">
            <v>290250</v>
          </cell>
          <cell r="I11">
            <v>100000</v>
          </cell>
          <cell r="K11">
            <v>154800</v>
          </cell>
          <cell r="L11">
            <v>60000</v>
          </cell>
          <cell r="M11">
            <v>100000</v>
          </cell>
          <cell r="N11">
            <v>20000</v>
          </cell>
          <cell r="O11">
            <v>1655050</v>
          </cell>
          <cell r="P11">
            <v>11710</v>
          </cell>
          <cell r="Q11">
            <v>1170</v>
          </cell>
          <cell r="R11">
            <v>54000</v>
          </cell>
          <cell r="T11">
            <v>31930</v>
          </cell>
          <cell r="U11">
            <v>7440</v>
          </cell>
          <cell r="V11">
            <v>106250</v>
          </cell>
          <cell r="W11">
            <v>1548800</v>
          </cell>
        </row>
        <row r="12">
          <cell r="B12" t="str">
            <v>이미애</v>
          </cell>
          <cell r="C12" t="str">
            <v>사원</v>
          </cell>
          <cell r="D12">
            <v>0</v>
          </cell>
          <cell r="O12">
            <v>0</v>
          </cell>
          <cell r="W12">
            <v>0</v>
          </cell>
        </row>
        <row r="13">
          <cell r="B13" t="str">
            <v>김숙자</v>
          </cell>
          <cell r="C13" t="str">
            <v>사원</v>
          </cell>
          <cell r="O13">
            <v>0</v>
          </cell>
          <cell r="P13">
            <v>0</v>
          </cell>
          <cell r="Q13">
            <v>0</v>
          </cell>
          <cell r="W13">
            <v>0</v>
          </cell>
        </row>
        <row r="14">
          <cell r="B14" t="str">
            <v>이만순</v>
          </cell>
          <cell r="C14" t="str">
            <v>사원</v>
          </cell>
          <cell r="O14">
            <v>0</v>
          </cell>
          <cell r="P14">
            <v>0</v>
          </cell>
          <cell r="Q14">
            <v>0</v>
          </cell>
          <cell r="W14">
            <v>0</v>
          </cell>
        </row>
        <row r="15">
          <cell r="B15" t="str">
            <v>이근자</v>
          </cell>
          <cell r="C15" t="str">
            <v>사원</v>
          </cell>
          <cell r="O15">
            <v>0</v>
          </cell>
          <cell r="P15">
            <v>0</v>
          </cell>
          <cell r="Q15">
            <v>0</v>
          </cell>
          <cell r="W15">
            <v>0</v>
          </cell>
        </row>
        <row r="16">
          <cell r="B16" t="str">
            <v>김영자</v>
          </cell>
          <cell r="C16" t="str">
            <v>사원</v>
          </cell>
          <cell r="O16">
            <v>0</v>
          </cell>
          <cell r="P16">
            <v>0</v>
          </cell>
          <cell r="Q16">
            <v>0</v>
          </cell>
          <cell r="W16">
            <v>0</v>
          </cell>
        </row>
        <row r="17">
          <cell r="B17" t="str">
            <v>조유진</v>
          </cell>
          <cell r="C17" t="str">
            <v>사원</v>
          </cell>
          <cell r="O17">
            <v>0</v>
          </cell>
          <cell r="P17">
            <v>0</v>
          </cell>
          <cell r="Q17">
            <v>0</v>
          </cell>
          <cell r="W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T18" t="str">
            <v/>
          </cell>
          <cell r="U18">
            <v>0</v>
          </cell>
          <cell r="V18">
            <v>0</v>
          </cell>
          <cell r="W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 t="str">
            <v/>
          </cell>
          <cell r="T19" t="str">
            <v/>
          </cell>
          <cell r="U19">
            <v>0</v>
          </cell>
          <cell r="V19">
            <v>0</v>
          </cell>
          <cell r="W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 t="str">
            <v/>
          </cell>
          <cell r="T20" t="str">
            <v/>
          </cell>
          <cell r="U20">
            <v>0</v>
          </cell>
          <cell r="V20">
            <v>0</v>
          </cell>
          <cell r="W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 t="str">
            <v/>
          </cell>
          <cell r="T21" t="str">
            <v/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 t="str">
            <v/>
          </cell>
          <cell r="T22" t="str">
            <v/>
          </cell>
          <cell r="U22">
            <v>0</v>
          </cell>
          <cell r="V22">
            <v>0</v>
          </cell>
          <cell r="W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</row>
        <row r="34">
          <cell r="D34">
            <v>2050000</v>
          </cell>
          <cell r="E34">
            <v>230000</v>
          </cell>
          <cell r="F34">
            <v>0</v>
          </cell>
          <cell r="G34">
            <v>50000</v>
          </cell>
          <cell r="H34">
            <v>290250</v>
          </cell>
          <cell r="I34">
            <v>100000</v>
          </cell>
          <cell r="J34">
            <v>0</v>
          </cell>
          <cell r="K34">
            <v>154800</v>
          </cell>
          <cell r="L34">
            <v>260000</v>
          </cell>
          <cell r="M34">
            <v>300000</v>
          </cell>
          <cell r="N34">
            <v>220000</v>
          </cell>
          <cell r="O34">
            <v>3655050</v>
          </cell>
          <cell r="P34">
            <v>13060</v>
          </cell>
          <cell r="Q34">
            <v>1300</v>
          </cell>
          <cell r="R34">
            <v>121500</v>
          </cell>
          <cell r="T34">
            <v>71850</v>
          </cell>
          <cell r="U34">
            <v>16440</v>
          </cell>
          <cell r="V34">
            <v>224150</v>
          </cell>
          <cell r="W34">
            <v>3430900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용직급여명세서"/>
      <sheetName val="개별급여명세서"/>
      <sheetName val="Sheet3"/>
    </sheetNames>
    <sheetDataSet>
      <sheetData sheetId="0">
        <row r="2">
          <cell r="A2" t="str">
            <v>최석민</v>
          </cell>
          <cell r="B2" t="str">
            <v>o</v>
          </cell>
          <cell r="C2" t="str">
            <v>x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x</v>
          </cell>
          <cell r="H2" t="str">
            <v>o</v>
          </cell>
          <cell r="I2" t="str">
            <v>o</v>
          </cell>
          <cell r="J2" t="str">
            <v>x</v>
          </cell>
          <cell r="K2" t="str">
            <v>o</v>
          </cell>
          <cell r="L2" t="str">
            <v>o</v>
          </cell>
          <cell r="M2" t="str">
            <v>o</v>
          </cell>
          <cell r="N2" t="str">
            <v>o</v>
          </cell>
          <cell r="O2" t="str">
            <v>o</v>
          </cell>
          <cell r="P2" t="str">
            <v>o</v>
          </cell>
          <cell r="Q2" t="str">
            <v>o</v>
          </cell>
          <cell r="R2" t="str">
            <v>o</v>
          </cell>
          <cell r="S2" t="str">
            <v>o</v>
          </cell>
          <cell r="T2" t="str">
            <v>o</v>
          </cell>
          <cell r="U2" t="str">
            <v>o</v>
          </cell>
          <cell r="V2" t="str">
            <v>o</v>
          </cell>
          <cell r="W2" t="str">
            <v>x</v>
          </cell>
          <cell r="X2" t="str">
            <v>o</v>
          </cell>
          <cell r="Y2" t="str">
            <v>o</v>
          </cell>
          <cell r="Z2" t="str">
            <v>o</v>
          </cell>
          <cell r="AA2" t="str">
            <v>o</v>
          </cell>
          <cell r="AB2" t="str">
            <v>o</v>
          </cell>
          <cell r="AC2" t="str">
            <v>o</v>
          </cell>
          <cell r="AD2" t="str">
            <v>x</v>
          </cell>
          <cell r="AE2" t="str">
            <v>o</v>
          </cell>
          <cell r="AF2" t="str">
            <v>o</v>
          </cell>
          <cell r="AG2">
            <v>26</v>
          </cell>
          <cell r="AH2">
            <v>60000</v>
          </cell>
          <cell r="AI2">
            <v>0</v>
          </cell>
          <cell r="AJ2">
            <v>0</v>
          </cell>
          <cell r="AK2">
            <v>1560000</v>
          </cell>
        </row>
        <row r="3">
          <cell r="A3" t="str">
            <v>김민기</v>
          </cell>
          <cell r="B3" t="str">
            <v>x</v>
          </cell>
          <cell r="C3" t="str">
            <v>x</v>
          </cell>
          <cell r="D3" t="str">
            <v>o</v>
          </cell>
          <cell r="E3" t="str">
            <v>o</v>
          </cell>
          <cell r="F3" t="str">
            <v>o</v>
          </cell>
          <cell r="G3" t="str">
            <v>o</v>
          </cell>
          <cell r="H3" t="str">
            <v>o</v>
          </cell>
          <cell r="I3" t="str">
            <v>o</v>
          </cell>
          <cell r="J3" t="str">
            <v>o</v>
          </cell>
          <cell r="K3" t="str">
            <v>o</v>
          </cell>
          <cell r="L3" t="str">
            <v>o</v>
          </cell>
          <cell r="M3" t="str">
            <v>o</v>
          </cell>
          <cell r="N3" t="str">
            <v>x</v>
          </cell>
          <cell r="O3" t="str">
            <v>o</v>
          </cell>
          <cell r="P3" t="str">
            <v>o</v>
          </cell>
          <cell r="Q3" t="str">
            <v>x</v>
          </cell>
          <cell r="R3" t="str">
            <v>x</v>
          </cell>
          <cell r="S3" t="str">
            <v>o</v>
          </cell>
          <cell r="T3" t="str">
            <v>o</v>
          </cell>
          <cell r="U3" t="str">
            <v>o</v>
          </cell>
          <cell r="V3" t="str">
            <v>o</v>
          </cell>
          <cell r="W3" t="str">
            <v>x</v>
          </cell>
          <cell r="X3" t="str">
            <v>x</v>
          </cell>
          <cell r="Y3" t="str">
            <v>x</v>
          </cell>
          <cell r="Z3" t="str">
            <v>o</v>
          </cell>
          <cell r="AA3" t="str">
            <v>o</v>
          </cell>
          <cell r="AB3" t="str">
            <v>o</v>
          </cell>
          <cell r="AC3" t="str">
            <v>o</v>
          </cell>
          <cell r="AD3" t="str">
            <v>x</v>
          </cell>
          <cell r="AE3" t="str">
            <v>o</v>
          </cell>
          <cell r="AF3" t="str">
            <v>o</v>
          </cell>
          <cell r="AG3">
            <v>22</v>
          </cell>
          <cell r="AH3">
            <v>50000</v>
          </cell>
          <cell r="AI3">
            <v>0</v>
          </cell>
          <cell r="AJ3">
            <v>0</v>
          </cell>
          <cell r="AK3">
            <v>1100000</v>
          </cell>
        </row>
        <row r="4">
          <cell r="A4" t="str">
            <v>홍석철</v>
          </cell>
          <cell r="B4" t="str">
            <v>x</v>
          </cell>
          <cell r="C4" t="str">
            <v>o</v>
          </cell>
          <cell r="D4" t="str">
            <v>o</v>
          </cell>
          <cell r="E4" t="str">
            <v>o</v>
          </cell>
          <cell r="F4" t="str">
            <v>o</v>
          </cell>
          <cell r="G4" t="str">
            <v>o</v>
          </cell>
          <cell r="H4" t="str">
            <v>x</v>
          </cell>
          <cell r="I4" t="str">
            <v>x</v>
          </cell>
          <cell r="J4" t="str">
            <v>o</v>
          </cell>
          <cell r="K4" t="str">
            <v>o</v>
          </cell>
          <cell r="L4" t="str">
            <v>o</v>
          </cell>
          <cell r="M4" t="str">
            <v>o</v>
          </cell>
          <cell r="N4" t="str">
            <v>x</v>
          </cell>
          <cell r="O4" t="str">
            <v>o</v>
          </cell>
          <cell r="P4" t="str">
            <v>o</v>
          </cell>
          <cell r="Q4" t="str">
            <v>o</v>
          </cell>
          <cell r="R4" t="str">
            <v>o</v>
          </cell>
          <cell r="S4" t="str">
            <v>o</v>
          </cell>
          <cell r="T4" t="str">
            <v>o</v>
          </cell>
          <cell r="U4" t="str">
            <v>o</v>
          </cell>
          <cell r="V4" t="str">
            <v>o</v>
          </cell>
          <cell r="W4" t="str">
            <v>o</v>
          </cell>
          <cell r="X4" t="str">
            <v>o</v>
          </cell>
          <cell r="Y4" t="str">
            <v>o</v>
          </cell>
          <cell r="Z4" t="str">
            <v>o</v>
          </cell>
          <cell r="AA4" t="str">
            <v>o</v>
          </cell>
          <cell r="AB4" t="str">
            <v>o</v>
          </cell>
          <cell r="AC4" t="str">
            <v>o</v>
          </cell>
          <cell r="AD4" t="str">
            <v>o</v>
          </cell>
          <cell r="AE4" t="str">
            <v>o</v>
          </cell>
          <cell r="AF4" t="str">
            <v>o</v>
          </cell>
          <cell r="AG4">
            <v>27</v>
          </cell>
          <cell r="AH4">
            <v>70000</v>
          </cell>
          <cell r="AI4">
            <v>0</v>
          </cell>
          <cell r="AJ4">
            <v>0</v>
          </cell>
          <cell r="AK4">
            <v>1890000</v>
          </cell>
        </row>
        <row r="5">
          <cell r="A5" t="str">
            <v>유동민</v>
          </cell>
          <cell r="B5" t="str">
            <v>x</v>
          </cell>
          <cell r="C5" t="str">
            <v>o</v>
          </cell>
          <cell r="D5" t="str">
            <v>x</v>
          </cell>
          <cell r="E5" t="str">
            <v>o</v>
          </cell>
          <cell r="F5" t="str">
            <v>o</v>
          </cell>
          <cell r="G5" t="str">
            <v>o</v>
          </cell>
          <cell r="H5" t="str">
            <v>o</v>
          </cell>
          <cell r="I5" t="str">
            <v>o</v>
          </cell>
          <cell r="J5" t="str">
            <v>o</v>
          </cell>
          <cell r="K5" t="str">
            <v>o</v>
          </cell>
          <cell r="L5" t="str">
            <v>o</v>
          </cell>
          <cell r="M5" t="str">
            <v>o</v>
          </cell>
          <cell r="N5" t="str">
            <v>o</v>
          </cell>
          <cell r="O5" t="str">
            <v>o</v>
          </cell>
          <cell r="P5" t="str">
            <v>o</v>
          </cell>
          <cell r="Q5" t="str">
            <v>o</v>
          </cell>
          <cell r="R5" t="str">
            <v>o</v>
          </cell>
          <cell r="S5" t="str">
            <v>o</v>
          </cell>
          <cell r="T5" t="str">
            <v>o</v>
          </cell>
          <cell r="U5" t="str">
            <v>o</v>
          </cell>
          <cell r="V5" t="str">
            <v>o</v>
          </cell>
          <cell r="W5" t="str">
            <v>o</v>
          </cell>
          <cell r="X5" t="str">
            <v>o</v>
          </cell>
          <cell r="Y5" t="str">
            <v>o</v>
          </cell>
          <cell r="Z5" t="str">
            <v>o</v>
          </cell>
          <cell r="AA5" t="str">
            <v>o</v>
          </cell>
          <cell r="AB5" t="str">
            <v>o</v>
          </cell>
          <cell r="AC5" t="str">
            <v>o</v>
          </cell>
          <cell r="AD5" t="str">
            <v>o</v>
          </cell>
          <cell r="AE5" t="str">
            <v>x</v>
          </cell>
          <cell r="AF5" t="str">
            <v>o</v>
          </cell>
          <cell r="AG5">
            <v>28</v>
          </cell>
          <cell r="AH5">
            <v>85000</v>
          </cell>
          <cell r="AI5">
            <v>3059.9999999999995</v>
          </cell>
          <cell r="AJ5">
            <v>305.99999999999994</v>
          </cell>
          <cell r="AK5">
            <v>2383366</v>
          </cell>
        </row>
        <row r="6">
          <cell r="A6" t="str">
            <v>김우연</v>
          </cell>
          <cell r="B6" t="str">
            <v>x</v>
          </cell>
          <cell r="C6" t="str">
            <v>x</v>
          </cell>
          <cell r="D6" t="str">
            <v>o</v>
          </cell>
          <cell r="E6" t="str">
            <v>o</v>
          </cell>
          <cell r="F6" t="str">
            <v>x</v>
          </cell>
          <cell r="G6" t="str">
            <v>o</v>
          </cell>
          <cell r="H6" t="str">
            <v>o</v>
          </cell>
          <cell r="I6" t="str">
            <v>o</v>
          </cell>
          <cell r="J6" t="str">
            <v>o</v>
          </cell>
          <cell r="K6" t="str">
            <v>o</v>
          </cell>
          <cell r="L6" t="str">
            <v>o</v>
          </cell>
          <cell r="M6" t="str">
            <v>o</v>
          </cell>
          <cell r="N6" t="str">
            <v>o</v>
          </cell>
          <cell r="O6" t="str">
            <v>x</v>
          </cell>
          <cell r="P6" t="str">
            <v>o</v>
          </cell>
          <cell r="Q6" t="str">
            <v>o</v>
          </cell>
          <cell r="R6" t="str">
            <v>o</v>
          </cell>
          <cell r="S6" t="str">
            <v>x</v>
          </cell>
          <cell r="T6" t="str">
            <v>o</v>
          </cell>
          <cell r="U6" t="str">
            <v>o</v>
          </cell>
          <cell r="V6" t="str">
            <v>x</v>
          </cell>
          <cell r="W6" t="str">
            <v>x</v>
          </cell>
          <cell r="X6" t="str">
            <v>o</v>
          </cell>
          <cell r="Y6" t="str">
            <v>o</v>
          </cell>
          <cell r="Z6" t="str">
            <v>x</v>
          </cell>
          <cell r="AA6" t="str">
            <v>o</v>
          </cell>
          <cell r="AB6" t="str">
            <v>o</v>
          </cell>
          <cell r="AC6" t="str">
            <v>x</v>
          </cell>
          <cell r="AD6" t="str">
            <v>x</v>
          </cell>
          <cell r="AE6" t="str">
            <v>o</v>
          </cell>
          <cell r="AF6" t="str">
            <v>o</v>
          </cell>
          <cell r="AG6">
            <v>21</v>
          </cell>
          <cell r="AH6">
            <v>50000</v>
          </cell>
          <cell r="AI6">
            <v>0</v>
          </cell>
          <cell r="AJ6">
            <v>0</v>
          </cell>
          <cell r="AK6">
            <v>1050000</v>
          </cell>
        </row>
        <row r="7">
          <cell r="A7" t="str">
            <v>신금실</v>
          </cell>
          <cell r="B7" t="str">
            <v>o</v>
          </cell>
          <cell r="C7" t="str">
            <v>o</v>
          </cell>
          <cell r="D7" t="str">
            <v>o</v>
          </cell>
          <cell r="E7" t="str">
            <v>o</v>
          </cell>
          <cell r="F7" t="str">
            <v>o</v>
          </cell>
          <cell r="G7" t="str">
            <v>o</v>
          </cell>
          <cell r="H7" t="str">
            <v>o</v>
          </cell>
          <cell r="I7" t="str">
            <v>o</v>
          </cell>
          <cell r="J7" t="str">
            <v>x</v>
          </cell>
          <cell r="K7" t="str">
            <v>o</v>
          </cell>
          <cell r="L7" t="str">
            <v>o</v>
          </cell>
          <cell r="M7" t="str">
            <v>x</v>
          </cell>
          <cell r="N7" t="str">
            <v>x</v>
          </cell>
          <cell r="O7" t="str">
            <v>o</v>
          </cell>
          <cell r="P7" t="str">
            <v>o</v>
          </cell>
          <cell r="Q7" t="str">
            <v>x</v>
          </cell>
          <cell r="R7" t="str">
            <v>o</v>
          </cell>
          <cell r="S7" t="str">
            <v>o</v>
          </cell>
          <cell r="T7" t="str">
            <v>o</v>
          </cell>
          <cell r="U7" t="str">
            <v>o</v>
          </cell>
          <cell r="V7" t="str">
            <v>o</v>
          </cell>
          <cell r="W7" t="str">
            <v>x</v>
          </cell>
          <cell r="X7" t="str">
            <v>o</v>
          </cell>
          <cell r="Y7" t="str">
            <v>o</v>
          </cell>
          <cell r="Z7" t="str">
            <v>x</v>
          </cell>
          <cell r="AA7" t="str">
            <v>o</v>
          </cell>
          <cell r="AB7" t="str">
            <v>o</v>
          </cell>
          <cell r="AC7" t="str">
            <v>o</v>
          </cell>
          <cell r="AD7" t="str">
            <v>o</v>
          </cell>
          <cell r="AE7" t="str">
            <v>o</v>
          </cell>
          <cell r="AF7" t="str">
            <v>o</v>
          </cell>
          <cell r="AG7">
            <v>25</v>
          </cell>
          <cell r="AH7">
            <v>90000</v>
          </cell>
          <cell r="AI7">
            <v>3239.9999999999995</v>
          </cell>
          <cell r="AJ7">
            <v>324</v>
          </cell>
          <cell r="AK7">
            <v>2253564</v>
          </cell>
        </row>
        <row r="8">
          <cell r="A8" t="str">
            <v>김남석</v>
          </cell>
          <cell r="B8" t="str">
            <v>o</v>
          </cell>
          <cell r="C8" t="str">
            <v>o</v>
          </cell>
          <cell r="D8" t="str">
            <v>o</v>
          </cell>
          <cell r="E8" t="str">
            <v>o</v>
          </cell>
          <cell r="F8" t="str">
            <v>o</v>
          </cell>
          <cell r="G8" t="str">
            <v>o</v>
          </cell>
          <cell r="H8" t="str">
            <v>o</v>
          </cell>
          <cell r="I8" t="str">
            <v>x</v>
          </cell>
          <cell r="J8" t="str">
            <v>x</v>
          </cell>
          <cell r="K8" t="str">
            <v>o</v>
          </cell>
          <cell r="L8" t="str">
            <v>o</v>
          </cell>
          <cell r="M8" t="str">
            <v>o</v>
          </cell>
          <cell r="N8" t="str">
            <v>x</v>
          </cell>
          <cell r="O8" t="str">
            <v>o</v>
          </cell>
          <cell r="P8" t="str">
            <v>o</v>
          </cell>
          <cell r="Q8" t="str">
            <v>o</v>
          </cell>
          <cell r="R8" t="str">
            <v>o</v>
          </cell>
          <cell r="S8" t="str">
            <v>o</v>
          </cell>
          <cell r="T8" t="str">
            <v>o</v>
          </cell>
          <cell r="U8" t="str">
            <v>o</v>
          </cell>
          <cell r="V8" t="str">
            <v>x</v>
          </cell>
          <cell r="W8" t="str">
            <v>o</v>
          </cell>
          <cell r="X8" t="str">
            <v>x</v>
          </cell>
          <cell r="Y8" t="str">
            <v>x</v>
          </cell>
          <cell r="Z8" t="str">
            <v>o</v>
          </cell>
          <cell r="AA8" t="str">
            <v>o</v>
          </cell>
          <cell r="AB8" t="str">
            <v>x</v>
          </cell>
          <cell r="AC8" t="str">
            <v>o</v>
          </cell>
          <cell r="AD8" t="str">
            <v>o</v>
          </cell>
          <cell r="AE8" t="str">
            <v>o</v>
          </cell>
          <cell r="AF8" t="str">
            <v>o</v>
          </cell>
          <cell r="AG8">
            <v>24</v>
          </cell>
          <cell r="AH8">
            <v>40000</v>
          </cell>
          <cell r="AI8">
            <v>0</v>
          </cell>
          <cell r="AJ8">
            <v>0</v>
          </cell>
          <cell r="AK8">
            <v>960000</v>
          </cell>
        </row>
        <row r="9">
          <cell r="A9" t="str">
            <v>박문영</v>
          </cell>
          <cell r="B9" t="str">
            <v>x</v>
          </cell>
          <cell r="C9" t="str">
            <v>x</v>
          </cell>
          <cell r="D9" t="str">
            <v>o</v>
          </cell>
          <cell r="E9" t="str">
            <v>x</v>
          </cell>
          <cell r="F9" t="str">
            <v>o</v>
          </cell>
          <cell r="G9" t="str">
            <v>o</v>
          </cell>
          <cell r="H9" t="str">
            <v>o</v>
          </cell>
          <cell r="I9" t="str">
            <v>o</v>
          </cell>
          <cell r="J9" t="str">
            <v>o</v>
          </cell>
          <cell r="K9" t="str">
            <v>o</v>
          </cell>
          <cell r="L9" t="str">
            <v>o</v>
          </cell>
          <cell r="M9" t="str">
            <v>o</v>
          </cell>
          <cell r="N9" t="str">
            <v>o</v>
          </cell>
          <cell r="O9" t="str">
            <v>o</v>
          </cell>
          <cell r="P9" t="str">
            <v>o</v>
          </cell>
          <cell r="Q9" t="str">
            <v>x</v>
          </cell>
          <cell r="R9" t="str">
            <v>x</v>
          </cell>
          <cell r="S9" t="str">
            <v>o</v>
          </cell>
          <cell r="T9" t="str">
            <v>o</v>
          </cell>
          <cell r="U9" t="str">
            <v>o</v>
          </cell>
          <cell r="V9" t="str">
            <v>o</v>
          </cell>
          <cell r="W9" t="str">
            <v>o</v>
          </cell>
          <cell r="X9" t="str">
            <v>o</v>
          </cell>
          <cell r="Y9" t="str">
            <v>o</v>
          </cell>
          <cell r="Z9" t="str">
            <v>o</v>
          </cell>
          <cell r="AA9" t="str">
            <v>o</v>
          </cell>
          <cell r="AB9" t="str">
            <v>o</v>
          </cell>
          <cell r="AC9" t="str">
            <v>o</v>
          </cell>
          <cell r="AD9" t="str">
            <v>x</v>
          </cell>
          <cell r="AE9" t="str">
            <v>x</v>
          </cell>
          <cell r="AF9" t="str">
            <v>o</v>
          </cell>
          <cell r="AG9">
            <v>24</v>
          </cell>
          <cell r="AH9">
            <v>60000</v>
          </cell>
          <cell r="AI9">
            <v>0</v>
          </cell>
          <cell r="AJ9">
            <v>0</v>
          </cell>
          <cell r="AK9">
            <v>1440000</v>
          </cell>
        </row>
        <row r="10">
          <cell r="A10" t="str">
            <v>윤태성</v>
          </cell>
          <cell r="B10" t="str">
            <v>o</v>
          </cell>
          <cell r="C10" t="str">
            <v>x</v>
          </cell>
          <cell r="D10" t="str">
            <v>x</v>
          </cell>
          <cell r="E10" t="str">
            <v>o</v>
          </cell>
          <cell r="F10" t="str">
            <v>o</v>
          </cell>
          <cell r="G10" t="str">
            <v>x</v>
          </cell>
          <cell r="H10" t="str">
            <v>o</v>
          </cell>
          <cell r="I10" t="str">
            <v>o</v>
          </cell>
          <cell r="J10" t="str">
            <v>o</v>
          </cell>
          <cell r="K10" t="str">
            <v>o</v>
          </cell>
          <cell r="L10" t="str">
            <v>o</v>
          </cell>
          <cell r="M10" t="str">
            <v>x</v>
          </cell>
          <cell r="N10" t="str">
            <v>o</v>
          </cell>
          <cell r="O10" t="str">
            <v>o</v>
          </cell>
          <cell r="P10" t="str">
            <v>o</v>
          </cell>
          <cell r="Q10" t="str">
            <v>o</v>
          </cell>
          <cell r="R10" t="str">
            <v>o</v>
          </cell>
          <cell r="S10" t="str">
            <v>o</v>
          </cell>
          <cell r="T10" t="str">
            <v>x</v>
          </cell>
          <cell r="U10" t="str">
            <v>o</v>
          </cell>
          <cell r="V10" t="str">
            <v>o</v>
          </cell>
          <cell r="W10" t="str">
            <v>o</v>
          </cell>
          <cell r="X10" t="str">
            <v>o</v>
          </cell>
          <cell r="Y10" t="str">
            <v>o</v>
          </cell>
          <cell r="Z10" t="str">
            <v>x</v>
          </cell>
          <cell r="AA10" t="str">
            <v>o</v>
          </cell>
          <cell r="AB10" t="str">
            <v>o</v>
          </cell>
          <cell r="AC10" t="str">
            <v>o</v>
          </cell>
          <cell r="AD10" t="str">
            <v>o</v>
          </cell>
          <cell r="AE10" t="str">
            <v>o</v>
          </cell>
          <cell r="AF10" t="str">
            <v>o</v>
          </cell>
          <cell r="AG10">
            <v>25</v>
          </cell>
          <cell r="AH10">
            <v>80000</v>
          </cell>
          <cell r="AI10">
            <v>0</v>
          </cell>
          <cell r="AJ10">
            <v>0</v>
          </cell>
          <cell r="AK10">
            <v>2000000</v>
          </cell>
        </row>
        <row r="11">
          <cell r="A11" t="str">
            <v>최민선</v>
          </cell>
          <cell r="B11" t="str">
            <v>o</v>
          </cell>
          <cell r="C11" t="str">
            <v>x</v>
          </cell>
          <cell r="D11" t="str">
            <v>o</v>
          </cell>
          <cell r="E11" t="str">
            <v>o</v>
          </cell>
          <cell r="F11" t="str">
            <v>o</v>
          </cell>
          <cell r="G11" t="str">
            <v>o</v>
          </cell>
          <cell r="H11" t="str">
            <v>o</v>
          </cell>
          <cell r="I11" t="str">
            <v>o</v>
          </cell>
          <cell r="J11" t="str">
            <v>o</v>
          </cell>
          <cell r="K11" t="str">
            <v>x</v>
          </cell>
          <cell r="L11" t="str">
            <v>x</v>
          </cell>
          <cell r="M11" t="str">
            <v>o</v>
          </cell>
          <cell r="N11" t="str">
            <v>o</v>
          </cell>
          <cell r="O11" t="str">
            <v>x</v>
          </cell>
          <cell r="P11" t="str">
            <v>o</v>
          </cell>
          <cell r="Q11" t="str">
            <v>o</v>
          </cell>
          <cell r="R11" t="str">
            <v>o</v>
          </cell>
          <cell r="S11" t="str">
            <v>o</v>
          </cell>
          <cell r="T11" t="str">
            <v>x</v>
          </cell>
          <cell r="U11" t="str">
            <v>o</v>
          </cell>
          <cell r="V11" t="str">
            <v>o</v>
          </cell>
          <cell r="W11" t="str">
            <v>x</v>
          </cell>
          <cell r="X11" t="str">
            <v>x</v>
          </cell>
          <cell r="Y11" t="str">
            <v>o</v>
          </cell>
          <cell r="Z11" t="str">
            <v>o</v>
          </cell>
          <cell r="AA11" t="str">
            <v>o</v>
          </cell>
          <cell r="AB11" t="str">
            <v>o</v>
          </cell>
          <cell r="AC11" t="str">
            <v>o</v>
          </cell>
          <cell r="AD11" t="str">
            <v>x</v>
          </cell>
          <cell r="AE11" t="str">
            <v>x</v>
          </cell>
          <cell r="AF11" t="str">
            <v>o</v>
          </cell>
          <cell r="AG11">
            <v>22</v>
          </cell>
          <cell r="AH11">
            <v>58000</v>
          </cell>
          <cell r="AI11">
            <v>0</v>
          </cell>
          <cell r="AJ11">
            <v>0</v>
          </cell>
          <cell r="AK11">
            <v>1276000</v>
          </cell>
        </row>
        <row r="12">
          <cell r="A12" t="str">
            <v>박길선</v>
          </cell>
          <cell r="B12" t="str">
            <v>x</v>
          </cell>
          <cell r="C12" t="str">
            <v>o</v>
          </cell>
          <cell r="D12" t="str">
            <v>o</v>
          </cell>
          <cell r="E12" t="str">
            <v>o</v>
          </cell>
          <cell r="F12" t="str">
            <v>o</v>
          </cell>
          <cell r="G12" t="str">
            <v>x</v>
          </cell>
          <cell r="H12" t="str">
            <v>o</v>
          </cell>
          <cell r="I12" t="str">
            <v>o</v>
          </cell>
          <cell r="J12" t="str">
            <v>o</v>
          </cell>
          <cell r="K12" t="str">
            <v>o</v>
          </cell>
          <cell r="L12" t="str">
            <v>o</v>
          </cell>
          <cell r="M12" t="str">
            <v>o</v>
          </cell>
          <cell r="N12" t="str">
            <v>o</v>
          </cell>
          <cell r="O12" t="str">
            <v>x</v>
          </cell>
          <cell r="P12" t="str">
            <v>x</v>
          </cell>
          <cell r="Q12" t="str">
            <v>o</v>
          </cell>
          <cell r="R12" t="str">
            <v>o</v>
          </cell>
          <cell r="S12" t="str">
            <v>o</v>
          </cell>
          <cell r="T12" t="str">
            <v>o</v>
          </cell>
          <cell r="U12" t="str">
            <v>o</v>
          </cell>
          <cell r="V12" t="str">
            <v>o</v>
          </cell>
          <cell r="W12" t="str">
            <v>o</v>
          </cell>
          <cell r="X12" t="str">
            <v>x</v>
          </cell>
          <cell r="Y12" t="str">
            <v>o</v>
          </cell>
          <cell r="Z12" t="str">
            <v>x</v>
          </cell>
          <cell r="AA12" t="str">
            <v>o</v>
          </cell>
          <cell r="AB12" t="str">
            <v>o</v>
          </cell>
          <cell r="AC12" t="str">
            <v>o</v>
          </cell>
          <cell r="AD12" t="str">
            <v>o</v>
          </cell>
          <cell r="AE12" t="str">
            <v>o</v>
          </cell>
          <cell r="AF12" t="str">
            <v>o</v>
          </cell>
          <cell r="AG12">
            <v>25</v>
          </cell>
          <cell r="AH12">
            <v>60000</v>
          </cell>
          <cell r="AI12">
            <v>0</v>
          </cell>
          <cell r="AJ12">
            <v>0</v>
          </cell>
          <cell r="AK12">
            <v>1500000</v>
          </cell>
        </row>
        <row r="13">
          <cell r="A13" t="str">
            <v>김기원</v>
          </cell>
          <cell r="B13" t="str">
            <v>o</v>
          </cell>
          <cell r="C13" t="str">
            <v>x</v>
          </cell>
          <cell r="D13" t="str">
            <v>o</v>
          </cell>
          <cell r="E13" t="str">
            <v>x</v>
          </cell>
          <cell r="F13" t="str">
            <v>x</v>
          </cell>
          <cell r="G13" t="str">
            <v>o</v>
          </cell>
          <cell r="H13" t="str">
            <v>o</v>
          </cell>
          <cell r="I13" t="str">
            <v>x</v>
          </cell>
          <cell r="J13" t="str">
            <v>o</v>
          </cell>
          <cell r="K13" t="str">
            <v>o</v>
          </cell>
          <cell r="L13" t="str">
            <v>o</v>
          </cell>
          <cell r="M13" t="str">
            <v>o</v>
          </cell>
          <cell r="N13" t="str">
            <v>o</v>
          </cell>
          <cell r="O13" t="str">
            <v>x</v>
          </cell>
          <cell r="P13" t="str">
            <v>o</v>
          </cell>
          <cell r="Q13" t="str">
            <v>x</v>
          </cell>
          <cell r="R13" t="str">
            <v>o</v>
          </cell>
          <cell r="S13" t="str">
            <v>x</v>
          </cell>
          <cell r="T13" t="str">
            <v>o</v>
          </cell>
          <cell r="U13" t="str">
            <v>o</v>
          </cell>
          <cell r="V13" t="str">
            <v>o</v>
          </cell>
          <cell r="W13" t="str">
            <v>x</v>
          </cell>
          <cell r="X13" t="str">
            <v>o</v>
          </cell>
          <cell r="Y13" t="str">
            <v>x</v>
          </cell>
          <cell r="Z13" t="str">
            <v>o</v>
          </cell>
          <cell r="AA13" t="str">
            <v>o</v>
          </cell>
          <cell r="AB13" t="str">
            <v>x</v>
          </cell>
          <cell r="AC13" t="str">
            <v>o</v>
          </cell>
          <cell r="AD13" t="str">
            <v>o</v>
          </cell>
          <cell r="AE13" t="str">
            <v>o</v>
          </cell>
          <cell r="AF13" t="str">
            <v>o</v>
          </cell>
          <cell r="AG13">
            <v>21</v>
          </cell>
          <cell r="AH13">
            <v>40000</v>
          </cell>
          <cell r="AI13">
            <v>0</v>
          </cell>
          <cell r="AJ13">
            <v>0</v>
          </cell>
          <cell r="AK13">
            <v>840000</v>
          </cell>
        </row>
        <row r="14">
          <cell r="A14" t="str">
            <v>김영민</v>
          </cell>
          <cell r="B14" t="str">
            <v>o</v>
          </cell>
          <cell r="C14" t="str">
            <v>x</v>
          </cell>
          <cell r="D14" t="str">
            <v>o</v>
          </cell>
          <cell r="E14" t="str">
            <v>o</v>
          </cell>
          <cell r="F14" t="str">
            <v>o</v>
          </cell>
          <cell r="G14" t="str">
            <v>o</v>
          </cell>
          <cell r="H14" t="str">
            <v>o</v>
          </cell>
          <cell r="I14" t="str">
            <v>x</v>
          </cell>
          <cell r="J14" t="str">
            <v>x</v>
          </cell>
          <cell r="K14" t="str">
            <v>o</v>
          </cell>
          <cell r="L14" t="str">
            <v>o</v>
          </cell>
          <cell r="M14" t="str">
            <v>x</v>
          </cell>
          <cell r="N14" t="str">
            <v>o</v>
          </cell>
          <cell r="O14" t="str">
            <v>o</v>
          </cell>
          <cell r="P14" t="str">
            <v>o</v>
          </cell>
          <cell r="Q14" t="str">
            <v>o</v>
          </cell>
          <cell r="R14" t="str">
            <v>o</v>
          </cell>
          <cell r="S14" t="str">
            <v>x</v>
          </cell>
          <cell r="T14" t="str">
            <v>x</v>
          </cell>
          <cell r="U14" t="str">
            <v>o</v>
          </cell>
          <cell r="V14" t="str">
            <v>o</v>
          </cell>
          <cell r="W14" t="str">
            <v>o</v>
          </cell>
          <cell r="X14" t="str">
            <v>o</v>
          </cell>
          <cell r="Y14" t="str">
            <v>o</v>
          </cell>
          <cell r="Z14" t="str">
            <v>o</v>
          </cell>
          <cell r="AA14" t="str">
            <v>o</v>
          </cell>
          <cell r="AB14" t="str">
            <v>o</v>
          </cell>
          <cell r="AC14" t="str">
            <v>o</v>
          </cell>
          <cell r="AD14" t="str">
            <v>x</v>
          </cell>
          <cell r="AE14" t="str">
            <v>x</v>
          </cell>
          <cell r="AF14" t="str">
            <v>o</v>
          </cell>
          <cell r="AG14">
            <v>23</v>
          </cell>
          <cell r="AH14">
            <v>40000</v>
          </cell>
          <cell r="AI14">
            <v>0</v>
          </cell>
          <cell r="AJ14">
            <v>0</v>
          </cell>
          <cell r="AK14">
            <v>920000</v>
          </cell>
        </row>
        <row r="15">
          <cell r="A15" t="str">
            <v>박용수</v>
          </cell>
          <cell r="B15" t="str">
            <v>o</v>
          </cell>
          <cell r="C15" t="str">
            <v>x</v>
          </cell>
          <cell r="D15" t="str">
            <v>o</v>
          </cell>
          <cell r="E15" t="str">
            <v>x</v>
          </cell>
          <cell r="F15" t="str">
            <v>o</v>
          </cell>
          <cell r="G15" t="str">
            <v>o</v>
          </cell>
          <cell r="H15" t="str">
            <v>o</v>
          </cell>
          <cell r="I15" t="str">
            <v>o</v>
          </cell>
          <cell r="J15" t="str">
            <v>o</v>
          </cell>
          <cell r="K15" t="str">
            <v>o</v>
          </cell>
          <cell r="L15" t="str">
            <v>o</v>
          </cell>
          <cell r="M15" t="str">
            <v>o</v>
          </cell>
          <cell r="N15" t="str">
            <v>o</v>
          </cell>
          <cell r="O15" t="str">
            <v>o</v>
          </cell>
          <cell r="P15" t="str">
            <v>x</v>
          </cell>
          <cell r="Q15" t="str">
            <v>x</v>
          </cell>
          <cell r="R15" t="str">
            <v>o</v>
          </cell>
          <cell r="S15" t="str">
            <v>o</v>
          </cell>
          <cell r="T15" t="str">
            <v>o</v>
          </cell>
          <cell r="U15" t="str">
            <v>o</v>
          </cell>
          <cell r="V15" t="str">
            <v>o</v>
          </cell>
          <cell r="W15" t="str">
            <v>x</v>
          </cell>
          <cell r="X15" t="str">
            <v>o</v>
          </cell>
          <cell r="Y15" t="str">
            <v>o</v>
          </cell>
          <cell r="Z15" t="str">
            <v>x</v>
          </cell>
          <cell r="AA15" t="str">
            <v>o</v>
          </cell>
          <cell r="AB15" t="str">
            <v>o</v>
          </cell>
          <cell r="AC15" t="str">
            <v>o</v>
          </cell>
          <cell r="AD15" t="str">
            <v>o</v>
          </cell>
          <cell r="AE15" t="str">
            <v>o</v>
          </cell>
          <cell r="AF15" t="str">
            <v>o</v>
          </cell>
          <cell r="AG15">
            <v>25</v>
          </cell>
          <cell r="AH15">
            <v>60000</v>
          </cell>
          <cell r="AI15">
            <v>0</v>
          </cell>
          <cell r="AJ15">
            <v>0</v>
          </cell>
          <cell r="AK15">
            <v>1500000</v>
          </cell>
        </row>
        <row r="16">
          <cell r="A16" t="str">
            <v>이강석</v>
          </cell>
          <cell r="B16" t="str">
            <v>o</v>
          </cell>
          <cell r="C16" t="str">
            <v>o</v>
          </cell>
          <cell r="D16" t="str">
            <v>x</v>
          </cell>
          <cell r="E16" t="str">
            <v>o</v>
          </cell>
          <cell r="F16" t="str">
            <v>o</v>
          </cell>
          <cell r="G16" t="str">
            <v>x</v>
          </cell>
          <cell r="H16" t="str">
            <v>o</v>
          </cell>
          <cell r="I16" t="str">
            <v>o</v>
          </cell>
          <cell r="J16" t="str">
            <v>x</v>
          </cell>
          <cell r="K16" t="str">
            <v>o</v>
          </cell>
          <cell r="L16" t="str">
            <v>x</v>
          </cell>
          <cell r="M16" t="str">
            <v>o</v>
          </cell>
          <cell r="N16" t="str">
            <v>o</v>
          </cell>
          <cell r="O16" t="str">
            <v>o</v>
          </cell>
          <cell r="P16" t="str">
            <v>o</v>
          </cell>
          <cell r="Q16" t="str">
            <v>o</v>
          </cell>
          <cell r="R16" t="str">
            <v>o</v>
          </cell>
          <cell r="S16" t="str">
            <v>x</v>
          </cell>
          <cell r="T16" t="str">
            <v>x</v>
          </cell>
          <cell r="U16" t="str">
            <v>o</v>
          </cell>
          <cell r="V16" t="str">
            <v>x</v>
          </cell>
          <cell r="W16" t="str">
            <v>o</v>
          </cell>
          <cell r="X16" t="str">
            <v>o</v>
          </cell>
          <cell r="Y16" t="str">
            <v>x</v>
          </cell>
          <cell r="Z16" t="str">
            <v>o</v>
          </cell>
          <cell r="AA16" t="str">
            <v>o</v>
          </cell>
          <cell r="AB16" t="str">
            <v>x</v>
          </cell>
          <cell r="AC16" t="str">
            <v>o</v>
          </cell>
          <cell r="AD16" t="str">
            <v>o</v>
          </cell>
          <cell r="AE16" t="str">
            <v>o</v>
          </cell>
          <cell r="AF16" t="str">
            <v>o</v>
          </cell>
          <cell r="AG16">
            <v>22</v>
          </cell>
          <cell r="AH16">
            <v>40000</v>
          </cell>
          <cell r="AI16">
            <v>0</v>
          </cell>
          <cell r="AJ16">
            <v>0</v>
          </cell>
          <cell r="AK16">
            <v>880000</v>
          </cell>
        </row>
        <row r="17">
          <cell r="A17" t="str">
            <v>김남우</v>
          </cell>
          <cell r="B17" t="str">
            <v>o</v>
          </cell>
          <cell r="C17" t="str">
            <v>o</v>
          </cell>
          <cell r="D17" t="str">
            <v>o</v>
          </cell>
          <cell r="E17" t="str">
            <v>x</v>
          </cell>
          <cell r="F17" t="str">
            <v>o</v>
          </cell>
          <cell r="G17" t="str">
            <v>x</v>
          </cell>
          <cell r="H17" t="str">
            <v>o</v>
          </cell>
          <cell r="I17" t="str">
            <v>x</v>
          </cell>
          <cell r="J17" t="str">
            <v>o</v>
          </cell>
          <cell r="K17" t="str">
            <v>x</v>
          </cell>
          <cell r="L17" t="str">
            <v>o</v>
          </cell>
          <cell r="M17" t="str">
            <v>o</v>
          </cell>
          <cell r="N17" t="str">
            <v>o</v>
          </cell>
          <cell r="O17" t="str">
            <v>x</v>
          </cell>
          <cell r="P17" t="str">
            <v>o</v>
          </cell>
          <cell r="Q17" t="str">
            <v>o</v>
          </cell>
          <cell r="R17" t="str">
            <v>o</v>
          </cell>
          <cell r="S17" t="str">
            <v>o</v>
          </cell>
          <cell r="T17" t="str">
            <v>o</v>
          </cell>
          <cell r="U17" t="str">
            <v>o</v>
          </cell>
          <cell r="V17" t="str">
            <v>o</v>
          </cell>
          <cell r="W17" t="str">
            <v>o</v>
          </cell>
          <cell r="X17" t="str">
            <v>o</v>
          </cell>
          <cell r="Y17" t="str">
            <v>o</v>
          </cell>
          <cell r="Z17" t="str">
            <v>o</v>
          </cell>
          <cell r="AA17" t="str">
            <v>o</v>
          </cell>
          <cell r="AB17" t="str">
            <v>o</v>
          </cell>
          <cell r="AC17" t="str">
            <v>o</v>
          </cell>
          <cell r="AD17" t="str">
            <v>x</v>
          </cell>
          <cell r="AE17" t="str">
            <v>x</v>
          </cell>
          <cell r="AF17" t="str">
            <v>o</v>
          </cell>
          <cell r="AG17">
            <v>24</v>
          </cell>
          <cell r="AH17">
            <v>50000</v>
          </cell>
          <cell r="AI17">
            <v>0</v>
          </cell>
          <cell r="AJ17">
            <v>0</v>
          </cell>
          <cell r="AK17">
            <v>1200000</v>
          </cell>
        </row>
        <row r="18">
          <cell r="A18" t="str">
            <v>임태석</v>
          </cell>
          <cell r="B18" t="str">
            <v>x</v>
          </cell>
          <cell r="C18" t="str">
            <v>o</v>
          </cell>
          <cell r="D18" t="str">
            <v>o</v>
          </cell>
          <cell r="E18" t="str">
            <v>o</v>
          </cell>
          <cell r="F18" t="str">
            <v>o</v>
          </cell>
          <cell r="G18" t="str">
            <v>o</v>
          </cell>
          <cell r="H18" t="str">
            <v>o</v>
          </cell>
          <cell r="I18" t="str">
            <v>o</v>
          </cell>
          <cell r="J18" t="str">
            <v>x</v>
          </cell>
          <cell r="K18" t="str">
            <v>x</v>
          </cell>
          <cell r="L18" t="str">
            <v>o</v>
          </cell>
          <cell r="M18" t="str">
            <v>o</v>
          </cell>
          <cell r="N18" t="str">
            <v>x</v>
          </cell>
          <cell r="O18" t="str">
            <v>o</v>
          </cell>
          <cell r="P18" t="str">
            <v>o</v>
          </cell>
          <cell r="Q18" t="str">
            <v>x</v>
          </cell>
          <cell r="R18" t="str">
            <v>o</v>
          </cell>
          <cell r="S18" t="str">
            <v>o</v>
          </cell>
          <cell r="T18" t="str">
            <v>o</v>
          </cell>
          <cell r="U18" t="str">
            <v>o</v>
          </cell>
          <cell r="V18" t="str">
            <v>o</v>
          </cell>
          <cell r="W18" t="str">
            <v>x</v>
          </cell>
          <cell r="X18" t="str">
            <v>o</v>
          </cell>
          <cell r="Y18" t="str">
            <v>o</v>
          </cell>
          <cell r="Z18" t="str">
            <v>o</v>
          </cell>
          <cell r="AA18" t="str">
            <v>o</v>
          </cell>
          <cell r="AB18" t="str">
            <v>o</v>
          </cell>
          <cell r="AC18" t="str">
            <v>o</v>
          </cell>
          <cell r="AD18" t="str">
            <v>x</v>
          </cell>
          <cell r="AE18" t="str">
            <v>x</v>
          </cell>
          <cell r="AF18" t="str">
            <v>o</v>
          </cell>
          <cell r="AG18">
            <v>23</v>
          </cell>
          <cell r="AH18">
            <v>50000</v>
          </cell>
          <cell r="AI18">
            <v>0</v>
          </cell>
          <cell r="AJ18">
            <v>0</v>
          </cell>
          <cell r="AK18">
            <v>1150000</v>
          </cell>
        </row>
        <row r="19">
          <cell r="A19" t="str">
            <v>김도영</v>
          </cell>
          <cell r="B19" t="str">
            <v>o</v>
          </cell>
          <cell r="C19" t="str">
            <v>x</v>
          </cell>
          <cell r="D19" t="str">
            <v>o</v>
          </cell>
          <cell r="E19" t="str">
            <v>o</v>
          </cell>
          <cell r="F19" t="str">
            <v>x</v>
          </cell>
          <cell r="G19" t="str">
            <v>o</v>
          </cell>
          <cell r="H19" t="str">
            <v>o</v>
          </cell>
          <cell r="I19" t="str">
            <v>o</v>
          </cell>
          <cell r="J19" t="str">
            <v>o</v>
          </cell>
          <cell r="K19" t="str">
            <v>o</v>
          </cell>
          <cell r="L19" t="str">
            <v>o</v>
          </cell>
          <cell r="M19" t="str">
            <v>o</v>
          </cell>
          <cell r="N19" t="str">
            <v>x</v>
          </cell>
          <cell r="O19" t="str">
            <v>x</v>
          </cell>
          <cell r="P19" t="str">
            <v>o</v>
          </cell>
          <cell r="Q19" t="str">
            <v>o</v>
          </cell>
          <cell r="R19" t="str">
            <v>o</v>
          </cell>
          <cell r="S19" t="str">
            <v>o</v>
          </cell>
          <cell r="T19" t="str">
            <v>o</v>
          </cell>
          <cell r="U19" t="str">
            <v>x</v>
          </cell>
          <cell r="V19" t="str">
            <v>x</v>
          </cell>
          <cell r="W19" t="str">
            <v>o</v>
          </cell>
          <cell r="X19" t="str">
            <v>o</v>
          </cell>
          <cell r="Y19" t="str">
            <v>o</v>
          </cell>
          <cell r="Z19" t="str">
            <v>o</v>
          </cell>
          <cell r="AA19" t="str">
            <v>o</v>
          </cell>
          <cell r="AB19" t="str">
            <v>o</v>
          </cell>
          <cell r="AC19" t="str">
            <v>o</v>
          </cell>
          <cell r="AD19" t="str">
            <v>x</v>
          </cell>
          <cell r="AE19" t="str">
            <v>x</v>
          </cell>
          <cell r="AF19" t="str">
            <v>o</v>
          </cell>
          <cell r="AG19">
            <v>23</v>
          </cell>
          <cell r="AH19">
            <v>60000</v>
          </cell>
          <cell r="AI19">
            <v>0</v>
          </cell>
          <cell r="AJ19">
            <v>0</v>
          </cell>
          <cell r="AK19">
            <v>1380000</v>
          </cell>
        </row>
        <row r="20">
          <cell r="A20" t="str">
            <v>최영희</v>
          </cell>
          <cell r="B20" t="str">
            <v>x</v>
          </cell>
          <cell r="C20" t="str">
            <v>o</v>
          </cell>
          <cell r="D20" t="str">
            <v>x</v>
          </cell>
          <cell r="E20" t="str">
            <v>x</v>
          </cell>
          <cell r="F20" t="str">
            <v>o</v>
          </cell>
          <cell r="G20" t="str">
            <v>o</v>
          </cell>
          <cell r="H20" t="str">
            <v>x</v>
          </cell>
          <cell r="I20" t="str">
            <v>o</v>
          </cell>
          <cell r="J20" t="str">
            <v>o</v>
          </cell>
          <cell r="K20" t="str">
            <v>o</v>
          </cell>
          <cell r="L20" t="str">
            <v>o</v>
          </cell>
          <cell r="M20" t="str">
            <v>x</v>
          </cell>
          <cell r="N20" t="str">
            <v>o</v>
          </cell>
          <cell r="O20" t="str">
            <v>o</v>
          </cell>
          <cell r="P20" t="str">
            <v>o</v>
          </cell>
          <cell r="Q20" t="str">
            <v>x</v>
          </cell>
          <cell r="R20" t="str">
            <v>o</v>
          </cell>
          <cell r="S20" t="str">
            <v>o</v>
          </cell>
          <cell r="T20" t="str">
            <v>o</v>
          </cell>
          <cell r="U20" t="str">
            <v>o</v>
          </cell>
          <cell r="V20" t="str">
            <v>o</v>
          </cell>
          <cell r="W20" t="str">
            <v>o</v>
          </cell>
          <cell r="X20" t="str">
            <v>o</v>
          </cell>
          <cell r="Y20" t="str">
            <v>o</v>
          </cell>
          <cell r="Z20" t="str">
            <v>x</v>
          </cell>
          <cell r="AA20" t="str">
            <v>o</v>
          </cell>
          <cell r="AB20" t="str">
            <v>o</v>
          </cell>
          <cell r="AC20" t="str">
            <v>o</v>
          </cell>
          <cell r="AD20" t="str">
            <v>o</v>
          </cell>
          <cell r="AE20" t="str">
            <v>o</v>
          </cell>
          <cell r="AF20" t="str">
            <v>o</v>
          </cell>
          <cell r="AG20">
            <v>24</v>
          </cell>
          <cell r="AH20">
            <v>40000</v>
          </cell>
          <cell r="AI20">
            <v>0</v>
          </cell>
          <cell r="AJ20">
            <v>0</v>
          </cell>
          <cell r="AK20">
            <v>960000</v>
          </cell>
        </row>
        <row r="21">
          <cell r="A21" t="str">
            <v>이문수</v>
          </cell>
          <cell r="B21" t="str">
            <v>x</v>
          </cell>
          <cell r="C21" t="str">
            <v>o</v>
          </cell>
          <cell r="D21" t="str">
            <v>o</v>
          </cell>
          <cell r="E21" t="str">
            <v>o</v>
          </cell>
          <cell r="F21" t="str">
            <v>o</v>
          </cell>
          <cell r="G21" t="str">
            <v>o</v>
          </cell>
          <cell r="H21" t="str">
            <v>x</v>
          </cell>
          <cell r="I21" t="str">
            <v>o</v>
          </cell>
          <cell r="J21" t="str">
            <v>o</v>
          </cell>
          <cell r="K21" t="str">
            <v>x</v>
          </cell>
          <cell r="L21" t="str">
            <v>x</v>
          </cell>
          <cell r="M21" t="str">
            <v>o</v>
          </cell>
          <cell r="N21" t="str">
            <v>o</v>
          </cell>
          <cell r="O21" t="str">
            <v>o</v>
          </cell>
          <cell r="P21" t="str">
            <v>x</v>
          </cell>
          <cell r="Q21" t="str">
            <v>o</v>
          </cell>
          <cell r="R21" t="str">
            <v>o</v>
          </cell>
          <cell r="S21" t="str">
            <v>x</v>
          </cell>
          <cell r="T21" t="str">
            <v>o</v>
          </cell>
          <cell r="U21" t="str">
            <v>o</v>
          </cell>
          <cell r="V21" t="str">
            <v>o</v>
          </cell>
          <cell r="W21" t="str">
            <v>o</v>
          </cell>
          <cell r="X21" t="str">
            <v>x</v>
          </cell>
          <cell r="Y21" t="str">
            <v>x</v>
          </cell>
          <cell r="Z21" t="str">
            <v>o</v>
          </cell>
          <cell r="AA21" t="str">
            <v>o</v>
          </cell>
          <cell r="AB21" t="str">
            <v>x</v>
          </cell>
          <cell r="AC21" t="str">
            <v>o</v>
          </cell>
          <cell r="AD21" t="str">
            <v>o</v>
          </cell>
          <cell r="AE21" t="str">
            <v>o</v>
          </cell>
          <cell r="AF21" t="str">
            <v>o</v>
          </cell>
          <cell r="AG21">
            <v>22</v>
          </cell>
          <cell r="AH21">
            <v>40000</v>
          </cell>
          <cell r="AI21">
            <v>0</v>
          </cell>
          <cell r="AJ21">
            <v>0</v>
          </cell>
          <cell r="AK21">
            <v>880000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  <sheetName val="NAV0"/>
      <sheetName val="VXXXXXXXXXXXXXXXXXXXXXXXX"/>
      <sheetName val="monci"/>
      <sheetName val="대차대조표"/>
      <sheetName val="총괄"/>
      <sheetName val="SALE&amp;COST"/>
      <sheetName val="원재료"/>
      <sheetName val="할차금환입스케줄 - 최종"/>
      <sheetName val="시산표"/>
      <sheetName val="TB"/>
      <sheetName val="결산스케줄"/>
      <sheetName val="손익분석"/>
      <sheetName val="송전기본"/>
      <sheetName val="Sheet1"/>
      <sheetName val="아이콘"/>
      <sheetName val="은행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arap"/>
      <sheetName val="프로젝트목록"/>
      <sheetName val="liste des zones"/>
      <sheetName val="손익계산서"/>
      <sheetName val="402(내부)"/>
      <sheetName val="2.대외공문"/>
      <sheetName val="Identity"/>
      <sheetName val="location"/>
      <sheetName val="Physical"/>
      <sheetName val="PriceLevel"/>
      <sheetName val="Sales Comparison"/>
      <sheetName val="Total_list"/>
      <sheetName val="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실적드랜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삼화95"/>
      <sheetName val="출입자명단"/>
      <sheetName val="완성차 미수금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보정후BS"/>
      <sheetName val="사원명부"/>
      <sheetName val="10.31"/>
      <sheetName val="LIST"/>
      <sheetName val="회사전체"/>
      <sheetName val="WorksheetSettings"/>
      <sheetName val="부서별공수"/>
      <sheetName val="투입공수"/>
      <sheetName val="생산"/>
      <sheetName val="자재재고"/>
      <sheetName val="재공재고"/>
      <sheetName val="품질현황-보류"/>
      <sheetName val="적심사표"/>
      <sheetName val="월할경비"/>
      <sheetName val="5사남"/>
      <sheetName val="목표"/>
      <sheetName val="차수"/>
      <sheetName val="매출.물동명세"/>
      <sheetName val="Menu_Link"/>
      <sheetName val="장할생활 (2)"/>
      <sheetName val="회사정보"/>
      <sheetName val="1월"/>
      <sheetName val="갑지(추정)"/>
      <sheetName val="경영혁신본부"/>
      <sheetName val="99퇴직"/>
      <sheetName val="YTD Sales(0411)"/>
      <sheetName val="총물량"/>
      <sheetName val="관A준공"/>
      <sheetName val="대전"/>
      <sheetName val="코드"/>
      <sheetName val="Sheet11"/>
      <sheetName val="계정과목"/>
      <sheetName val="환율시트"/>
      <sheetName val="현금"/>
      <sheetName val="법인구분"/>
      <sheetName val="기초코드"/>
      <sheetName val="보증금(전신전화가입권)"/>
      <sheetName val="지점장"/>
      <sheetName val="세부pl"/>
      <sheetName val="IDONG"/>
      <sheetName val="증감분석 및 연결조정"/>
      <sheetName val="감가상각"/>
      <sheetName val="외상매출금현황-수정분 A2"/>
      <sheetName val="PAN"/>
      <sheetName val="원가율"/>
      <sheetName val="TSCLFEB"/>
      <sheetName val="계수원본(99.2.28)"/>
      <sheetName val="213"/>
      <sheetName val="제조부문배부"/>
      <sheetName val="99선급비용"/>
      <sheetName val="차액보증"/>
      <sheetName val="공통비배부기준"/>
      <sheetName val="취합표"/>
      <sheetName val="물량산출"/>
      <sheetName val="자료"/>
      <sheetName val="주요기준"/>
      <sheetName val="원천세납부"/>
      <sheetName val="공통비(전체)"/>
      <sheetName val="서식시트"/>
      <sheetName val="Cash Flow"/>
      <sheetName val="입력자료"/>
      <sheetName val="Code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basic_info"/>
      <sheetName val="①매출"/>
      <sheetName val="99매출현"/>
      <sheetName val="은행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XREF"/>
      <sheetName val="운반장소등록"/>
      <sheetName val="대차대조표"/>
      <sheetName val="공동"/>
      <sheetName val="단독"/>
      <sheetName val="Total"/>
      <sheetName val="ke24(0404)"/>
      <sheetName val="KE24(0403)"/>
      <sheetName val="계정code"/>
      <sheetName val="산출기준(파견전산실)"/>
      <sheetName val="발생집계"/>
      <sheetName val="95년간접비"/>
      <sheetName val="B"/>
      <sheetName val="6_3"/>
      <sheetName val="기본자료"/>
      <sheetName val="Details"/>
      <sheetName val="3.판관비명세서"/>
      <sheetName val="9-1차이내역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외상매입금_Detail"/>
      <sheetName val="일위대가"/>
      <sheetName val="요약BS"/>
      <sheetName val="총괄표"/>
      <sheetName val="현금흐름Ⅰ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받을어음할인및 융통어음"/>
      <sheetName val="아파트 기성내역서"/>
      <sheetName val="업무분장 "/>
      <sheetName val="2.대외공문"/>
      <sheetName val="1공장 재공품생산현황"/>
      <sheetName val="하수급견적대비"/>
      <sheetName val="건축공사"/>
      <sheetName val="공통"/>
      <sheetName val="미지급비용2"/>
      <sheetName val="미지급비용"/>
      <sheetName val="매출채권 및 담보비율 변동"/>
      <sheetName val="공사기성"/>
      <sheetName val="3-31"/>
      <sheetName val="건설중인"/>
      <sheetName val="달성율"/>
      <sheetName val="2공구산출내역"/>
      <sheetName val="쌍용자료"/>
      <sheetName val="대우자료"/>
      <sheetName val="RC"/>
      <sheetName val="cfanal"/>
      <sheetName val="profit"/>
      <sheetName val="주주명부&lt;끝&gt;"/>
      <sheetName val="가정"/>
      <sheetName val="현장관리비"/>
      <sheetName val="리츠"/>
      <sheetName val="수h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영업소실적"/>
      <sheetName val="금융"/>
      <sheetName val="리스"/>
      <sheetName val="보험"/>
      <sheetName val="S&amp;R"/>
      <sheetName val="만기"/>
      <sheetName val="노임이"/>
      <sheetName val="Sheet6"/>
      <sheetName val="부산"/>
      <sheetName val="DATA"/>
      <sheetName val="손익"/>
      <sheetName val="비교원가제출.고"/>
      <sheetName val="공사개요"/>
      <sheetName val="개인법인구분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범한여행"/>
      <sheetName val="대차대조표12.01"/>
      <sheetName val="해외법인"/>
      <sheetName val="TB"/>
      <sheetName val="합계잔액시산표"/>
      <sheetName val="명세서"/>
      <sheetName val="인별호봉표"/>
      <sheetName val="토목"/>
      <sheetName val="적현로"/>
      <sheetName val="각종data"/>
      <sheetName val="입고단가기준"/>
      <sheetName val="其他应收款明细及帐龄分析(表5)"/>
      <sheetName val="월별"/>
      <sheetName val="연체대출"/>
      <sheetName val="유림골조"/>
      <sheetName val="4-1. 매출원가 손익계획 집계표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수불표"/>
      <sheetName val="입고12"/>
      <sheetName val="출고12"/>
      <sheetName val="3250-41"/>
      <sheetName val="4.2유효폭의 계산"/>
      <sheetName val="작업불가"/>
      <sheetName val="Dólar Observado"/>
      <sheetName val="Rate"/>
      <sheetName val="적용환율"/>
      <sheetName val="00'미수"/>
      <sheetName val="기준봉급표"/>
      <sheetName val="우리종금예상재무제표"/>
      <sheetName val="Reference"/>
      <sheetName val="직급별인적"/>
      <sheetName val="회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대비"/>
      <sheetName val="1.MDF1공장"/>
      <sheetName val="FRDS9805"/>
      <sheetName val="대구은행"/>
      <sheetName val="A1"/>
      <sheetName val="외상매입금점별현황"/>
      <sheetName val="0"/>
      <sheetName val="대차정산"/>
      <sheetName val="작성요령"/>
      <sheetName val="(실사조정)총괄"/>
      <sheetName val="항목"/>
      <sheetName val="BM_NEW2"/>
      <sheetName val="권리분석"/>
      <sheetName val="RECIMAKE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위험보험료표"/>
      <sheetName val="주주명부-가나다"/>
      <sheetName val="CAUDIT"/>
      <sheetName val="민감도"/>
      <sheetName val="연장수당"/>
      <sheetName val="듀레이션"/>
      <sheetName val="본부별매출"/>
      <sheetName val="투자자본상계"/>
      <sheetName val="총괄"/>
      <sheetName val="수율"/>
      <sheetName val="별첨1(임금)"/>
      <sheetName val="Scoresheet"/>
      <sheetName val="지급이자와할인료(직매각)"/>
      <sheetName val="누계매출"/>
      <sheetName val="#REF"/>
      <sheetName val="Asset98-CAK"/>
      <sheetName val="Asset9809CAK"/>
      <sheetName val="상세"/>
      <sheetName val="T6-6(7)"/>
      <sheetName val="입력.판매"/>
      <sheetName val="입력.인원"/>
      <sheetName val="0701"/>
      <sheetName val="지급보증금74"/>
      <sheetName val="분개종합(01)"/>
      <sheetName val="LEASE4"/>
      <sheetName val="기초작업"/>
      <sheetName val="Config"/>
      <sheetName val="중장기 외화자금 보정명세(PBC)"/>
      <sheetName val="당월손익계산서★"/>
      <sheetName val="고객지원무상출하"/>
      <sheetName val="연구소예외출고"/>
      <sheetName val="2.Critical Component Estimation"/>
      <sheetName val="R&amp;D"/>
      <sheetName val="부서코드"/>
      <sheetName val="CT 재공품생산현황"/>
      <sheetName val="페이지전경"/>
      <sheetName val="1페이지보고"/>
      <sheetName val="아울렛 농산벤더"/>
      <sheetName val="을-ATYPE"/>
      <sheetName val="국민연금"/>
      <sheetName val="인원계획-미화"/>
      <sheetName val="주차별리스트"/>
      <sheetName val="가격비"/>
      <sheetName val="단기차입금(200006)"/>
      <sheetName val="comm"/>
      <sheetName val="Macro1"/>
      <sheetName val="TDTKP"/>
      <sheetName val="DK-KH"/>
      <sheetName val="회사제시"/>
      <sheetName val="부서CODE"/>
      <sheetName val="호봉CODE"/>
      <sheetName val="송전기본"/>
      <sheetName val="유가증권미수"/>
      <sheetName val="Template"/>
      <sheetName val="기초해지2"/>
      <sheetName val="기초해지"/>
      <sheetName val="Reference (변경)"/>
      <sheetName val="건설가계정"/>
      <sheetName val="마스터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T6-6(2)"/>
      <sheetName val="경영비율 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118.세금과공과"/>
      <sheetName val="절감항목"/>
      <sheetName val="현장"/>
      <sheetName val="선급비용"/>
      <sheetName val="YOEMAGUM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처별전산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부분품"/>
      <sheetName val="생산부대통지서"/>
      <sheetName val="정리"/>
      <sheetName val="직급별인원계획"/>
      <sheetName val="사업별인원계획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Sheet7"/>
      <sheetName val="YM98"/>
      <sheetName val="은행조회서"/>
      <sheetName val="생산직"/>
      <sheetName val="Lead"/>
      <sheetName val="General Inputs"/>
      <sheetName val="CGC Inputs"/>
      <sheetName val="Office only Letup"/>
      <sheetName val="Data&amp;Result"/>
      <sheetName val="부서별"/>
      <sheetName val="1부생산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EE"/>
      <sheetName val="업체손실공수.xls"/>
      <sheetName val="부서실적"/>
      <sheetName val="108.수선비"/>
      <sheetName val="TUL30"/>
      <sheetName val="2009BS_감사전"/>
      <sheetName val="scosht"/>
      <sheetName val="2009PL_감사전"/>
      <sheetName val="기본정보"/>
      <sheetName val="PR제조"/>
      <sheetName val="과8"/>
      <sheetName val="손익분석"/>
      <sheetName val="费率"/>
      <sheetName val="지점월추이"/>
      <sheetName val="호프"/>
      <sheetName val="9706"/>
      <sheetName val="시작"/>
      <sheetName val="외화금융(97-03)"/>
      <sheetName val="주요비율-낙관"/>
      <sheetName val="Ⅰ-1"/>
      <sheetName val="대차,손익"/>
      <sheetName val="손익계산서(管理)"/>
      <sheetName val="구동"/>
      <sheetName val="경비공통"/>
      <sheetName val="용역원가명세서"/>
      <sheetName val="sap`04.7.14"/>
      <sheetName val="F-1,2"/>
      <sheetName val="담당자"/>
      <sheetName val="마감분석"/>
      <sheetName val="업체별재고금액"/>
      <sheetName val="성적표96"/>
      <sheetName val="추가예산"/>
      <sheetName val="주관사업"/>
      <sheetName val="일반(본사)"/>
      <sheetName val="일반(의성)"/>
      <sheetName val="미수금(공동공사비)"/>
      <sheetName val="경영분석"/>
      <sheetName val="서식지정"/>
      <sheetName val="기계장치"/>
      <sheetName val="의왕"/>
      <sheetName val="result0927"/>
      <sheetName val="대우자동차용역비"/>
      <sheetName val="ORIGIN"/>
      <sheetName val="대차"/>
      <sheetName val="13.보증금(전신전화가입권)"/>
      <sheetName val="호봉표"/>
      <sheetName val="형틀공사"/>
      <sheetName val="월말마감"/>
      <sheetName val="SMCB9617145"/>
      <sheetName val="잉여금"/>
      <sheetName val="붙임2-1  지급조서명세서(2001년분)"/>
      <sheetName val="支払明細"/>
      <sheetName val="영업단위-8월"/>
      <sheetName val="T02"/>
      <sheetName val="f3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아울렛_농산벤더"/>
      <sheetName val="경영비율_"/>
      <sheetName val="VB_"/>
      <sheetName val="원가계산_(2)"/>
      <sheetName val="LeadSchedule"/>
      <sheetName val="기본일위"/>
      <sheetName val="EQT-ESTN"/>
      <sheetName val="직급실적"/>
      <sheetName val="9703"/>
      <sheetName val="고정자산원본"/>
      <sheetName val="투자현황"/>
      <sheetName val="중부사업담당_1-11월_원가1"/>
      <sheetName val="본사감가상각대장(비품)"/>
      <sheetName val="96"/>
      <sheetName val="제조공정"/>
      <sheetName val="MA"/>
      <sheetName val="96시"/>
      <sheetName val="Index"/>
      <sheetName val="평가제외"/>
      <sheetName val="수선비"/>
      <sheetName val="WH"/>
      <sheetName val="UTCA"/>
      <sheetName val="1주"/>
      <sheetName val="2주"/>
      <sheetName val="3주"/>
      <sheetName val="4주"/>
      <sheetName val="MANAGER"/>
      <sheetName val="118_세금과공과"/>
      <sheetName val="108_수선비"/>
      <sheetName val="95D"/>
      <sheetName val="94D"/>
      <sheetName val="작업통제용"/>
      <sheetName val="93상각비"/>
      <sheetName val="보통예금"/>
      <sheetName val="2담당0113"/>
      <sheetName val="1담당0113"/>
      <sheetName val="US Revenue (2)"/>
      <sheetName val="Act-NCI"/>
      <sheetName val="Act-NCE"/>
      <sheetName val="Control"/>
      <sheetName val="현금흐름표 근거자료"/>
      <sheetName val="黄做原材料进销存"/>
      <sheetName val="충당금"/>
      <sheetName val="UTMBPL"/>
      <sheetName val="SE_Output"/>
      <sheetName val="◀Chart_Data"/>
      <sheetName val="PC실적"/>
      <sheetName val="신부서코드"/>
      <sheetName val="시설이용권명세서"/>
      <sheetName val="PUR-12K"/>
      <sheetName val="EXPENSE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Re1"/>
      <sheetName val="원가배분01년(등본)"/>
      <sheetName val="공구기구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3사분기계획"/>
      <sheetName val="투자자산명세서"/>
      <sheetName val="명세"/>
      <sheetName val="제작실적"/>
      <sheetName val="금액"/>
      <sheetName val="전부인쇄"/>
      <sheetName val="부산물"/>
      <sheetName val="상품원가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2006_과표및세액조정계산서3"/>
      <sheetName val="완성차_미수금3"/>
      <sheetName val="10_313"/>
      <sheetName val="매출_물동명세3"/>
      <sheetName val="외상매출금현황-수정분_A23"/>
      <sheetName val="Net_PL(세분류)2"/>
      <sheetName val="계수원본(99_2_28)3"/>
      <sheetName val="YTD_Sales(0411)3"/>
      <sheetName val="Cash_Flow2"/>
      <sheetName val="3_판관비명세서2"/>
      <sheetName val="11_17-11_232"/>
      <sheetName val="11_24-11_302"/>
      <sheetName val="2_상각보정명세2"/>
      <sheetName val="받을어음할인및_융통어음2"/>
      <sheetName val="아파트_기성내역서2"/>
      <sheetName val="장할생활_(2)2"/>
      <sheetName val="증감분석_및_연결조정2"/>
      <sheetName val="2_대외공문2"/>
      <sheetName val="업무분장_2"/>
      <sheetName val="25_보증금(임차보증금외)2"/>
      <sheetName val="24_보증금(전신전화가입권)2"/>
      <sheetName val="1월실적_(2)2"/>
      <sheetName val="비교원가제출_고2"/>
      <sheetName val="4-1__매출원가_손익계획_집계표2"/>
      <sheetName val="1공장_재공품생산현황2"/>
      <sheetName val="매출채권_및_담보비율_변동2"/>
      <sheetName val="퇴직급여충당금12_312"/>
      <sheetName val="대차대조표12_012"/>
      <sheetName val="의뢰건_(2)2"/>
      <sheetName val="5_소재2"/>
      <sheetName val="화섬_MDP2"/>
      <sheetName val="Dólar_Observado2"/>
      <sheetName val="4_2유효폭의_계산2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1_MDF1공장2"/>
      <sheetName val="입력_판매"/>
      <sheetName val="입력_인원"/>
      <sheetName val="비용_배부후2"/>
      <sheetName val="CT_재공품생산현황2"/>
      <sheetName val="아울렛_농산벤더1"/>
      <sheetName val="#2_BSPL"/>
      <sheetName val="퇴직충당금(3_31)(국문)"/>
      <sheetName val="POS_(2)"/>
      <sheetName val="05_1Q"/>
      <sheetName val="매출액(명)_"/>
      <sheetName val="산업은행_경영지표"/>
      <sheetName val="control_sheet"/>
      <sheetName val="중장기_외화자금_보정명세(PBC)"/>
      <sheetName val="2_Critical_Component_Estimation"/>
      <sheetName val="00_08계정"/>
      <sheetName val="unit_4"/>
      <sheetName val="내역서_(2)"/>
      <sheetName val="INCOME_STATEMENT"/>
      <sheetName val="관계회사거래내역및_채권채무잔액_99"/>
      <sheetName val="Team_종합"/>
      <sheetName val="현지법인_대손설정"/>
      <sheetName val="현금_및_예치금Lead"/>
      <sheetName val="현금및예치금_명세서"/>
      <sheetName val="에뛰드_내부관리가"/>
      <sheetName val="General_Inputs"/>
      <sheetName val="CGC_Inputs"/>
      <sheetName val="Packaging_cost_Back_Data"/>
      <sheetName val="유첨3_적용기준"/>
      <sheetName val="업체손실공수_xls"/>
      <sheetName val="중부사업담당_1-11월_원가2"/>
      <sheetName val="Office_only_Letup"/>
      <sheetName val="sap`04_7_14"/>
      <sheetName val="13_보증금(전신전화가입권)"/>
      <sheetName val="붙임2-1__지급조서명세서(2001년분)"/>
      <sheetName val="0_0ControlSheet"/>
      <sheetName val="流资汇总"/>
      <sheetName val="평가예상(200308)"/>
      <sheetName val="본사"/>
      <sheetName val="Main"/>
      <sheetName val="F-4,5"/>
      <sheetName val="취득"/>
      <sheetName val="매출채권등리드"/>
      <sheetName val="일위대가표"/>
      <sheetName val="시산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관세구분시트"/>
      <sheetName val="99입장목표"/>
      <sheetName val="연평잔"/>
      <sheetName val="인사자료총집계"/>
      <sheetName val="본사_09"/>
      <sheetName val="23을"/>
      <sheetName val="Item LIST"/>
      <sheetName val="Volume LIST"/>
      <sheetName val="허들조견표"/>
      <sheetName val="N賃率-職"/>
      <sheetName val="현금등가물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건설중인자산(기타)"/>
      <sheetName val="Sheet1 (2)"/>
      <sheetName val="99.7월 당월회수 실적"/>
      <sheetName val="관리1"/>
      <sheetName val="고급필터"/>
      <sheetName val="자산"/>
      <sheetName val="매입계산서"/>
      <sheetName val="원가배부작업시간"/>
      <sheetName val="LEAD SHEET (K상각후회수율)"/>
      <sheetName val="미지금(01)"/>
      <sheetName val="기구표"/>
      <sheetName val="장기차입금"/>
      <sheetName val="MIJIBI"/>
      <sheetName val="수정사항집계표"/>
      <sheetName val="부실채권"/>
      <sheetName val="표2"/>
      <sheetName val="DB"/>
      <sheetName val="TAL"/>
      <sheetName val="6D257"/>
      <sheetName val="주당순이익1분기"/>
      <sheetName val="비교"/>
      <sheetName val="조회서"/>
      <sheetName val="년간 자금계획(90일 적용)"/>
      <sheetName val="05현금등가"/>
      <sheetName val="값목록(Do not touch)"/>
      <sheetName val="매립"/>
      <sheetName val="내역서"/>
      <sheetName val="JP_GP_UP통합"/>
      <sheetName val="참고_ 카본단가 비교"/>
      <sheetName val="KA021901"/>
      <sheetName val="매출및매출채권"/>
      <sheetName val="조정전"/>
      <sheetName val="표시트"/>
      <sheetName val="서비스별 매출추이"/>
      <sheetName val="특별경비"/>
      <sheetName val="긴급근무"/>
      <sheetName val="월별보고표"/>
      <sheetName val="집계표"/>
      <sheetName val="8월차잔"/>
      <sheetName val="정기적금"/>
      <sheetName val="일반부표"/>
      <sheetName val="잡급"/>
      <sheetName val="급여"/>
      <sheetName val="회원수&amp;결제&amp;매출"/>
      <sheetName val="지급수수료"/>
      <sheetName val="수입검사현황 Rev1"/>
      <sheetName val="7.3 DY팀"/>
      <sheetName val="치약_v011㤂ᖄ됁"/>
      <sheetName val="치약_v011_x0000_츀"/>
      <sheetName val="2.지분법적용주식Leadsheet(회사제시)"/>
      <sheetName val="981-4분기"/>
      <sheetName val="ST제품"/>
      <sheetName val="책임준비금"/>
      <sheetName val="년월차수당"/>
      <sheetName val="상여금"/>
      <sheetName val="Assumptions"/>
      <sheetName val="DATA 입력란"/>
      <sheetName val="1. 설계조건 2.단면가정 3. 하중계산"/>
      <sheetName val="주거"/>
      <sheetName val="7 _2_"/>
      <sheetName val="결산비용"/>
      <sheetName val="AQL(0.65)"/>
      <sheetName val="compare2"/>
      <sheetName val="재정비직인"/>
      <sheetName val="재정비내역"/>
      <sheetName val="지적고시내역"/>
      <sheetName val="CF_Assumption"/>
      <sheetName val="Bank charge"/>
      <sheetName val="FC-101"/>
      <sheetName val="첨부1"/>
      <sheetName val="99년하반기"/>
      <sheetName val="총제품수불"/>
      <sheetName val="작성양식"/>
      <sheetName val="차입"/>
      <sheetName val="김종록2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구매차입"/>
      <sheetName val="U3.1"/>
      <sheetName val="영업외손익등"/>
      <sheetName val="maccp04"/>
      <sheetName val="10월"/>
      <sheetName val="투자유가증권"/>
      <sheetName val="01is(누계)"/>
      <sheetName val="용연"/>
      <sheetName val="울산"/>
      <sheetName val="진천"/>
      <sheetName val="구미"/>
      <sheetName val="대구"/>
      <sheetName val="언양"/>
      <sheetName val="매출96(장항)"/>
      <sheetName val="KUBYEA"/>
      <sheetName val="목차"/>
      <sheetName val="제품분류코드"/>
      <sheetName val="관재"/>
      <sheetName val="기본입력사항"/>
      <sheetName val="이자"/>
      <sheetName val="整理後資料"/>
      <sheetName val="表03 "/>
      <sheetName val="表05-1"/>
      <sheetName val="表10-3"/>
      <sheetName val="表10-4"/>
      <sheetName val="表10-5"/>
      <sheetName val="表13-2"/>
      <sheetName val="表30-10"/>
      <sheetName val="Check"/>
      <sheetName val="綜合"/>
      <sheetName val="調前盈餘"/>
      <sheetName val="DIVP_L 1998"/>
      <sheetName val="管理費用(簡)"/>
      <sheetName val="9710"/>
      <sheetName val="개산공사비"/>
      <sheetName val="상환익(2001년도)"/>
      <sheetName val="유가증권현황"/>
      <sheetName val="12월급여"/>
      <sheetName val="11월급여"/>
      <sheetName val="명단"/>
      <sheetName val="2009년6월부터"/>
      <sheetName val="매출액(제품)"/>
      <sheetName val="고합"/>
      <sheetName val="220 (2)"/>
      <sheetName val="1급갑"/>
      <sheetName val="3.일반사상"/>
      <sheetName val="원본"/>
      <sheetName val="개발비자산성검토"/>
      <sheetName val="2월"/>
      <sheetName val="하우투_집계"/>
      <sheetName val="기존처_식"/>
      <sheetName val="제품L.D."/>
      <sheetName val="Voreinstellungen"/>
      <sheetName val="3528"/>
      <sheetName val="82150-39000"/>
      <sheetName val="상품입고집계"/>
      <sheetName val="CC Down load 0716"/>
      <sheetName val="월급제"/>
      <sheetName val="신공항A-9(원가수정)"/>
      <sheetName val="합계db"/>
      <sheetName val="전체"/>
      <sheetName val="도면번호"/>
      <sheetName val="집연95"/>
      <sheetName val="토목주소"/>
      <sheetName val="프랜트면허"/>
      <sheetName val="제품수불(대체)"/>
      <sheetName val="원재료입력"/>
      <sheetName val="제품입력"/>
      <sheetName val="BS(5월-경리과)"/>
      <sheetName val="전환원본"/>
      <sheetName val="생산계획"/>
      <sheetName val="미반영량"/>
      <sheetName val="3월연장근무"/>
      <sheetName val="지급자재"/>
      <sheetName val="原材料单价分析"/>
      <sheetName val="옥분수불"/>
      <sheetName val="비교재무제표"/>
      <sheetName val="STAND20"/>
      <sheetName val="S1.1총괄"/>
      <sheetName val="세무서코드"/>
      <sheetName val="출자한도"/>
      <sheetName val="합천내역"/>
      <sheetName val="참조"/>
      <sheetName val="주소록"/>
      <sheetName val="갑지"/>
      <sheetName val="평가금액"/>
      <sheetName val="118_세금과공과1"/>
      <sheetName val="108_수선비1"/>
      <sheetName val="공항,제주_판매율_분석"/>
      <sheetName val="US_Revenue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>
        <row r="1">
          <cell r="A1">
            <v>4</v>
          </cell>
        </row>
        <row r="6">
          <cell r="B6" t="str">
            <v>품질비용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산업은행 경영지표"/>
      <sheetName val="공통"/>
      <sheetName val="당초"/>
      <sheetName val="집계표"/>
      <sheetName val="현금"/>
      <sheetName val="잉여금"/>
      <sheetName val="JOB Assign"/>
      <sheetName val="108.수선비"/>
      <sheetName val="2010년"/>
      <sheetName val="주beam"/>
      <sheetName val="B"/>
      <sheetName val="회사정보"/>
      <sheetName val="CC"/>
      <sheetName val="관리1"/>
      <sheetName val="95WBS"/>
      <sheetName val="정산표"/>
      <sheetName val="9월누계해외"/>
      <sheetName val="조회서"/>
      <sheetName val="주소"/>
      <sheetName val="현금및현금등가물"/>
      <sheetName val="부재료입고집계"/>
      <sheetName val="7.3 DY팀"/>
      <sheetName val="기타코드"/>
      <sheetName val="현금흐름표"/>
      <sheetName val="Krw"/>
      <sheetName val="수정시산표"/>
      <sheetName val="건물"/>
      <sheetName val="년말집계"/>
      <sheetName val="9-1차이내역"/>
      <sheetName val="상품매출"/>
      <sheetName val="재고 "/>
      <sheetName val="기성이력현황"/>
      <sheetName val="RAW9701"/>
      <sheetName val="Sheet1"/>
      <sheetName val="공정코드"/>
      <sheetName val="업무연락"/>
      <sheetName val="월별매출"/>
      <sheetName val="경영비율 "/>
      <sheetName val="첨1.2"/>
      <sheetName val="공통부대비"/>
      <sheetName val="#REF"/>
      <sheetName val="STAND20"/>
      <sheetName val="시험연구비상각"/>
      <sheetName val="내역"/>
      <sheetName val="보고"/>
      <sheetName val="TEMP2"/>
      <sheetName val="TEMP1"/>
      <sheetName val="기본"/>
      <sheetName val="XREF"/>
      <sheetName val="유효성검사"/>
      <sheetName val="세율"/>
      <sheetName val="붙임2-1  지급조서명세서(2001년분)"/>
      <sheetName val="홍원식"/>
      <sheetName val="24.보증금(전신전화가입권)"/>
      <sheetName val="99급여표"/>
      <sheetName val="9609Aß"/>
      <sheetName val="출입자명단"/>
      <sheetName val="매출"/>
      <sheetName val="1997"/>
      <sheetName val="LIST"/>
      <sheetName val="1995년 섹터별 매출"/>
      <sheetName val="#3-1 保有 有價證券 評價 及び 評價(X-23)"/>
      <sheetName val="Config"/>
      <sheetName val="work"/>
      <sheetName val="기계기구"/>
      <sheetName val="경비공통"/>
      <sheetName val="급여표"/>
      <sheetName val="공제"/>
      <sheetName val="95년12월말"/>
      <sheetName val="유형고정"/>
      <sheetName val="CHECK"/>
      <sheetName val="내역서"/>
      <sheetName val="수입수불"/>
      <sheetName val="3.판관비명세서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송전기본"/>
      <sheetName val="금액집계(리포트)"/>
      <sheetName val="보험금"/>
      <sheetName val="F3"/>
      <sheetName val="F12"/>
      <sheetName val="부서실적"/>
      <sheetName val="10월판관"/>
      <sheetName val="3공장_Lot_Card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업무분장 "/>
      <sheetName val="공사내역"/>
      <sheetName val="의왕F사"/>
      <sheetName val="가공사"/>
      <sheetName val="표지"/>
      <sheetName val="토목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수입비용1021"/>
      <sheetName val="현장코드"/>
      <sheetName val="직무급테이블"/>
      <sheetName val="발생집계"/>
      <sheetName val="외화"/>
      <sheetName val="CAUDIT"/>
      <sheetName val="p2-1"/>
      <sheetName val="Reckitt"/>
      <sheetName val="CJE집계"/>
      <sheetName val="공사별5 "/>
      <sheetName val="외상매출금현황-수정분 A2"/>
      <sheetName val="49평형15층이하"/>
      <sheetName val="입금액"/>
      <sheetName val="기초코드"/>
      <sheetName val="시산표"/>
      <sheetName val="분개장·원장"/>
      <sheetName val="#2 BSPL"/>
      <sheetName val="항목"/>
      <sheetName val="대환취급"/>
      <sheetName val="환율"/>
      <sheetName val="실적분석"/>
      <sheetName val="Major Shareholder"/>
      <sheetName val="보험계리보고서"/>
      <sheetName val="10한빛"/>
      <sheetName val="tsuga"/>
      <sheetName val="요약BS"/>
      <sheetName val="추정손익"/>
      <sheetName val="투자총괄"/>
      <sheetName val="설계내역서"/>
      <sheetName val="총내용"/>
      <sheetName val="코드"/>
      <sheetName val="대차"/>
      <sheetName val="용접집계"/>
      <sheetName val="정상 출하집계"/>
      <sheetName val="당기추가완료"/>
      <sheetName val="산업은행_경영지표1"/>
      <sheetName val="JOB_Assign1"/>
      <sheetName val="108_수선비1"/>
      <sheetName val="24_보증금(전신전화가입권)1"/>
      <sheetName val="1995년_섹터별_매출"/>
      <sheetName val="경영비율_"/>
      <sheetName val="첨1_2"/>
      <sheetName val="재고_1"/>
      <sheetName val="붙임2-1__지급조서명세서(2001년분)"/>
      <sheetName val="3_판관비명세서1"/>
      <sheetName val="#3-1_保有_有價證券_評價_及び_評價(X-23)"/>
      <sheetName val="2_예금"/>
      <sheetName val="외상매출금현황-수정분_A2"/>
      <sheetName val="7_3_DY팀"/>
      <sheetName val="Eq__Mobilization"/>
      <sheetName val="공사별5_"/>
      <sheetName val="Sheet2"/>
      <sheetName val="진천"/>
      <sheetName val="매출채권"/>
      <sheetName val="레포트"/>
      <sheetName val="감가상각"/>
      <sheetName val="장기차입금"/>
      <sheetName val="major"/>
      <sheetName val="A1"/>
      <sheetName val="수탁현황"/>
      <sheetName val="부서자료"/>
      <sheetName val="업무분장_"/>
      <sheetName val="A"/>
      <sheetName val="최종전사PL"/>
      <sheetName val="HWGSI"/>
      <sheetName val="참조"/>
      <sheetName val="data"/>
      <sheetName val="Mar"/>
      <sheetName val="분양가"/>
      <sheetName val="#2_BSPL"/>
      <sheetName val="Major_Shareholder"/>
      <sheetName val="퇴직금"/>
      <sheetName val="간접비_총괄표"/>
      <sheetName val="부문별재고_(상품)"/>
      <sheetName val="2_대외공문"/>
      <sheetName val="생산매출 (3)"/>
      <sheetName val="생산현황"/>
      <sheetName val="$bhp"/>
      <sheetName val="열받는소급분"/>
      <sheetName val="토공사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민감도"/>
      <sheetName val="출금실적"/>
      <sheetName val="선비명세2"/>
      <sheetName val="⑤항목별1"/>
      <sheetName val="리스(CIF)산출"/>
      <sheetName val="***********************00"/>
      <sheetName val="생산직"/>
      <sheetName val="과거실적"/>
      <sheetName val="일반물자(한국통신)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가. 2006년 사업계획서"/>
      <sheetName val="수정용피벗"/>
      <sheetName val="신구계정대사표"/>
      <sheetName val="주재원연락처"/>
      <sheetName val="금형비"/>
      <sheetName val="미정산비용(원유)"/>
      <sheetName val="미정산비용(수입상품)"/>
      <sheetName val="원유입고집계"/>
      <sheetName val="제조98"/>
      <sheetName val="받을어음"/>
      <sheetName val="98CKL"/>
      <sheetName val="수리결과"/>
      <sheetName val="99년하반기"/>
      <sheetName val="현장"/>
      <sheetName val="9.1 Lease Type"/>
      <sheetName val="FAB별"/>
      <sheetName val="차입금상환표"/>
      <sheetName val="입찰보고"/>
      <sheetName val="FOOD&amp;BEVERAGE"/>
      <sheetName val="갑지"/>
      <sheetName val="Core CPI"/>
      <sheetName val="5- 2"/>
      <sheetName val="예총"/>
      <sheetName val="대구파크쿨링타워"/>
      <sheetName val="A230 수정사항집계표"/>
      <sheetName val="갑지(추정)"/>
      <sheetName val="목동세대 산출근거"/>
      <sheetName val="안전보호구98"/>
      <sheetName val="Lead"/>
      <sheetName val="순매출액"/>
      <sheetName val="서류합격_기본사항"/>
      <sheetName val="계열사현황종합"/>
      <sheetName val="공사별5"/>
      <sheetName val="프로젝트관리대장"/>
      <sheetName val="입찰"/>
      <sheetName val="현경"/>
      <sheetName val="도기류"/>
      <sheetName val="주주명부&lt;끝&gt;"/>
      <sheetName val="BLGR"/>
      <sheetName val="1월"/>
      <sheetName val="A2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fwd"/>
      <sheetName val="실적"/>
      <sheetName val="총요약"/>
      <sheetName val="下조건"/>
      <sheetName val="영업점별목표산출"/>
      <sheetName val="특수채 2"/>
      <sheetName val="CASH"/>
      <sheetName val="기본자료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Cover"/>
      <sheetName val="T&amp;E-2019FCST2"/>
      <sheetName val="T&amp;E-2020ABP"/>
      <sheetName val="Other Expenses"/>
      <sheetName val="2019FCST"/>
      <sheetName val="2020ABP"/>
      <sheetName val="J"/>
      <sheetName val="미지급비용"/>
      <sheetName val="isbg"/>
      <sheetName val="범한여행"/>
      <sheetName val="주요재무비율"/>
      <sheetName val="기준"/>
      <sheetName val="科目名称表"/>
      <sheetName val="산전수불집계표"/>
      <sheetName val="빌딩코드"/>
      <sheetName val="단기차입금(200006)"/>
      <sheetName val="2C1"/>
      <sheetName val="CODE"/>
      <sheetName val="상불"/>
      <sheetName val="수익분배율"/>
      <sheetName val="일반사항"/>
      <sheetName val="정상_출하집계1"/>
      <sheetName val="9_1_Lease_Type"/>
      <sheetName val="가__2006년_사업계획서"/>
      <sheetName val="Core_CPI"/>
      <sheetName val="5-_2"/>
      <sheetName val="A230_수정사항집계표"/>
      <sheetName val="목동세대_산출근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빠진자 확인"/>
      <sheetName val="청구근태"/>
      <sheetName val="근태"/>
      <sheetName val="FAB"/>
      <sheetName val="PKG"/>
      <sheetName val="품질"/>
      <sheetName val="구매"/>
      <sheetName val="YM"/>
      <sheetName val="Y환"/>
      <sheetName val="MA"/>
    </sheetNames>
    <sheetDataSet>
      <sheetData sheetId="0"/>
      <sheetData sheetId="1"/>
      <sheetData sheetId="2">
        <row r="5">
          <cell r="BQ5">
            <v>1</v>
          </cell>
          <cell r="BR5">
            <v>5.4</v>
          </cell>
          <cell r="BT5">
            <v>1</v>
          </cell>
          <cell r="BU5">
            <v>2.2000000000000002</v>
          </cell>
          <cell r="BW5">
            <v>1</v>
          </cell>
          <cell r="BX5">
            <v>1.2</v>
          </cell>
        </row>
        <row r="6">
          <cell r="BQ6">
            <v>2</v>
          </cell>
          <cell r="BR6">
            <v>11.2</v>
          </cell>
          <cell r="BT6">
            <v>2</v>
          </cell>
          <cell r="BU6">
            <v>4.4000000000000004</v>
          </cell>
          <cell r="BW6">
            <v>2</v>
          </cell>
          <cell r="BX6">
            <v>2.4</v>
          </cell>
        </row>
        <row r="7">
          <cell r="BQ7">
            <v>3</v>
          </cell>
          <cell r="BR7">
            <v>17</v>
          </cell>
          <cell r="BT7">
            <v>3</v>
          </cell>
          <cell r="BU7">
            <v>7</v>
          </cell>
          <cell r="BW7">
            <v>3</v>
          </cell>
          <cell r="BX7">
            <v>4</v>
          </cell>
        </row>
        <row r="8">
          <cell r="BQ8">
            <v>4</v>
          </cell>
          <cell r="BR8">
            <v>22.4</v>
          </cell>
          <cell r="BT8">
            <v>4</v>
          </cell>
          <cell r="BU8">
            <v>9.1999999999999993</v>
          </cell>
          <cell r="BW8">
            <v>4</v>
          </cell>
          <cell r="BX8">
            <v>5.2</v>
          </cell>
        </row>
        <row r="9">
          <cell r="BQ9">
            <v>5</v>
          </cell>
          <cell r="BR9">
            <v>28.2</v>
          </cell>
          <cell r="BT9">
            <v>5</v>
          </cell>
          <cell r="BU9">
            <v>11.399999999999999</v>
          </cell>
          <cell r="BW9">
            <v>5</v>
          </cell>
          <cell r="BX9">
            <v>6.4</v>
          </cell>
        </row>
        <row r="10">
          <cell r="BQ10">
            <v>6</v>
          </cell>
          <cell r="BR10">
            <v>34</v>
          </cell>
          <cell r="BT10">
            <v>6</v>
          </cell>
          <cell r="BU10">
            <v>14</v>
          </cell>
          <cell r="BW10">
            <v>6</v>
          </cell>
          <cell r="BX10">
            <v>8</v>
          </cell>
        </row>
        <row r="11">
          <cell r="BQ11">
            <v>7</v>
          </cell>
          <cell r="BR11">
            <v>39.4</v>
          </cell>
          <cell r="BT11">
            <v>7</v>
          </cell>
          <cell r="BU11">
            <v>16.2</v>
          </cell>
          <cell r="BW11">
            <v>7</v>
          </cell>
          <cell r="BX11">
            <v>9.1999999999999993</v>
          </cell>
        </row>
        <row r="12">
          <cell r="BQ12">
            <v>8</v>
          </cell>
          <cell r="BR12">
            <v>45.2</v>
          </cell>
          <cell r="BT12">
            <v>8</v>
          </cell>
          <cell r="BU12">
            <v>18.399999999999999</v>
          </cell>
          <cell r="BW12">
            <v>8</v>
          </cell>
          <cell r="BX12">
            <v>10.399999999999999</v>
          </cell>
        </row>
        <row r="13">
          <cell r="BQ13">
            <v>9</v>
          </cell>
          <cell r="BR13">
            <v>51</v>
          </cell>
          <cell r="BT13">
            <v>9</v>
          </cell>
          <cell r="BU13">
            <v>21</v>
          </cell>
          <cell r="BW13">
            <v>9</v>
          </cell>
          <cell r="BX13">
            <v>12</v>
          </cell>
        </row>
        <row r="14">
          <cell r="BQ14">
            <v>10</v>
          </cell>
          <cell r="BR14">
            <v>56.4</v>
          </cell>
          <cell r="BT14">
            <v>10</v>
          </cell>
          <cell r="BU14">
            <v>23.2</v>
          </cell>
          <cell r="BW14">
            <v>10</v>
          </cell>
          <cell r="BX14">
            <v>13.2</v>
          </cell>
        </row>
        <row r="15">
          <cell r="BQ15">
            <v>11</v>
          </cell>
          <cell r="BR15">
            <v>62.2</v>
          </cell>
          <cell r="BT15">
            <v>11</v>
          </cell>
          <cell r="BU15">
            <v>25.4</v>
          </cell>
          <cell r="BW15">
            <v>11</v>
          </cell>
          <cell r="BX15">
            <v>14.399999999999999</v>
          </cell>
        </row>
        <row r="16">
          <cell r="BQ16">
            <v>12</v>
          </cell>
          <cell r="BR16">
            <v>68</v>
          </cell>
          <cell r="BT16">
            <v>12</v>
          </cell>
          <cell r="BU16">
            <v>28</v>
          </cell>
          <cell r="BW16">
            <v>12</v>
          </cell>
          <cell r="BX16">
            <v>16</v>
          </cell>
        </row>
        <row r="17">
          <cell r="BQ17">
            <v>13</v>
          </cell>
          <cell r="BR17">
            <v>73.400000000000006</v>
          </cell>
          <cell r="BT17">
            <v>13</v>
          </cell>
          <cell r="BU17">
            <v>30.2</v>
          </cell>
          <cell r="BW17">
            <v>13</v>
          </cell>
          <cell r="BX17">
            <v>17.2</v>
          </cell>
        </row>
        <row r="18">
          <cell r="BQ18">
            <v>14</v>
          </cell>
          <cell r="BR18">
            <v>79.2</v>
          </cell>
          <cell r="BT18">
            <v>14</v>
          </cell>
          <cell r="BU18">
            <v>32.4</v>
          </cell>
          <cell r="BW18">
            <v>14</v>
          </cell>
          <cell r="BX18">
            <v>18.399999999999999</v>
          </cell>
        </row>
        <row r="19">
          <cell r="BQ19">
            <v>15</v>
          </cell>
          <cell r="BR19">
            <v>85</v>
          </cell>
          <cell r="BT19">
            <v>15</v>
          </cell>
          <cell r="BU19">
            <v>35</v>
          </cell>
          <cell r="BW19">
            <v>15</v>
          </cell>
          <cell r="BX19">
            <v>20</v>
          </cell>
        </row>
        <row r="20">
          <cell r="BQ20">
            <v>16</v>
          </cell>
          <cell r="BR20">
            <v>90.4</v>
          </cell>
          <cell r="BT20">
            <v>16</v>
          </cell>
          <cell r="BU20">
            <v>37.200000000000003</v>
          </cell>
          <cell r="BW20">
            <v>16</v>
          </cell>
          <cell r="BX20">
            <v>21.2</v>
          </cell>
        </row>
        <row r="21">
          <cell r="BQ21">
            <v>17</v>
          </cell>
          <cell r="BR21">
            <v>96.2</v>
          </cell>
          <cell r="BT21">
            <v>17</v>
          </cell>
          <cell r="BU21">
            <v>39.400000000000006</v>
          </cell>
          <cell r="BW21">
            <v>17</v>
          </cell>
          <cell r="BX21">
            <v>22.4</v>
          </cell>
        </row>
        <row r="22">
          <cell r="BQ22">
            <v>18</v>
          </cell>
          <cell r="BR22">
            <v>102</v>
          </cell>
          <cell r="BT22">
            <v>18</v>
          </cell>
          <cell r="BU22">
            <v>42</v>
          </cell>
          <cell r="BW22">
            <v>18</v>
          </cell>
          <cell r="BX22">
            <v>24</v>
          </cell>
        </row>
        <row r="23">
          <cell r="BQ23">
            <v>19</v>
          </cell>
          <cell r="BR23">
            <v>107.4</v>
          </cell>
          <cell r="BT23">
            <v>19</v>
          </cell>
          <cell r="BU23">
            <v>44.2</v>
          </cell>
          <cell r="BW23">
            <v>19</v>
          </cell>
          <cell r="BX23">
            <v>25.2</v>
          </cell>
        </row>
        <row r="24">
          <cell r="BQ24">
            <v>20</v>
          </cell>
          <cell r="BR24">
            <v>113.2</v>
          </cell>
          <cell r="BT24">
            <v>20</v>
          </cell>
          <cell r="BU24">
            <v>46.400000000000006</v>
          </cell>
          <cell r="BW24">
            <v>20</v>
          </cell>
          <cell r="BX24">
            <v>26.4</v>
          </cell>
        </row>
        <row r="25">
          <cell r="BT25">
            <v>21</v>
          </cell>
          <cell r="BU25">
            <v>49</v>
          </cell>
          <cell r="BW25">
            <v>21</v>
          </cell>
          <cell r="BX25">
            <v>28</v>
          </cell>
        </row>
        <row r="26">
          <cell r="BT26">
            <v>22</v>
          </cell>
          <cell r="BU26">
            <v>51.2</v>
          </cell>
          <cell r="BW26">
            <v>22</v>
          </cell>
          <cell r="BX26">
            <v>29.2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  <sheetName val="FRDS9805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>
        <row r="4">
          <cell r="A4" t="str">
            <v>감사기준일 : 1999.12.31</v>
          </cell>
        </row>
      </sheetData>
      <sheetData sheetId="6">
        <row r="1">
          <cell r="A1" t="str">
            <v>감 사 업 무 분 담 표</v>
          </cell>
        </row>
      </sheetData>
      <sheetData sheetId="7"/>
      <sheetData sheetId="8"/>
      <sheetData sheetId="9">
        <row r="45">
          <cell r="F45" t="str">
            <v>V</v>
          </cell>
        </row>
      </sheetData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감사기준일 : 1999.12.31</v>
          </cell>
        </row>
      </sheetData>
      <sheetData sheetId="35">
        <row r="1">
          <cell r="A1" t="str">
            <v>감 사 업 무 분 담 표</v>
          </cell>
        </row>
      </sheetData>
      <sheetData sheetId="36"/>
      <sheetData sheetId="37"/>
      <sheetData sheetId="38"/>
      <sheetData sheetId="39"/>
      <sheetData sheetId="40"/>
      <sheetData sheetId="41"/>
      <sheetData sheetId="42">
        <row r="4">
          <cell r="A4" t="str">
            <v>감사기준일 : 1999.12.31</v>
          </cell>
        </row>
      </sheetData>
      <sheetData sheetId="43">
        <row r="1">
          <cell r="A1" t="str">
            <v>감 사 업 무 분 담 표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C79">
            <v>0.2616</v>
          </cell>
          <cell r="E79">
            <v>0.19170000000000001</v>
          </cell>
        </row>
        <row r="80">
          <cell r="A80" t="str">
            <v>고정자산증가율</v>
          </cell>
          <cell r="C80">
            <v>0.159</v>
          </cell>
          <cell r="E80">
            <v>0.2576</v>
          </cell>
        </row>
        <row r="81">
          <cell r="A81" t="str">
            <v>유동자산증가율</v>
          </cell>
          <cell r="C81">
            <v>0.34539999999999998</v>
          </cell>
          <cell r="E81">
            <v>0.19800000000000001</v>
          </cell>
        </row>
        <row r="82">
          <cell r="A82" t="str">
            <v>재고자산증가율</v>
          </cell>
          <cell r="C82">
            <v>0.25030000000000002</v>
          </cell>
          <cell r="E82">
            <v>0.22500000000000001</v>
          </cell>
        </row>
        <row r="83">
          <cell r="A83" t="str">
            <v>자기자본증가율</v>
          </cell>
          <cell r="C83">
            <v>0.10200000000000001</v>
          </cell>
          <cell r="E83">
            <v>0.2492</v>
          </cell>
        </row>
        <row r="84">
          <cell r="A84" t="str">
            <v>매출액증가율</v>
          </cell>
          <cell r="C84">
            <v>0.19220000000000001</v>
          </cell>
          <cell r="E84">
            <v>0.3377</v>
          </cell>
        </row>
        <row r="113">
          <cell r="A113" t="str">
            <v>총자산경상이익율</v>
          </cell>
          <cell r="C113">
            <v>2.87E-2</v>
          </cell>
          <cell r="E113">
            <v>5.11E-2</v>
          </cell>
        </row>
        <row r="114">
          <cell r="A114" t="str">
            <v>총자산순이익율</v>
          </cell>
          <cell r="C114">
            <v>1.9700000000000002E-2</v>
          </cell>
          <cell r="E114">
            <v>3.5799999999999998E-2</v>
          </cell>
        </row>
        <row r="115">
          <cell r="A115" t="str">
            <v>자기자본순이익율</v>
          </cell>
          <cell r="C115">
            <v>0.1216</v>
          </cell>
          <cell r="E115">
            <v>0.1787</v>
          </cell>
        </row>
        <row r="116">
          <cell r="A116" t="str">
            <v>차입금평균이자율</v>
          </cell>
          <cell r="C116">
            <v>0.1164</v>
          </cell>
          <cell r="E116">
            <v>0.13270000000000001</v>
          </cell>
        </row>
        <row r="117">
          <cell r="A117" t="str">
            <v>매출액경상이익율</v>
          </cell>
          <cell r="C117">
            <v>2.3100000000000002E-2</v>
          </cell>
          <cell r="E117">
            <v>3.6200000000000003E-2</v>
          </cell>
        </row>
        <row r="118">
          <cell r="A118" t="str">
            <v>매출액순이익률</v>
          </cell>
          <cell r="C118">
            <v>1.5900000000000001E-2</v>
          </cell>
          <cell r="E118">
            <v>2.5400000000000002E-2</v>
          </cell>
        </row>
        <row r="119">
          <cell r="A119" t="str">
            <v>매출액영업이익률</v>
          </cell>
          <cell r="C119">
            <v>6.6799999999999998E-2</v>
          </cell>
          <cell r="E119">
            <v>7.1300000000000002E-2</v>
          </cell>
        </row>
        <row r="148">
          <cell r="A148" t="str">
            <v>자기자본비율</v>
          </cell>
          <cell r="C148">
            <v>0.22159999999999999</v>
          </cell>
          <cell r="E148">
            <v>0.29189999999999999</v>
          </cell>
        </row>
        <row r="149">
          <cell r="A149" t="str">
            <v>유동비율</v>
          </cell>
          <cell r="C149">
            <v>1.1627000000000001</v>
          </cell>
          <cell r="E149">
            <v>1.2373000000000001</v>
          </cell>
        </row>
        <row r="150">
          <cell r="A150" t="str">
            <v>당좌비율</v>
          </cell>
          <cell r="C150">
            <v>0.82900000000000007</v>
          </cell>
          <cell r="E150">
            <v>0.81220000000000003</v>
          </cell>
        </row>
        <row r="151">
          <cell r="A151" t="str">
            <v>고정비율</v>
          </cell>
          <cell r="C151">
            <v>1.7063999999999999</v>
          </cell>
          <cell r="E151">
            <v>1.1568000000000001</v>
          </cell>
        </row>
        <row r="152">
          <cell r="A152" t="str">
            <v>부채비율</v>
          </cell>
          <cell r="C152">
            <v>3.5124</v>
          </cell>
          <cell r="E152">
            <v>2.4262999999999999</v>
          </cell>
        </row>
        <row r="153">
          <cell r="A153" t="str">
            <v>유동부채비율</v>
          </cell>
          <cell r="C153">
            <v>2.3174000000000001</v>
          </cell>
          <cell r="E153">
            <v>1.7485999999999999</v>
          </cell>
        </row>
        <row r="154">
          <cell r="A154" t="str">
            <v>고정부채비율</v>
          </cell>
          <cell r="C154">
            <v>1.1950000000000001</v>
          </cell>
          <cell r="E154">
            <v>0.67679999999999996</v>
          </cell>
        </row>
        <row r="155">
          <cell r="A155" t="str">
            <v>매출채권대매입채무</v>
          </cell>
          <cell r="C155">
            <v>1.5289999999999999</v>
          </cell>
          <cell r="E155">
            <v>1.167</v>
          </cell>
        </row>
        <row r="156">
          <cell r="A156" t="str">
            <v>순운전자본대총자산</v>
          </cell>
          <cell r="C156">
            <v>8.3600000000000008E-2</v>
          </cell>
          <cell r="E156">
            <v>0.1211</v>
          </cell>
        </row>
        <row r="185">
          <cell r="A185" t="str">
            <v>재고자산회전율</v>
          </cell>
          <cell r="C185">
            <v>8.67</v>
          </cell>
          <cell r="E185">
            <v>7.8</v>
          </cell>
        </row>
        <row r="186">
          <cell r="A186" t="str">
            <v>매출채권회전율</v>
          </cell>
          <cell r="C186">
            <v>4.1399999999999997</v>
          </cell>
          <cell r="E186">
            <v>5.2700000000000005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결현황"/>
      <sheetName val="지각계"/>
      <sheetName val="조퇴계"/>
      <sheetName val="시간외근무계"/>
      <sheetName val="급여대장"/>
      <sheetName val="6월가불"/>
      <sheetName val="추가잔업근태"/>
      <sheetName val="인원별시급"/>
      <sheetName val="직원고깃값"/>
      <sheetName val="급여명세서"/>
      <sheetName val="개인근태시트"/>
      <sheetName val="기타수당내역"/>
      <sheetName val="사용방법설명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4">
          <cell r="B4" t="str">
            <v>최창선</v>
          </cell>
        </row>
        <row r="5">
          <cell r="B5" t="str">
            <v>신성민</v>
          </cell>
        </row>
        <row r="6">
          <cell r="B6" t="str">
            <v>정해창</v>
          </cell>
        </row>
        <row r="7">
          <cell r="B7" t="str">
            <v>이리나</v>
          </cell>
        </row>
        <row r="8">
          <cell r="B8" t="str">
            <v>김금용</v>
          </cell>
        </row>
        <row r="9">
          <cell r="B9" t="str">
            <v>전형균</v>
          </cell>
        </row>
        <row r="10">
          <cell r="B10" t="str">
            <v>자브</v>
          </cell>
        </row>
        <row r="11">
          <cell r="B11" t="str">
            <v>딘바듀이</v>
          </cell>
        </row>
        <row r="12">
          <cell r="B12" t="str">
            <v>김헌녕</v>
          </cell>
        </row>
        <row r="13">
          <cell r="B13" t="str">
            <v>이유리</v>
          </cell>
        </row>
        <row r="14">
          <cell r="B14" t="str">
            <v>오송옥</v>
          </cell>
        </row>
        <row r="15">
          <cell r="B15" t="str">
            <v>틴쟈</v>
          </cell>
        </row>
        <row r="16">
          <cell r="B16" t="str">
            <v>유리</v>
          </cell>
        </row>
        <row r="17">
          <cell r="B17" t="str">
            <v>브라드키</v>
          </cell>
        </row>
        <row r="18">
          <cell r="B18" t="str">
            <v>임명찬</v>
          </cell>
        </row>
        <row r="19">
          <cell r="B19" t="str">
            <v>최성희</v>
          </cell>
        </row>
        <row r="20">
          <cell r="B20" t="str">
            <v>김원화</v>
          </cell>
        </row>
        <row r="21">
          <cell r="B21" t="str">
            <v>김현숙</v>
          </cell>
        </row>
        <row r="22">
          <cell r="B22" t="str">
            <v>이상식</v>
          </cell>
        </row>
        <row r="23">
          <cell r="B23" t="str">
            <v>박순자</v>
          </cell>
        </row>
        <row r="24">
          <cell r="B24" t="str">
            <v>서영애</v>
          </cell>
        </row>
        <row r="25">
          <cell r="B25" t="str">
            <v>정정순</v>
          </cell>
        </row>
        <row r="26">
          <cell r="B26" t="str">
            <v>채희순</v>
          </cell>
        </row>
        <row r="27">
          <cell r="B27" t="str">
            <v>최경순</v>
          </cell>
        </row>
        <row r="28">
          <cell r="B28" t="str">
            <v>김영식</v>
          </cell>
        </row>
        <row r="29">
          <cell r="B29" t="str">
            <v>이영자</v>
          </cell>
        </row>
        <row r="30">
          <cell r="B30" t="str">
            <v>최순덕</v>
          </cell>
        </row>
        <row r="31">
          <cell r="B31" t="str">
            <v>김영애</v>
          </cell>
        </row>
        <row r="32">
          <cell r="B32" t="str">
            <v>강연순</v>
          </cell>
        </row>
        <row r="33">
          <cell r="B33" t="str">
            <v>안군수</v>
          </cell>
        </row>
        <row r="34">
          <cell r="B34" t="str">
            <v>김진현</v>
          </cell>
        </row>
        <row r="35">
          <cell r="B35" t="str">
            <v>송종욱</v>
          </cell>
        </row>
        <row r="36">
          <cell r="B36" t="str">
            <v>이향숙</v>
          </cell>
        </row>
        <row r="37">
          <cell r="B37" t="str">
            <v>보재</v>
          </cell>
        </row>
        <row r="38">
          <cell r="B38" t="str">
            <v>이용재</v>
          </cell>
        </row>
        <row r="39">
          <cell r="B39" t="str">
            <v>송정호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분당임차변경"/>
      <sheetName val="Scenario"/>
      <sheetName val="조회총괄"/>
      <sheetName val="한세A4PL"/>
      <sheetName val="보정사항"/>
      <sheetName val="제조원가계산"/>
      <sheetName val="품목별매출"/>
      <sheetName val="제조원가"/>
      <sheetName val="지역개발"/>
      <sheetName val="시산표"/>
      <sheetName val="외화계약"/>
      <sheetName val="CAUDIT"/>
      <sheetName val="손익계산서"/>
      <sheetName val="CF"/>
      <sheetName val="FRDispute"/>
      <sheetName val="2001생산"/>
      <sheetName val="96수표어음"/>
      <sheetName val="집계표"/>
      <sheetName val="A1"/>
      <sheetName val="CAPEX Progress Index"/>
      <sheetName val="8월차잔"/>
      <sheetName val="은행"/>
      <sheetName val="임테블"/>
      <sheetName val="#REF"/>
      <sheetName val="2001년결산"/>
      <sheetName val="기본정보입력"/>
      <sheetName val="Sheet3"/>
      <sheetName val="99제품운영(안) (2)"/>
      <sheetName val="이익잉여금처분계산서"/>
      <sheetName val="comm"/>
      <sheetName val="명세"/>
      <sheetName val="품목코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, IDD, 端子V"/>
      <sheetName val="IMD,IDD,端子V (2)"/>
      <sheetName val="MEC_IMD(VDD依存,温特)"/>
      <sheetName val="Tx高調波"/>
      <sheetName val="IL,IDD-Pin"/>
      <sheetName val="J93_ACLR"/>
      <sheetName val="GD表"/>
      <sheetName val="TEMP"/>
      <sheetName val="거래선"/>
    </sheetNames>
    <sheetDataSet>
      <sheetData sheetId="0"/>
      <sheetData sheetId="1" refreshError="1">
        <row r="5">
          <cell r="G5" t="str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Gﾘｽﾄ"/>
      <sheetName val="小信号"/>
      <sheetName val="ISL@Pin=26dBm"/>
      <sheetName val="IMD"/>
      <sheetName val="TX高調波"/>
      <sheetName val="IL,IDD-Pin"/>
      <sheetName val="ｽﾌﾟﾘｱｽ"/>
      <sheetName val="TSW"/>
      <sheetName val="GC表1"/>
      <sheetName val="GC表2"/>
      <sheetName val="GC表3"/>
      <sheetName val="공사기본내용입력"/>
      <sheetName val="IMD,IDD,端子V (2)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-0.2</v>
          </cell>
        </row>
        <row r="4">
          <cell r="B4">
            <v>-0.38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  <sheetName val="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"/>
      <sheetName val="건물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꼼죕롤2"/>
      <sheetName val="栗꼼悧흙욋"/>
      <sheetName val="탤埼빈y삠쪽"/>
      <sheetName val="悧흙욋 "/>
      <sheetName val="칩인덕터"/>
      <sheetName val="MLCC"/>
      <sheetName val="거래선"/>
      <sheetName val="Sheet371"/>
      <sheetName val="3.产品"/>
      <sheetName val="2.客户"/>
      <sheetName val="해외법인"/>
      <sheetName val="125PIECE"/>
      <sheetName val="꼼죕CZ11"/>
      <sheetName val="제조 경영"/>
      <sheetName val="悧흙욋_"/>
      <sheetName val="#REF"/>
      <sheetName val="이복"/>
      <sheetName val="Sheet4"/>
      <sheetName val="IND"/>
      <sheetName val="자본변동표 및 포괄손익계산서"/>
      <sheetName val="LS"/>
      <sheetName val="MPA2180HXA(3)"/>
      <sheetName val="MPC1820HNC(3)"/>
      <sheetName val="MPC1820HNC(4)"/>
      <sheetName val="인쇄LOSS"/>
      <sheetName val="성형LOSS"/>
      <sheetName val="日别稼动率"/>
      <sheetName val="세부"/>
      <sheetName val="DATA"/>
      <sheetName val="Defaults"/>
      <sheetName val="old"/>
      <sheetName val="WBS_선행"/>
      <sheetName val="D1.2 COF모듈자재 입출재고 (B급)"/>
      <sheetName val="9609추"/>
      <sheetName val="PKG 2G"/>
      <sheetName val="Sheet1"/>
      <sheetName val="출결현황"/>
      <sheetName val="2.불량율-TC SAW"/>
      <sheetName val="Export1"/>
      <sheetName val="P&amp;L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外觀混入"/>
      <sheetName val="calendar"/>
      <sheetName val="HEADER"/>
      <sheetName val="language"/>
      <sheetName val="원가절감 조직도"/>
      <sheetName val="D1_2_COF모듈자재_입출재고_(B급)"/>
      <sheetName val="3_产品"/>
      <sheetName val="2_客户"/>
      <sheetName val="PKG_2G"/>
      <sheetName val="CONNECTER改善报告 ) (3)"/>
      <sheetName val="O_970122"/>
      <sheetName val="10"/>
      <sheetName val="Activity Codes"/>
      <sheetName val="SAM Expenses Tree of Accounts"/>
      <sheetName val="데이터유효성검사"/>
      <sheetName val="$$$....$$$...Sumary data $$$.."/>
      <sheetName val="Plan"/>
      <sheetName val="2409 공급 Simulation(3.11)"/>
      <sheetName val="정리"/>
      <sheetName val="DOE 색좌표"/>
      <sheetName val="최신"/>
      <sheetName val="Sheet1 (2)"/>
      <sheetName val="목록만들기"/>
      <sheetName val="Initial"/>
      <sheetName val="제품"/>
      <sheetName val="2周周报"/>
      <sheetName val="건물"/>
    </sheetNames>
    <sheetDataSet>
      <sheetData sheetId="0" refreshError="1">
        <row r="3">
          <cell r="A3" t="str">
            <v>혐         롸</v>
          </cell>
          <cell r="C3" t="str">
            <v>북   셕</v>
          </cell>
          <cell r="D3" t="str">
            <v>HEAD</v>
          </cell>
          <cell r="E3" t="str">
            <v>DRUM</v>
          </cell>
          <cell r="F3" t="str">
            <v>DMT</v>
          </cell>
          <cell r="G3" t="str">
            <v>CMT</v>
          </cell>
          <cell r="H3" t="str">
            <v>SMA</v>
          </cell>
          <cell r="I3" t="str">
            <v>TUNER</v>
          </cell>
          <cell r="J3" t="str">
            <v>RF-MOD</v>
          </cell>
          <cell r="K3" t="str">
            <v>FBT</v>
          </cell>
          <cell r="L3" t="str">
            <v>COND</v>
          </cell>
        </row>
        <row r="11">
          <cell r="A11" t="str">
            <v>묏</v>
          </cell>
          <cell r="B11" t="str">
            <v>굶퍅쥴痰</v>
          </cell>
          <cell r="C11">
            <v>430627818.3499999</v>
          </cell>
          <cell r="D11">
            <v>76388933.799999997</v>
          </cell>
          <cell r="E11">
            <v>124156046.42</v>
          </cell>
          <cell r="F11">
            <v>34199758.109999999</v>
          </cell>
          <cell r="G11">
            <v>36372673.210000001</v>
          </cell>
          <cell r="H11">
            <v>38264178.93</v>
          </cell>
          <cell r="I11">
            <v>102693438.08</v>
          </cell>
          <cell r="J11">
            <v>14787109.51</v>
          </cell>
          <cell r="K11">
            <v>1059535.26</v>
          </cell>
          <cell r="L11">
            <v>2706145.03</v>
          </cell>
        </row>
        <row r="19">
          <cell r="A19" t="str">
            <v xml:space="preserve">  꼼죕롤뀌嫩</v>
          </cell>
          <cell r="C19">
            <v>13993839.335768498</v>
          </cell>
          <cell r="D19">
            <v>7181168.0755103156</v>
          </cell>
          <cell r="E19">
            <v>5896295.8248192966</v>
          </cell>
          <cell r="F19">
            <v>-3637327.368165195</v>
          </cell>
          <cell r="G19">
            <v>-3582374.4754339904</v>
          </cell>
          <cell r="H19">
            <v>-817451.36713297665</v>
          </cell>
          <cell r="I19">
            <v>6873047.0678800493</v>
          </cell>
          <cell r="J19">
            <v>849998.82519770041</v>
          </cell>
          <cell r="K19">
            <v>253996.39575130004</v>
          </cell>
          <cell r="L19">
            <v>976486.35734199989</v>
          </cell>
        </row>
        <row r="27">
          <cell r="A27" t="str">
            <v>覩</v>
          </cell>
          <cell r="B27" t="str">
            <v>샘뇟瞳욋</v>
          </cell>
          <cell r="C27">
            <v>1527446.7362049785</v>
          </cell>
          <cell r="D27">
            <v>256227.54817641363</v>
          </cell>
          <cell r="E27">
            <v>229278.06911565928</v>
          </cell>
          <cell r="F27">
            <v>791776.44828287419</v>
          </cell>
          <cell r="G27">
            <v>0</v>
          </cell>
          <cell r="H27">
            <v>0</v>
          </cell>
          <cell r="I27">
            <v>250164.67063003147</v>
          </cell>
          <cell r="J27">
            <v>0</v>
          </cell>
          <cell r="K27">
            <v>0</v>
          </cell>
          <cell r="L27">
            <v>0</v>
          </cell>
        </row>
        <row r="35">
          <cell r="A35" t="str">
            <v>틔</v>
          </cell>
          <cell r="B35" t="str">
            <v>퍅칫瞳욋</v>
          </cell>
          <cell r="C35">
            <v>3033469.6096843272</v>
          </cell>
          <cell r="D35">
            <v>1397788.2056005457</v>
          </cell>
          <cell r="E35">
            <v>837138.58538977744</v>
          </cell>
          <cell r="F35">
            <v>61695.034629600836</v>
          </cell>
          <cell r="G35">
            <v>147183.53808059904</v>
          </cell>
          <cell r="H35">
            <v>8739.1428127130712</v>
          </cell>
          <cell r="I35">
            <v>281388.6469933851</v>
          </cell>
          <cell r="J35">
            <v>85289.267814208302</v>
          </cell>
          <cell r="K35">
            <v>38833.163076113349</v>
          </cell>
          <cell r="L35">
            <v>175414.02528738382</v>
          </cell>
        </row>
        <row r="43">
          <cell r="A43" t="str">
            <v xml:space="preserve">  茄셥LOSS쪽</v>
          </cell>
          <cell r="D43">
            <v>0.22345275549758581</v>
          </cell>
          <cell r="E43">
            <v>6.3301381354882391E-2</v>
          </cell>
          <cell r="F43">
            <v>-7.8834137874468024E-2</v>
          </cell>
          <cell r="G43">
            <v>-7.4035661587666612E-2</v>
          </cell>
          <cell r="H43">
            <v>-1.1751381119627924E-3</v>
          </cell>
          <cell r="I43">
            <v>0.10551974525987196</v>
          </cell>
          <cell r="J43">
            <v>9.6204787325053776E-2</v>
          </cell>
          <cell r="K43">
            <v>0.52817158231693329</v>
          </cell>
          <cell r="L43">
            <v>3.7098436482532584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Q55"/>
  <sheetViews>
    <sheetView showGridLines="0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Q5" sqref="Q5"/>
    </sheetView>
  </sheetViews>
  <sheetFormatPr defaultColWidth="9" defaultRowHeight="22.5" customHeight="1"/>
  <cols>
    <col min="1" max="1" width="1.85546875" style="412" customWidth="1"/>
    <col min="2" max="2" width="10.42578125" style="412" customWidth="1"/>
    <col min="3" max="3" width="2.7109375" style="412" customWidth="1"/>
    <col min="4" max="4" width="5.42578125" style="412" bestFit="1" customWidth="1"/>
    <col min="5" max="5" width="11" style="412" bestFit="1" customWidth="1"/>
    <col min="6" max="6" width="11.42578125" style="412" bestFit="1" customWidth="1"/>
    <col min="7" max="15" width="9.42578125" style="412" bestFit="1" customWidth="1"/>
    <col min="16" max="16" width="10.28515625" style="412" bestFit="1" customWidth="1"/>
    <col min="17" max="16384" width="9" style="412"/>
  </cols>
  <sheetData>
    <row r="2" spans="2:17" ht="22.5" customHeight="1">
      <c r="B2" s="411" t="s">
        <v>728</v>
      </c>
    </row>
    <row r="3" spans="2:17" ht="15" customHeight="1">
      <c r="B3" s="413" t="s">
        <v>729</v>
      </c>
    </row>
    <row r="4" spans="2:17" ht="15" collapsed="1">
      <c r="B4" s="688" t="s">
        <v>730</v>
      </c>
      <c r="C4" s="688"/>
      <c r="D4" s="688"/>
      <c r="E4" s="688"/>
      <c r="F4" s="414">
        <v>21.01</v>
      </c>
      <c r="G4" s="519">
        <v>21.02</v>
      </c>
      <c r="H4" s="525">
        <v>21.03</v>
      </c>
      <c r="I4" s="528">
        <v>21.04</v>
      </c>
      <c r="J4" s="536">
        <v>21.05</v>
      </c>
      <c r="K4" s="537">
        <v>21.06</v>
      </c>
      <c r="L4" s="544">
        <v>21.07</v>
      </c>
      <c r="M4" s="576">
        <v>21.08</v>
      </c>
      <c r="N4" s="588">
        <v>21.09</v>
      </c>
      <c r="O4" s="608" t="s">
        <v>2161</v>
      </c>
      <c r="P4" s="527" t="s">
        <v>731</v>
      </c>
      <c r="Q4" s="608" t="s">
        <v>2161</v>
      </c>
    </row>
    <row r="5" spans="2:17" ht="15">
      <c r="B5" s="415" t="s">
        <v>732</v>
      </c>
      <c r="C5" s="416"/>
      <c r="D5" s="689" t="s">
        <v>733</v>
      </c>
      <c r="E5" s="690"/>
      <c r="F5" s="417">
        <f>+'자금실적 및 계획(원)USD_VND'!G11*$B$38/100000000</f>
        <v>38.286353921400014</v>
      </c>
      <c r="G5" s="417">
        <f>+'자금실적 및 계획(원)USD_VND'!I11*$B$38/100000000</f>
        <v>35.40669031917502</v>
      </c>
      <c r="H5" s="417">
        <f>+'자금실적 및 계획(원)USD_VND'!K11*$B$38/100000000</f>
        <v>34.809329810950032</v>
      </c>
      <c r="I5" s="417">
        <f>+'자금실적 및 계획(원)USD_VND'!M11*$B$38/100000000</f>
        <v>61.946089794950019</v>
      </c>
      <c r="J5" s="417">
        <f>+'자금실적 및 계획(원)USD_VND'!O11*$B$38/100000000</f>
        <v>60.542228363500023</v>
      </c>
      <c r="K5" s="417">
        <f>+'자금실적 및 계획(원)USD_VND'!Q11*$B$38/100000000</f>
        <v>73.829083833225141</v>
      </c>
      <c r="L5" s="417">
        <f>+'자금실적 및 계획(원)USD_VND'!S11*$B$38/100000000</f>
        <v>83.966798101800123</v>
      </c>
      <c r="M5" s="417">
        <f>+'자금실적 및 계획(원)USD_VND'!U11*$B$38/100000000</f>
        <v>83.847773535300107</v>
      </c>
      <c r="N5" s="417">
        <f>+'자금실적 및 계획(원)USD_VND'!W11*$B$38/100000000</f>
        <v>85.455819422499999</v>
      </c>
      <c r="O5" s="417">
        <f>+'자금실적 및 계획(원)USD_VND'!Y11*$B$38/100000000</f>
        <v>126.32606283400001</v>
      </c>
      <c r="P5" s="427">
        <f>F5</f>
        <v>38.286353921400014</v>
      </c>
      <c r="Q5" s="412" t="s">
        <v>2344</v>
      </c>
    </row>
    <row r="6" spans="2:17" ht="15">
      <c r="B6" s="418"/>
      <c r="C6" s="419"/>
      <c r="D6" s="683" t="s">
        <v>734</v>
      </c>
      <c r="E6" s="684"/>
      <c r="F6" s="420">
        <f>+'자금실적 및 계획(원)USD_VND'!G7*$B$38/100000000</f>
        <v>69.711102820999997</v>
      </c>
      <c r="G6" s="420">
        <f>+'자금실적 및 계획(원)USD_VND'!I7*$B$38/100000000</f>
        <v>69.711102820999997</v>
      </c>
      <c r="H6" s="420">
        <f>+'자금실적 및 계획(원)USD_VND'!K7*$B$38/100000000</f>
        <v>207.58611335250001</v>
      </c>
      <c r="I6" s="420">
        <f>+'자금실적 및 계획(원)USD_VND'!M7*$B$38/100000000</f>
        <v>207.58611335250001</v>
      </c>
      <c r="J6" s="420">
        <f>+'자금실적 및 계획(원)USD_VND'!O7*$B$38/100000000</f>
        <v>207.58611335250001</v>
      </c>
      <c r="K6" s="420">
        <f>+'자금실적 및 계획(원)USD_VND'!Q7*$B$38/100000000</f>
        <v>207.58611335250001</v>
      </c>
      <c r="L6" s="420">
        <f>+'자금실적 및 계획(원)USD_VND'!S7*$B$38/100000000</f>
        <v>207.58611335250001</v>
      </c>
      <c r="M6" s="420">
        <f>+'자금실적 및 계획(원)USD_VND'!U7*$B$38/100000000</f>
        <v>207.58611335250001</v>
      </c>
      <c r="N6" s="420">
        <f>+'자금실적 및 계획(원)USD_VND'!W7*$B$38/100000000</f>
        <v>207.58611335250001</v>
      </c>
      <c r="O6" s="420">
        <f>+'자금실적 및 계획(원)USD_VND'!Y7*$B$38/100000000</f>
        <v>207.58611335250001</v>
      </c>
      <c r="P6" s="431">
        <f>+F30</f>
        <v>69.711102820999997</v>
      </c>
      <c r="Q6" s="412" t="s">
        <v>2344</v>
      </c>
    </row>
    <row r="7" spans="2:17" ht="15">
      <c r="B7" s="421"/>
      <c r="C7" s="422"/>
      <c r="D7" s="691" t="s">
        <v>39</v>
      </c>
      <c r="E7" s="692"/>
      <c r="F7" s="423">
        <f t="shared" ref="F7" si="0">+F5-F6</f>
        <v>-31.424748899599983</v>
      </c>
      <c r="G7" s="423">
        <f t="shared" ref="G7:H7" si="1">+G5-G6</f>
        <v>-34.304412501824977</v>
      </c>
      <c r="H7" s="423">
        <f t="shared" si="1"/>
        <v>-172.77678354154997</v>
      </c>
      <c r="I7" s="423">
        <f t="shared" ref="I7:J7" si="2">+I5-I6</f>
        <v>-145.64002355754999</v>
      </c>
      <c r="J7" s="423">
        <f t="shared" si="2"/>
        <v>-147.04388498899999</v>
      </c>
      <c r="K7" s="423">
        <f t="shared" ref="K7:L7" si="3">+K5-K6</f>
        <v>-133.75702951927485</v>
      </c>
      <c r="L7" s="423">
        <f t="shared" si="3"/>
        <v>-123.61931525069988</v>
      </c>
      <c r="M7" s="423">
        <f t="shared" ref="M7:N7" si="4">+M5-M6</f>
        <v>-123.7383398171999</v>
      </c>
      <c r="N7" s="423">
        <f t="shared" si="4"/>
        <v>-122.13029393000001</v>
      </c>
      <c r="O7" s="423">
        <f>+O5-O6</f>
        <v>-81.260050518499995</v>
      </c>
      <c r="P7" s="423">
        <f>+P5-P6</f>
        <v>-31.424748899599983</v>
      </c>
    </row>
    <row r="8" spans="2:17" ht="15">
      <c r="B8" s="424" t="s">
        <v>735</v>
      </c>
      <c r="C8" s="425"/>
      <c r="D8" s="679" t="s">
        <v>736</v>
      </c>
      <c r="E8" s="426" t="s">
        <v>737</v>
      </c>
      <c r="F8" s="427">
        <f>SUMIF('자금실적 및 계획(원)USD_VND'!$D$7:$D$47,자금요약!$E8,'자금실적 및 계획(원)USD_VND'!$G$7:$G$47)*$B$38/100000000</f>
        <v>0</v>
      </c>
      <c r="G8" s="427">
        <f>SUMIF('자금실적 및 계획(원)USD_VND'!$D$7:$D$47,자금요약!$E8,'자금실적 및 계획(원)USD_VND'!$I$7:$I$47)*$B$38/100000000</f>
        <v>6.4862881635000003</v>
      </c>
      <c r="H8" s="427">
        <f>SUMIF('자금실적 및 계획(원)USD_VND'!$D$7:$D$47,자금요약!$E8,'자금실적 및 계획(원)USD_VND'!$K$7:$K$47)*$B$38/100000000</f>
        <v>6.2616784089999999</v>
      </c>
      <c r="I8" s="427">
        <f>SUMIF('자금실적 및 계획(원)USD_VND'!$D$7:$D$47,자금요약!$E8,'자금실적 및 계획(원)USD_VND'!$M$7:$M$47)*$B$38/100000000</f>
        <v>0</v>
      </c>
      <c r="J8" s="427">
        <f>SUMIF('자금실적 및 계획(원)USD_VND'!$D$7:$D$47,자금요약!$E8,'자금실적 및 계획(원)USD_VND'!$O$7:$O$47)*$B$38/100000000</f>
        <v>15.507270077499999</v>
      </c>
      <c r="K8" s="427">
        <f>SUMIF('자금실적 및 계획(원)USD_VND'!$D$7:$D$47,자금요약!$E8,'자금실적 및 계획(원)USD_VND'!$Q$7:$Q$47)*$B$38/100000000</f>
        <v>18.119543494000002</v>
      </c>
      <c r="L8" s="427">
        <f>SUMIF('자금실적 및 계획(원)USD_VND'!$D$7:$D$47,자금요약!$E8,'자금실적 및 계획(원)USD_VND'!$S$7:$S$47)*$B$38/100000000</f>
        <v>23.779175604500004</v>
      </c>
      <c r="M8" s="427">
        <f>SUMIF('자금실적 및 계획(원)USD_VND'!$D$7:$D$47,자금요약!$E8,'자금실적 및 계획(원)USD_VND'!$U$7:$U$47)*$B$38/100000000</f>
        <v>25.775669094000001</v>
      </c>
      <c r="N8" s="427">
        <f>SUMIF('자금실적 및 계획(원)USD_VND'!$D$7:$D$47,자금요약!$E8,'자금실적 및 계획(원)USD_VND'!$W$7:$W$47)*$B$38/100000000</f>
        <v>19.461220789000002</v>
      </c>
      <c r="O8" s="427">
        <f>SUMIF('자금실적 및 계획(원)USD_VND'!$D$7:$D$47,자금요약!$E8,'자금실적 및 계획(원)USD_VND'!$Y$7:$Y$47)*$B$38/100000000</f>
        <v>19.104769358000002</v>
      </c>
      <c r="P8" s="427">
        <f>SUM(F8:O8)</f>
        <v>134.49561498950001</v>
      </c>
      <c r="Q8" s="412" t="s">
        <v>2345</v>
      </c>
    </row>
    <row r="9" spans="2:17" ht="15">
      <c r="B9" s="428"/>
      <c r="C9" s="429"/>
      <c r="D9" s="679"/>
      <c r="E9" s="430" t="s">
        <v>27</v>
      </c>
      <c r="F9" s="431">
        <f>SUMIF('자금실적 및 계획(원)USD_VND'!$D$7:$D$47,자금요약!$E9,'자금실적 및 계획(원)USD_VND'!$G$7:$G$47)*$B$38/100000000</f>
        <v>0</v>
      </c>
      <c r="G9" s="431">
        <f>SUMIF('자금실적 및 계획(원)USD_VND'!$D$7:$D$47,자금요약!$E9,'자금실적 및 계획(원)USD_VND'!$I$7:$I$47)*$B$38/100000000</f>
        <v>0</v>
      </c>
      <c r="H9" s="431">
        <f>SUMIF('자금실적 및 계획(원)USD_VND'!$D$7:$D$47,자금요약!$E9,'자금실적 및 계획(원)USD_VND'!$K$7:$K$47)*$B$38/100000000</f>
        <v>0</v>
      </c>
      <c r="I9" s="431">
        <f>SUMIF('자금실적 및 계획(원)USD_VND'!$D$7:$D$47,자금요약!$E9,'자금실적 및 계획(원)USD_VND'!$M$7:$M$47)*$B$38/100000000</f>
        <v>0</v>
      </c>
      <c r="J9" s="431">
        <f>SUMIF('자금실적 및 계획(원)USD_VND'!$D$7:$D$47,자금요약!$E9,'자금실적 및 계획(원)USD_VND'!$O$7:$O$47)*$B$38/100000000</f>
        <v>0</v>
      </c>
      <c r="K9" s="431">
        <f>SUMIF('자금실적 및 계획(원)USD_VND'!$D$7:$D$47,자금요약!$E9,'자금실적 및 계획(원)USD_VND'!$Q$7:$Q$47)*$B$38/100000000</f>
        <v>0</v>
      </c>
      <c r="L9" s="431">
        <f>SUMIF('자금실적 및 계획(원)USD_VND'!$D$7:$D$47,자금요약!$E9,'자금실적 및 계획(원)USD_VND'!$S$7:$S$47)*$B$38/100000000</f>
        <v>0</v>
      </c>
      <c r="M9" s="431">
        <f>SUMIF('자금실적 및 계획(원)USD_VND'!$D$7:$D$47,자금요약!$E9,'자금실적 및 계획(원)USD_VND'!$U$7:$U$47)*$B$38/100000000</f>
        <v>0</v>
      </c>
      <c r="N9" s="431">
        <f>SUMIF('자금실적 및 계획(원)USD_VND'!$D$7:$D$47,자금요약!$E9,'자금실적 및 계획(원)USD_VND'!$W$7:$W$47)*$B$38/100000000</f>
        <v>0</v>
      </c>
      <c r="O9" s="431">
        <f>SUMIF('자금실적 및 계획(원)USD_VND'!$D$7:$D$47,자금요약!$E9,'자금실적 및 계획(원)USD_VND'!$Y$7:$Y$47)*$B$38/100000000</f>
        <v>0</v>
      </c>
      <c r="P9" s="431">
        <f>SUM(F9:O9)</f>
        <v>0</v>
      </c>
      <c r="Q9" s="412" t="s">
        <v>2346</v>
      </c>
    </row>
    <row r="10" spans="2:17" ht="15">
      <c r="B10" s="428"/>
      <c r="C10" s="429"/>
      <c r="D10" s="679"/>
      <c r="E10" s="430" t="s">
        <v>738</v>
      </c>
      <c r="F10" s="431">
        <f>SUMIF('자금실적 및 계획(원)USD_VND'!$D$7:$D$47,자금요약!$E10,'자금실적 및 계획(원)USD_VND'!$G$7:$G$47)*$B$38/100000000</f>
        <v>0</v>
      </c>
      <c r="G10" s="431">
        <f>SUMIF('자금실적 및 계획(원)USD_VND'!$D$7:$D$47,자금요약!$E10,'자금실적 및 계획(원)USD_VND'!$I$7:$I$47)*$B$38/100000000</f>
        <v>0</v>
      </c>
      <c r="H10" s="431">
        <f>SUMIF('자금실적 및 계획(원)USD_VND'!$D$7:$D$47,자금요약!$E10,'자금실적 및 계획(원)USD_VND'!$K$7:$K$47)*$B$38/100000000</f>
        <v>0</v>
      </c>
      <c r="I10" s="431">
        <f>SUMIF('자금실적 및 계획(원)USD_VND'!$D$7:$D$47,자금요약!$E10,'자금실적 및 계획(원)USD_VND'!$M$7:$M$47)*$B$38/100000000</f>
        <v>0</v>
      </c>
      <c r="J10" s="431">
        <f>SUMIF('자금실적 및 계획(원)USD_VND'!$D$7:$D$47,자금요약!$E10,'자금실적 및 계획(원)USD_VND'!$O$7:$O$47)*$B$38/100000000</f>
        <v>0</v>
      </c>
      <c r="K10" s="431">
        <f>SUMIF('자금실적 및 계획(원)USD_VND'!$D$7:$D$47,자금요약!$E10,'자금실적 및 계획(원)USD_VND'!$Q$7:$Q$47)*$B$38/100000000</f>
        <v>0</v>
      </c>
      <c r="L10" s="431">
        <f>SUMIF('자금실적 및 계획(원)USD_VND'!$D$7:$D$47,자금요약!$E10,'자금실적 및 계획(원)USD_VND'!$S$7:$S$47)*$B$38/100000000</f>
        <v>0</v>
      </c>
      <c r="M10" s="431">
        <f>SUMIF('자금실적 및 계획(원)USD_VND'!$D$7:$D$47,자금요약!$E10,'자금실적 및 계획(원)USD_VND'!$U$7:$U$47)*$B$38/100000000</f>
        <v>0</v>
      </c>
      <c r="N10" s="431">
        <f>SUMIF('자금실적 및 계획(원)USD_VND'!$D$7:$D$47,자금요약!$E10,'자금실적 및 계획(원)USD_VND'!$W$7:$W$47)*$B$38/100000000</f>
        <v>0</v>
      </c>
      <c r="O10" s="431">
        <f>SUMIF('자금실적 및 계획(원)USD_VND'!$D$7:$D$47,자금요약!$E10,'자금실적 및 계획(원)USD_VND'!$Y$7:$Y$47)*$B$38/100000000</f>
        <v>0</v>
      </c>
      <c r="P10" s="431">
        <f>SUM(F10:O10)</f>
        <v>0</v>
      </c>
      <c r="Q10" s="412" t="s">
        <v>2346</v>
      </c>
    </row>
    <row r="11" spans="2:17" ht="15">
      <c r="B11" s="428"/>
      <c r="C11" s="429"/>
      <c r="D11" s="679"/>
      <c r="E11" s="430" t="s">
        <v>739</v>
      </c>
      <c r="F11" s="445">
        <f>SUMIF('자금실적 및 계획(원)USD_VND'!$D$7:$D$47,자금요약!$E11,'자금실적 및 계획(원)USD_VND'!$G$7:$G$47)*$B$38/100000000</f>
        <v>78.357335407500003</v>
      </c>
      <c r="G11" s="445">
        <f>SUMIF('자금실적 및 계획(원)USD_VND'!$D$7:$D$47,자금요약!$E11,'자금실적 및 계획(원)USD_VND'!$I$7:$I$47)*$B$38/100000000</f>
        <v>129.1051646025</v>
      </c>
      <c r="H11" s="445">
        <f>SUMIF('자금실적 및 계획(원)USD_VND'!$D$7:$D$47,자금요약!$E11,'자금실적 및 계획(원)USD_VND'!$K$7:$K$47)*$B$38/100000000</f>
        <v>169.95881304050002</v>
      </c>
      <c r="I11" s="445">
        <f>SUMIF('자금실적 및 계획(원)USD_VND'!$D$7:$D$47,자금요약!$E11,'자금실적 및 계획(원)USD_VND'!$M$7:$M$47)*$B$38/100000000</f>
        <v>108.525007035</v>
      </c>
      <c r="J11" s="445">
        <f>SUMIF('자금실적 및 계획(원)USD_VND'!$D$7:$D$47,자금요약!$E11,'자금실적 및 계획(원)USD_VND'!$O$7:$O$47)*$B$38/100000000</f>
        <v>155.15486759150002</v>
      </c>
      <c r="K11" s="445">
        <f>SUMIF('자금실적 및 계획(원)USD_VND'!$D$7:$D$47,자금요약!$E11,'자금실적 및 계획(원)USD_VND'!$Q$7:$Q$47)*$B$38/100000000</f>
        <v>126.595543635</v>
      </c>
      <c r="L11" s="445">
        <f>SUMIF('자금실적 및 계획(원)USD_VND'!$D$7:$D$47,자금요약!$E11,'자금실적 및 계획(원)USD_VND'!$S$7:$S$47)*$B$38/100000000</f>
        <v>150.55705726850002</v>
      </c>
      <c r="M11" s="445">
        <f>SUMIF('자금실적 및 계획(원)USD_VND'!$D$7:$D$47,자금요약!$E11,'자금실적 및 계획(원)USD_VND'!$U$7:$U$47)*$B$38/100000000</f>
        <v>124.74288774400002</v>
      </c>
      <c r="N11" s="445">
        <f>SUMIF('자금실적 및 계획(원)USD_VND'!$D$7:$D$47,자금요약!$E11,'자금실적 및 계획(원)USD_VND'!$W$7:$W$47)*$B$38/100000000</f>
        <v>187.87901115350002</v>
      </c>
      <c r="O11" s="445">
        <f>SUMIF('자금실적 및 계획(원)USD_VND'!$D$7:$D$47,자금요약!$E11,'자금실적 및 계획(원)USD_VND'!$Y$7:$Y$47)*$B$38/100000000</f>
        <v>170.29077703300001</v>
      </c>
      <c r="P11" s="431">
        <f>SUM(F11:O11)</f>
        <v>1401.166464511</v>
      </c>
      <c r="Q11" s="412" t="s">
        <v>2346</v>
      </c>
    </row>
    <row r="12" spans="2:17" ht="15">
      <c r="B12" s="428"/>
      <c r="C12" s="429"/>
      <c r="D12" s="680"/>
      <c r="E12" s="432" t="s">
        <v>740</v>
      </c>
      <c r="F12" s="433">
        <f t="shared" ref="F12" si="5">+SUM(F8:F11)</f>
        <v>78.357335407500003</v>
      </c>
      <c r="G12" s="433">
        <f t="shared" ref="G12:H12" si="6">+SUM(G8:G11)</f>
        <v>135.591452766</v>
      </c>
      <c r="H12" s="433">
        <f t="shared" si="6"/>
        <v>176.22049144950003</v>
      </c>
      <c r="I12" s="433">
        <f t="shared" ref="I12:J12" si="7">+SUM(I8:I11)</f>
        <v>108.525007035</v>
      </c>
      <c r="J12" s="433">
        <f t="shared" si="7"/>
        <v>170.66213766900003</v>
      </c>
      <c r="K12" s="433">
        <f t="shared" ref="K12:L12" si="8">+SUM(K8:K11)</f>
        <v>144.71508712900001</v>
      </c>
      <c r="L12" s="433">
        <f t="shared" si="8"/>
        <v>174.33623287300003</v>
      </c>
      <c r="M12" s="433">
        <f>+SUM(M8:M11)</f>
        <v>150.51855683800002</v>
      </c>
      <c r="N12" s="433">
        <f>+SUM(N8:N11)</f>
        <v>207.34023194250003</v>
      </c>
      <c r="O12" s="433">
        <f>+SUM(O8:O11)</f>
        <v>189.39554639100001</v>
      </c>
      <c r="P12" s="433">
        <f>+SUM(P8:P11)</f>
        <v>1535.6620795004999</v>
      </c>
    </row>
    <row r="13" spans="2:17" ht="15">
      <c r="B13" s="428"/>
      <c r="C13" s="429"/>
      <c r="D13" s="685" t="s">
        <v>741</v>
      </c>
      <c r="E13" s="434" t="s">
        <v>15</v>
      </c>
      <c r="F13" s="476">
        <f>SUMIF('자금실적 및 계획(원)USD_VND'!$D$7:$D$47,자금요약!$E13,'자금실적 및 계획(원)USD_VND'!$G$7:$G$47)*$B$38/100000000</f>
        <v>0</v>
      </c>
      <c r="G13" s="476">
        <f>SUMIF('자금실적 및 계획(원)USD_VND'!$D$7:$D$47,자금요약!$E13,'자금실적 및 계획(원)USD_VND'!$I$7:$I$47)*$B$38/100000000</f>
        <v>137.87501053150001</v>
      </c>
      <c r="H13" s="476">
        <f>SUMIF('자금실적 및 계획(원)USD_VND'!$D$7:$D$47,자금요약!$E13,'자금실적 및 계획(원)USD_VND'!$K$7:$K$47)*$B$38/100000000</f>
        <v>0</v>
      </c>
      <c r="I13" s="476">
        <f>SUMIF('자금실적 및 계획(원)USD_VND'!$D$7:$D$47,자금요약!$E13,'자금실적 및 계획(원)USD_VND'!$M$7:$M$47)*$B$38/100000000</f>
        <v>0</v>
      </c>
      <c r="J13" s="476">
        <f>SUMIF('자금실적 및 계획(원)USD_VND'!$D$7:$D$47,자금요약!$E13,'자금실적 및 계획(원)USD_VND'!$O$7:$O$47)*$B$38/100000000</f>
        <v>0</v>
      </c>
      <c r="K13" s="476">
        <f>SUMIF('자금실적 및 계획(원)USD_VND'!$D$7:$D$47,자금요약!$E13,'자금실적 및 계획(원)USD_VND'!$Q$7:$Q$47)*$B$38/100000000</f>
        <v>0</v>
      </c>
      <c r="L13" s="476">
        <f>SUMIF('자금실적 및 계획(원)USD_VND'!$D$7:$D$47,자금요약!$E13,'자금실적 및 계획(원)USD_VND'!$S$7:$S$47)*$B$38/100000000</f>
        <v>0</v>
      </c>
      <c r="M13" s="476">
        <f>SUMIF('자금실적 및 계획(원)USD_VND'!$D$7:$D$47,자금요약!$E13,'자금실적 및 계획(원)USD_VND'!$U$7:$U$47)*$B$38/100000000</f>
        <v>0</v>
      </c>
      <c r="N13" s="476">
        <f>SUMIF('자금실적 및 계획(원)USD_VND'!$D$7:$D$47,자금요약!$E13,'자금실적 및 계획(원)USD_VND'!$W$7:$W$47)*$B$38/100000000</f>
        <v>0</v>
      </c>
      <c r="O13" s="476">
        <f>SUMIF('자금실적 및 계획(원)USD_VND'!$D$7:$D$47,자금요약!$E13,'자금실적 및 계획(원)USD_VND'!$Y$7:$Y$47)*$B$38/100000000</f>
        <v>0</v>
      </c>
      <c r="P13" s="435">
        <f>SUM(F13:O13)</f>
        <v>137.87501053150001</v>
      </c>
      <c r="Q13" s="412" t="s">
        <v>2346</v>
      </c>
    </row>
    <row r="14" spans="2:17" ht="15">
      <c r="B14" s="428"/>
      <c r="C14" s="429"/>
      <c r="D14" s="686"/>
      <c r="E14" s="430" t="s">
        <v>742</v>
      </c>
      <c r="F14" s="431">
        <f>SUMIF('자금실적 및 계획(원)USD_VND'!$D$7:$D$47,자금요약!$E14,'자금실적 및 계획(원)USD_VND'!$G$7:$G$47)*$B$38/100000000</f>
        <v>10.337249999999999</v>
      </c>
      <c r="G14" s="431">
        <f>SUMIF('자금실적 및 계획(원)USD_VND'!$D$7:$D$47,자금요약!$E14,'자금실적 및 계획(원)USD_VND'!$I$7:$I$47)*$B$38/100000000</f>
        <v>21.777498000000001</v>
      </c>
      <c r="H14" s="431">
        <f>SUMIF('자금실적 및 계획(원)USD_VND'!$D$7:$D$47,자금요약!$E14,'자금실적 및 계획(원)USD_VND'!$K$7:$K$47)*$B$38/100000000</f>
        <v>15.490500000000001</v>
      </c>
      <c r="I14" s="431">
        <f>SUMIF('자금실적 및 계획(원)USD_VND'!$D$7:$D$47,자금요약!$E14,'자금실적 및 계획(원)USD_VND'!$M$7:$M$47)*$B$38/100000000</f>
        <v>13.205375</v>
      </c>
      <c r="J14" s="431">
        <f>SUMIF('자금실적 및 계획(원)USD_VND'!$D$7:$D$47,자금요약!$E14,'자금실적 및 계획(원)USD_VND'!$O$7:$O$47)*$B$38/100000000</f>
        <v>12.619</v>
      </c>
      <c r="K14" s="431">
        <f>SUMIF('자금실적 및 계획(원)USD_VND'!$D$7:$D$47,자금요약!$E14,'자금실적 및 계획(원)USD_VND'!$Q$7:$Q$47)*$B$38/100000000</f>
        <v>13.153499999999999</v>
      </c>
      <c r="L14" s="431">
        <f>SUMIF('자금실적 및 계획(원)USD_VND'!$D$7:$D$47,자금요약!$E14,'자금실적 및 계획(원)USD_VND'!$S$7:$S$47)*$B$38/100000000</f>
        <v>19.460750000000001</v>
      </c>
      <c r="M14" s="431">
        <f>SUMIF('자금실적 및 계획(원)USD_VND'!$D$7:$D$47,자금요약!$E14,'자금실적 및 계획(원)USD_VND'!$U$7:$U$47)*$B$38/100000000</f>
        <v>12.508125</v>
      </c>
      <c r="N14" s="431">
        <f>SUMIF('자금실적 및 계획(원)USD_VND'!$D$7:$D$47,자금요약!$E14,'자금실적 및 계획(원)USD_VND'!$W$7:$W$47)*$B$38/100000000</f>
        <v>6.2246249999999996</v>
      </c>
      <c r="O14" s="431">
        <f>SUMIF('자금실적 및 계획(원)USD_VND'!$D$7:$D$47,자금요약!$E14,'자금실적 및 계획(원)USD_VND'!$Y$7:$Y$47)*$B$38/100000000</f>
        <v>2.2679559030000003</v>
      </c>
      <c r="P14" s="431">
        <f>SUM(F14:O14)</f>
        <v>127.044578903</v>
      </c>
      <c r="Q14" s="412" t="s">
        <v>2346</v>
      </c>
    </row>
    <row r="15" spans="2:17" ht="15">
      <c r="B15" s="428"/>
      <c r="C15" s="429"/>
      <c r="D15" s="686"/>
      <c r="E15" s="430" t="s">
        <v>743</v>
      </c>
      <c r="F15" s="445">
        <f>SUMIF('자금실적 및 계획(원)USD_VND'!$D$7:$D$47,자금요약!$E15,'자금실적 및 계획(원)USD_VND'!$G$7:$G$47)*$B$38/100000000</f>
        <v>0.150143411</v>
      </c>
      <c r="G15" s="445">
        <f>SUMIF('자금실적 및 계획(원)USD_VND'!$D$7:$D$47,자금요약!$E15,'자금실적 및 계획(원)USD_VND'!$I$7:$I$47)*$B$38/100000000</f>
        <v>1.6457275E-3</v>
      </c>
      <c r="H15" s="445">
        <f>SUMIF('자금실적 및 계획(원)USD_VND'!$D$7:$D$47,자금요약!$E15,'자금실적 및 계획(원)USD_VND'!$K$7:$K$47)*$B$38/100000000</f>
        <v>0.11389446450000001</v>
      </c>
      <c r="I15" s="445">
        <f>SUMIF('자금실적 및 계획(원)USD_VND'!$D$7:$D$47,자금요약!$E15,'자금실적 및 계획(원)USD_VND'!$M$7:$M$47)*$B$38/100000000</f>
        <v>0.31993768500000003</v>
      </c>
      <c r="J15" s="445">
        <f>SUMIF('자금실적 및 계획(원)USD_VND'!$D$7:$D$47,자금요약!$E15,'자금실적 및 계획(원)USD_VND'!$O$7:$O$47)*$B$38/100000000</f>
        <v>8.8650682000000008E-2</v>
      </c>
      <c r="K15" s="445">
        <f>SUMIF('자금실적 및 계획(원)USD_VND'!$D$7:$D$47,자금요약!$E15,'자금실적 및 계획(원)USD_VND'!$Q$7:$Q$47)*$B$38/100000000</f>
        <v>0.12263601450000002</v>
      </c>
      <c r="L15" s="445">
        <f>SUMIF('자금실적 및 계획(원)USD_VND'!$D$7:$D$47,자금요약!$E15,'자금실적 및 계획(원)USD_VND'!$S$7:$S$47)*$B$38/100000000</f>
        <v>0.22083170050000001</v>
      </c>
      <c r="M15" s="445">
        <f>SUMIF('자금실적 및 계획(원)USD_VND'!$D$7:$D$47,자금요약!$E15,'자금실적 및 계획(원)USD_VND'!$U$7:$U$47)*$B$38/100000000</f>
        <v>2.3420289040000002</v>
      </c>
      <c r="N15" s="445">
        <f>SUMIF('자금실적 및 계획(원)USD_VND'!$D$7:$D$47,자금요약!$E15,'자금실적 및 계획(원)USD_VND'!$W$7:$W$47)*$B$38/100000000</f>
        <v>1.9690474360000003</v>
      </c>
      <c r="O15" s="445">
        <f>SUMIF('자금실적 및 계획(원)USD_VND'!$D$7:$D$47,자금요약!$E15,'자금실적 및 계획(원)USD_VND'!$Y$7:$Y$47)*$B$38/100000000</f>
        <v>2.1282328499999999E-2</v>
      </c>
      <c r="P15" s="431">
        <f>SUM(F15:O15)</f>
        <v>5.3500983535</v>
      </c>
      <c r="Q15" s="412" t="s">
        <v>2346</v>
      </c>
    </row>
    <row r="16" spans="2:17" ht="15">
      <c r="B16" s="428"/>
      <c r="C16" s="429"/>
      <c r="D16" s="687"/>
      <c r="E16" s="432" t="s">
        <v>740</v>
      </c>
      <c r="F16" s="433">
        <f t="shared" ref="F16" si="9">+SUM(F13:F15)</f>
        <v>10.487393410999999</v>
      </c>
      <c r="G16" s="433">
        <f t="shared" ref="G16:H16" si="10">+SUM(G13:G15)</f>
        <v>159.65415425900002</v>
      </c>
      <c r="H16" s="433">
        <f t="shared" si="10"/>
        <v>15.6043944645</v>
      </c>
      <c r="I16" s="433">
        <f t="shared" ref="I16:J16" si="11">+SUM(I13:I15)</f>
        <v>13.525312684999999</v>
      </c>
      <c r="J16" s="433">
        <f t="shared" si="11"/>
        <v>12.707650682000001</v>
      </c>
      <c r="K16" s="433">
        <f t="shared" ref="K16:L16" si="12">+SUM(K13:K15)</f>
        <v>13.276136014499999</v>
      </c>
      <c r="L16" s="433">
        <f t="shared" si="12"/>
        <v>19.681581700500001</v>
      </c>
      <c r="M16" s="433">
        <f t="shared" ref="M16:N16" si="13">+SUM(M13:M15)</f>
        <v>14.850153903999999</v>
      </c>
      <c r="N16" s="433">
        <f t="shared" si="13"/>
        <v>8.1936724359999999</v>
      </c>
      <c r="O16" s="433">
        <f>+SUM(O13:O15)</f>
        <v>2.2892382315000002</v>
      </c>
      <c r="P16" s="433">
        <f>+SUM(P13:P15)</f>
        <v>270.26968778800006</v>
      </c>
    </row>
    <row r="17" spans="2:17" ht="15">
      <c r="B17" s="436"/>
      <c r="C17" s="437"/>
      <c r="D17" s="676" t="s">
        <v>744</v>
      </c>
      <c r="E17" s="677"/>
      <c r="F17" s="433">
        <f t="shared" ref="F17" si="14">+F12+F16</f>
        <v>88.844728818500002</v>
      </c>
      <c r="G17" s="433">
        <f t="shared" ref="G17:H17" si="15">+G12+G16</f>
        <v>295.24560702500003</v>
      </c>
      <c r="H17" s="433">
        <f t="shared" si="15"/>
        <v>191.82488591400002</v>
      </c>
      <c r="I17" s="433">
        <f t="shared" ref="I17:J17" si="16">+I12+I16</f>
        <v>122.05031972</v>
      </c>
      <c r="J17" s="433">
        <f t="shared" si="16"/>
        <v>183.36978835100004</v>
      </c>
      <c r="K17" s="433">
        <f t="shared" ref="K17:L17" si="17">+K12+K16</f>
        <v>157.99122314350001</v>
      </c>
      <c r="L17" s="433">
        <f t="shared" si="17"/>
        <v>194.01781457350003</v>
      </c>
      <c r="M17" s="433">
        <f t="shared" ref="M17:N17" si="18">+M12+M16</f>
        <v>165.36871074200002</v>
      </c>
      <c r="N17" s="433">
        <f t="shared" si="18"/>
        <v>215.53390437850004</v>
      </c>
      <c r="O17" s="433">
        <f>+O12+O16</f>
        <v>191.68478462250002</v>
      </c>
      <c r="P17" s="433">
        <f>+P12+P16</f>
        <v>1805.9317672884999</v>
      </c>
    </row>
    <row r="18" spans="2:17" ht="15">
      <c r="B18" s="438" t="s">
        <v>745</v>
      </c>
      <c r="C18" s="439"/>
      <c r="D18" s="678" t="s">
        <v>736</v>
      </c>
      <c r="E18" s="440" t="s">
        <v>746</v>
      </c>
      <c r="F18" s="427">
        <f>SUMIF('자금실적 및 계획(원)USD_VND'!$D$7:$D$47,자금요약!$E18,'자금실적 및 계획(원)USD_VND'!$G$7:$G$47)*$B$38/100000000</f>
        <v>25.547773738499998</v>
      </c>
      <c r="G18" s="427">
        <f>SUMIF('자금실적 및 계획(원)USD_VND'!$D$7:$D$47,자금요약!$E18,'자금실적 및 계획(원)USD_VND'!$I$7:$I$47)*$B$38/100000000</f>
        <v>142.5348822695</v>
      </c>
      <c r="H18" s="427">
        <f>SUMIF('자금실적 및 계획(원)USD_VND'!$D$7:$D$47,자금요약!$E18,'자금실적 및 계획(원)USD_VND'!$K$7:$K$47)*$B$38/100000000</f>
        <v>105.86849116499999</v>
      </c>
      <c r="I18" s="427">
        <f>SUMIF('자금실적 및 계획(원)USD_VND'!$D$7:$D$47,자금요약!$E18,'자금실적 및 계획(원)USD_VND'!$M$7:$M$47)*$B$38/100000000</f>
        <v>83.178421338450008</v>
      </c>
      <c r="J18" s="427">
        <f>SUMIF('자금실적 및 계획(원)USD_VND'!$D$7:$D$47,자금요약!$E18,'자금실적 및 계획(원)USD_VND'!$O$7:$O$47)*$B$38/100000000</f>
        <v>138.83371278877487</v>
      </c>
      <c r="K18" s="427">
        <f>SUMIF('자금실적 및 계획(원)USD_VND'!$D$7:$D$47,자금요약!$E18,'자금실적 및 계획(원)USD_VND'!$Q$7:$Q$47)*$B$38/100000000</f>
        <v>110.50391306142502</v>
      </c>
      <c r="L18" s="427">
        <f>SUMIF('자금실적 및 계획(원)USD_VND'!$D$7:$D$47,자금요약!$E18,'자금실적 및 계획(원)USD_VND'!$S$7:$S$47)*$B$38/100000000</f>
        <v>156.93406268400003</v>
      </c>
      <c r="M18" s="427">
        <f>SUMIF('자금실적 및 계획(원)USD_VND'!$D$7:$D$47,자금요약!$E18,'자금실적 및 계획(원)USD_VND'!$U$7:$U$47)*$B$38/100000000</f>
        <v>140.52413456280013</v>
      </c>
      <c r="N18" s="427">
        <f>SUMIF('자금실적 및 계획(원)USD_VND'!$D$7:$D$47,자금요약!$E18,'자금실적 및 계획(원)USD_VND'!$W$7:$W$47)*$B$38/100000000</f>
        <v>155.746642546</v>
      </c>
      <c r="O18" s="427">
        <f>SUMIF('자금실적 및 계획(원)USD_VND'!$D$7:$D$47,자금요약!$E18,'자금실적 및 계획(원)USD_VND'!$Y$7:$Y$47)*$B$38/100000000</f>
        <v>99.450745878999996</v>
      </c>
      <c r="P18" s="427">
        <f>SUM(F18:O18)</f>
        <v>1159.1227800334498</v>
      </c>
      <c r="Q18" s="412" t="s">
        <v>2346</v>
      </c>
    </row>
    <row r="19" spans="2:17" ht="15">
      <c r="B19" s="441"/>
      <c r="C19" s="442"/>
      <c r="D19" s="679"/>
      <c r="E19" s="443" t="s">
        <v>747</v>
      </c>
      <c r="F19" s="431">
        <f>SUMIF('자금실적 및 계획(원)USD_VND'!$D$7:$D$47,자금요약!$E19,'자금실적 및 계획(원)USD_VND'!$G$7:$G$47)*$B$38/100000000</f>
        <v>3.9883243165000004</v>
      </c>
      <c r="G19" s="431">
        <f>SUMIF('자금실적 및 계획(원)USD_VND'!$D$7:$D$47,자금요약!$E19,'자금실적 및 계획(원)USD_VND'!$I$7:$I$47)*$B$38/100000000</f>
        <v>6.0955018474999996</v>
      </c>
      <c r="H19" s="431">
        <f>SUMIF('자금실적 및 계획(원)USD_VND'!$D$7:$D$47,자금요약!$E19,'자금실적 및 계획(원)USD_VND'!$K$7:$K$47)*$B$38/100000000</f>
        <v>3.5030303455</v>
      </c>
      <c r="I19" s="431">
        <f>SUMIF('자금실적 및 계획(원)USD_VND'!$D$7:$D$47,자금요약!$E19,'자금실적 및 계획(원)USD_VND'!$M$7:$M$47)*$B$38/100000000</f>
        <v>3.4829012100000001</v>
      </c>
      <c r="J19" s="431">
        <f>SUMIF('자금실적 및 계획(원)USD_VND'!$D$7:$D$47,자금요약!$E19,'자금실적 및 계획(원)USD_VND'!$O$7:$O$47)*$B$38/100000000</f>
        <v>3.7242551745000005</v>
      </c>
      <c r="K19" s="431">
        <f>SUMIF('자금실적 및 계획(원)USD_VND'!$D$7:$D$47,자금요약!$E19,'자금실적 및 계획(원)USD_VND'!$Q$7:$Q$47)*$B$38/100000000</f>
        <v>3.6955528585000001</v>
      </c>
      <c r="L19" s="431">
        <f>SUMIF('자금실적 및 계획(원)USD_VND'!$D$7:$D$47,자금요약!$E19,'자금실적 및 계획(원)USD_VND'!$S$7:$S$47)*$B$38/100000000</f>
        <v>7.0665461595000005</v>
      </c>
      <c r="M19" s="431">
        <f>SUMIF('자금실적 및 계획(원)USD_VND'!$D$7:$D$47,자금요약!$E19,'자금실적 및 계획(원)USD_VND'!$U$7:$U$47)*$B$38/100000000</f>
        <v>3.6958758185000002</v>
      </c>
      <c r="N19" s="431">
        <f>SUMIF('자금실적 및 계획(원)USD_VND'!$D$7:$D$47,자금요약!$E19,'자금실적 및 계획(원)USD_VND'!$W$7:$W$47)*$B$38/100000000</f>
        <v>4.1136716424999999</v>
      </c>
      <c r="O19" s="431">
        <f>SUMIF('자금실적 및 계획(원)USD_VND'!$D$7:$D$47,자금요약!$E19,'자금실적 및 계획(원)USD_VND'!$Y$7:$Y$47)*$B$38/100000000</f>
        <v>4.0669915699999999</v>
      </c>
      <c r="P19" s="431">
        <f>SUM(F19:O19)</f>
        <v>43.432650943000006</v>
      </c>
      <c r="Q19" s="412" t="s">
        <v>2346</v>
      </c>
    </row>
    <row r="20" spans="2:17" ht="15">
      <c r="B20" s="441"/>
      <c r="C20" s="442"/>
      <c r="D20" s="679"/>
      <c r="E20" s="444" t="s">
        <v>748</v>
      </c>
      <c r="F20" s="445">
        <f>SUMIF('자금실적 및 계획(원)USD_VND'!$D$7:$D$47,자금요약!$E20,'자금실적 및 계획(원)USD_VND'!$G$7:$G$47)*$B$38/100000000</f>
        <v>0</v>
      </c>
      <c r="G20" s="445">
        <f>SUMIF('자금실적 및 계획(원)USD_VND'!$D$7:$D$47,자금요약!$E20,'자금실적 및 계획(원)USD_VND'!$I$7:$I$47)*$B$38/100000000</f>
        <v>0</v>
      </c>
      <c r="H20" s="445">
        <f>SUMIF('자금실적 및 계획(원)USD_VND'!$D$7:$D$47,자금요약!$E20,'자금실적 및 계획(원)USD_VND'!$K$7:$K$47)*$B$38/100000000</f>
        <v>0</v>
      </c>
      <c r="I20" s="445">
        <f>SUMIF('자금실적 및 계획(원)USD_VND'!$D$7:$D$47,자금요약!$E20,'자금실적 및 계획(원)USD_VND'!$M$7:$M$47)*$B$38/100000000</f>
        <v>0</v>
      </c>
      <c r="J20" s="445">
        <f>SUMIF('자금실적 및 계획(원)USD_VND'!$D$7:$D$47,자금요약!$E20,'자금실적 및 계획(원)USD_VND'!$O$7:$O$47)*$B$38/100000000</f>
        <v>0</v>
      </c>
      <c r="K20" s="445">
        <f>SUMIF('자금실적 및 계획(원)USD_VND'!$D$7:$D$47,자금요약!$E20,'자금실적 및 계획(원)USD_VND'!$Q$7:$Q$47)*$B$38/100000000</f>
        <v>0</v>
      </c>
      <c r="L20" s="445">
        <f>SUMIF('자금실적 및 계획(원)USD_VND'!$D$7:$D$47,자금요약!$E20,'자금실적 및 계획(원)USD_VND'!$S$7:$S$47)*$B$38/100000000</f>
        <v>0</v>
      </c>
      <c r="M20" s="445">
        <f>SUMIF('자금실적 및 계획(원)USD_VND'!$D$7:$D$47,자금요약!$E20,'자금실적 및 계획(원)USD_VND'!$U$7:$U$47)*$B$38/100000000</f>
        <v>0</v>
      </c>
      <c r="N20" s="445">
        <f>SUMIF('자금실적 및 계획(원)USD_VND'!$D$7:$D$47,자금요약!$E20,'자금실적 및 계획(원)USD_VND'!$W$7:$W$47)*$B$38/100000000</f>
        <v>0</v>
      </c>
      <c r="O20" s="445">
        <f>SUMIF('자금실적 및 계획(원)USD_VND'!$D$7:$D$47,자금요약!$E20,'자금실적 및 계획(원)USD_VND'!$Y$7:$Y$47)*$B$38/100000000</f>
        <v>0</v>
      </c>
      <c r="P20" s="445">
        <f>SUM(F20:O20)</f>
        <v>0</v>
      </c>
      <c r="Q20" s="412" t="s">
        <v>2346</v>
      </c>
    </row>
    <row r="21" spans="2:17" ht="15">
      <c r="B21" s="441"/>
      <c r="C21" s="442"/>
      <c r="D21" s="680"/>
      <c r="E21" s="446" t="s">
        <v>740</v>
      </c>
      <c r="F21" s="433">
        <f t="shared" ref="F21" si="19">SUM(F18:F20)</f>
        <v>29.536098055</v>
      </c>
      <c r="G21" s="433">
        <f t="shared" ref="G21:H21" si="20">SUM(G18:G20)</f>
        <v>148.63038411700001</v>
      </c>
      <c r="H21" s="433">
        <f t="shared" si="20"/>
        <v>109.37152151049999</v>
      </c>
      <c r="I21" s="433">
        <f t="shared" ref="I21:M21" si="21">SUM(I18:I20)</f>
        <v>86.661322548450002</v>
      </c>
      <c r="J21" s="433">
        <f t="shared" si="21"/>
        <v>142.55796796327488</v>
      </c>
      <c r="K21" s="433">
        <f t="shared" si="21"/>
        <v>114.19946591992502</v>
      </c>
      <c r="L21" s="433">
        <f t="shared" si="21"/>
        <v>164.00060884350003</v>
      </c>
      <c r="M21" s="433">
        <f t="shared" si="21"/>
        <v>144.22001038130014</v>
      </c>
      <c r="N21" s="433">
        <f t="shared" ref="N21:O21" si="22">SUM(N18:N20)</f>
        <v>159.86031418850001</v>
      </c>
      <c r="O21" s="433">
        <f t="shared" si="22"/>
        <v>103.51773744899999</v>
      </c>
      <c r="P21" s="433">
        <f>SUM(P18:P20)</f>
        <v>1202.5554309764498</v>
      </c>
    </row>
    <row r="22" spans="2:17" ht="15">
      <c r="B22" s="441"/>
      <c r="C22" s="442"/>
      <c r="D22" s="678" t="s">
        <v>741</v>
      </c>
      <c r="E22" s="440" t="s">
        <v>749</v>
      </c>
      <c r="F22" s="427">
        <f>SUMIF('자금실적 및 계획(원)USD_VND'!$D$7:$D$47,자금요약!$E22,'자금실적 및 계획(원)USD_VND'!$G$7:$G$47)*$B$38/100000000</f>
        <v>46.483326411224994</v>
      </c>
      <c r="G22" s="427">
        <f>SUMIF('자금실적 및 계획(원)USD_VND'!$D$7:$D$47,자금요약!$E22,'자금실적 및 계획(원)USD_VND'!$I$7:$I$47)*$B$38/100000000</f>
        <v>112.76134660522503</v>
      </c>
      <c r="H22" s="427">
        <f>SUMIF('자금실적 및 계획(원)USD_VND'!$D$7:$D$47,자금요약!$E22,'자금실적 및 계획(원)USD_VND'!$K$7:$K$47)*$B$38/100000000</f>
        <v>31.388013267000002</v>
      </c>
      <c r="I22" s="427">
        <f>SUMIF('자금실적 및 계획(원)USD_VND'!$D$7:$D$47,자금요약!$E22,'자금실적 및 계획(원)USD_VND'!$M$7:$M$47)*$B$38/100000000</f>
        <v>16.755820145000001</v>
      </c>
      <c r="J22" s="427">
        <f>SUMIF('자금실적 및 계획(원)USD_VND'!$D$7:$D$47,자금요약!$E22,'자금실적 및 계획(원)USD_VND'!$O$7:$O$47)*$B$38/100000000</f>
        <v>8.8441778635000006</v>
      </c>
      <c r="K22" s="427">
        <f>SUMIF('자금실적 및 계획(원)USD_VND'!$D$7:$D$47,자금요약!$E22,'자금실적 및 계획(원)USD_VND'!$Q$7:$Q$47)*$B$38/100000000</f>
        <v>14.078214033000002</v>
      </c>
      <c r="L22" s="427">
        <f>SUMIF('자금실적 및 계획(원)USD_VND'!$D$7:$D$47,자금요약!$E22,'자금실적 및 계획(원)USD_VND'!$S$7:$S$47)*$B$38/100000000</f>
        <v>2.0319374875</v>
      </c>
      <c r="M22" s="427">
        <f>SUMIF('자금실적 및 계획(원)USD_VND'!$D$7:$D$47,자금요약!$E22,'자금실적 및 계획(원)USD_VND'!$U$7:$U$47)*$B$38/100000000</f>
        <v>0.3502019985</v>
      </c>
      <c r="N22" s="427">
        <f>SUMIF('자금실적 및 계획(원)USD_VND'!$D$7:$D$47,자금요약!$E22,'자금실적 및 계획(원)USD_VND'!$W$7:$W$47)*$B$38/100000000</f>
        <v>1.3152663080000002</v>
      </c>
      <c r="O22" s="427">
        <f>SUMIF('자금실적 및 계획(원)USD_VND'!$D$7:$D$47,자금요약!$E22,'자금실적 및 계획(원)USD_VND'!$Y$7:$Y$47)*$B$38/100000000</f>
        <v>1.6935</v>
      </c>
      <c r="P22" s="427">
        <f>SUM(F22:O22)</f>
        <v>235.70180411894998</v>
      </c>
      <c r="Q22" s="412" t="s">
        <v>2346</v>
      </c>
    </row>
    <row r="23" spans="2:17" ht="15">
      <c r="B23" s="441"/>
      <c r="C23" s="442"/>
      <c r="D23" s="679"/>
      <c r="E23" s="447" t="s">
        <v>77</v>
      </c>
      <c r="F23" s="435">
        <f>SUMIF('자금실적 및 계획(원)USD_VND'!$D$7:$D$47,자금요약!$E23,'자금실적 및 계획(원)USD_VND'!$G$7:$G$47)*$B$38/100000000</f>
        <v>0</v>
      </c>
      <c r="G23" s="435">
        <f>SUMIF('자금실적 및 계획(원)USD_VND'!$D$7:$D$47,자금요약!$E23,'자금실적 및 계획(원)USD_VND'!$I$7:$I$47)*$B$38/100000000</f>
        <v>0</v>
      </c>
      <c r="H23" s="435">
        <f>SUMIF('자금실적 및 계획(원)USD_VND'!$D$7:$D$47,자금요약!$E23,'자금실적 및 계획(원)USD_VND'!$K$7:$K$47)*$B$38/100000000</f>
        <v>0</v>
      </c>
      <c r="I23" s="435">
        <f>SUMIF('자금실적 및 계획(원)USD_VND'!$D$7:$D$47,자금요약!$E23,'자금실적 및 계획(원)USD_VND'!$M$7:$M$47)*$B$38/100000000</f>
        <v>0</v>
      </c>
      <c r="J23" s="435">
        <f>SUMIF('자금실적 및 계획(원)USD_VND'!$D$7:$D$47,자금요약!$E23,'자금실적 및 계획(원)USD_VND'!$O$7:$O$47)*$B$38/100000000</f>
        <v>0</v>
      </c>
      <c r="K23" s="435">
        <f>SUMIF('자금실적 및 계획(원)USD_VND'!$D$7:$D$47,자금요약!$E23,'자금실적 및 계획(원)USD_VND'!$Q$7:$Q$47)*$B$38/100000000</f>
        <v>0</v>
      </c>
      <c r="L23" s="435">
        <f>SUMIF('자금실적 및 계획(원)USD_VND'!$D$7:$D$47,자금요약!$E23,'자금실적 및 계획(원)USD_VND'!$S$7:$S$47)*$B$38/100000000</f>
        <v>0</v>
      </c>
      <c r="M23" s="435">
        <f>SUMIF('자금실적 및 계획(원)USD_VND'!$D$7:$D$47,자금요약!$E23,'자금실적 및 계획(원)USD_VND'!$U$7:$U$47)*$B$38/100000000</f>
        <v>0</v>
      </c>
      <c r="N23" s="435">
        <f>SUMIF('자금실적 및 계획(원)USD_VND'!$D$7:$D$47,자금요약!$E23,'자금실적 및 계획(원)USD_VND'!$W$7:$W$47)*$B$38/100000000</f>
        <v>0</v>
      </c>
      <c r="O23" s="435">
        <f>SUMIF('자금실적 및 계획(원)USD_VND'!$D$7:$D$47,자금요약!$E23,'자금실적 및 계획(원)USD_VND'!$Y$7:$Y$47)*$B$38/100000000</f>
        <v>0</v>
      </c>
      <c r="P23" s="435">
        <f>SUM(F23:O23)</f>
        <v>0</v>
      </c>
      <c r="Q23" s="412" t="s">
        <v>2346</v>
      </c>
    </row>
    <row r="24" spans="2:17" ht="15">
      <c r="B24" s="441"/>
      <c r="C24" s="442"/>
      <c r="D24" s="679"/>
      <c r="E24" s="443" t="s">
        <v>750</v>
      </c>
      <c r="F24" s="431">
        <f>SUMIF('자금실적 및 계획(원)USD_VND'!$D$7:$D$47,자금요약!$E24,'자금실적 및 계획(원)USD_VND'!$G$7:$G$47)*$B$38/100000000</f>
        <v>0.51301792900000009</v>
      </c>
      <c r="G24" s="431">
        <f>SUMIF('자금실적 및 계획(원)USD_VND'!$D$7:$D$47,자금요약!$E24,'자금실적 및 계획(원)USD_VND'!$I$7:$I$47)*$B$38/100000000</f>
        <v>0.67157582400000004</v>
      </c>
      <c r="H24" s="431">
        <f>SUMIF('자금실적 및 계획(원)USD_VND'!$D$7:$D$47,자금요약!$E24,'자금실적 및 계획(원)USD_VND'!$K$7:$K$47)*$B$38/100000000</f>
        <v>0.91934564850000011</v>
      </c>
      <c r="I24" s="431">
        <f>SUMIF('자금실적 및 계획(원)USD_VND'!$D$7:$D$47,자금요약!$E24,'자금실적 및 계획(원)USD_VND'!$M$7:$M$47)*$B$38/100000000</f>
        <v>0.52819791849999997</v>
      </c>
      <c r="J24" s="431">
        <f>SUMIF('자금실적 및 계획(원)USD_VND'!$D$7:$D$47,자금요약!$E24,'자금실적 및 계획(원)USD_VND'!$O$7:$O$47)*$B$38/100000000</f>
        <v>0.91736385300000012</v>
      </c>
      <c r="K24" s="431">
        <f>SUMIF('자금실적 및 계획(원)USD_VND'!$D$7:$D$47,자금요약!$E24,'자금실적 및 계획(원)USD_VND'!$Q$7:$Q$47)*$B$38/100000000</f>
        <v>0.41990692150000009</v>
      </c>
      <c r="L24" s="431">
        <f>SUMIF('자금실적 및 계획(원)USD_VND'!$D$7:$D$47,자금요약!$E24,'자금실적 및 계획(원)USD_VND'!$S$7:$S$47)*$B$38/100000000</f>
        <v>0.95052598600000004</v>
      </c>
      <c r="M24" s="431">
        <f>SUMIF('자금실적 및 계획(원)USD_VND'!$D$7:$D$47,자금요약!$E24,'자금실적 및 계획(원)USD_VND'!$U$7:$U$47)*$B$38/100000000</f>
        <v>1.1122295830000002</v>
      </c>
      <c r="N24" s="431">
        <f>SUMIF('자금실적 및 계획(원)USD_VND'!$D$7:$D$47,자금요약!$E24,'자금실적 및 계획(원)USD_VND'!$W$7:$W$47)*$B$38/100000000</f>
        <v>0.398749941</v>
      </c>
      <c r="O24" s="431">
        <f>SUMIF('자금실적 및 계획(원)USD_VND'!$D$7:$D$47,자금요약!$E24,'자금실적 및 계획(원)USD_VND'!$Y$7:$Y$47)*$B$38/100000000</f>
        <v>0.58305491600000003</v>
      </c>
      <c r="P24" s="431">
        <f>SUM(F24:O24)</f>
        <v>7.0139685205000006</v>
      </c>
      <c r="Q24" s="412" t="s">
        <v>2346</v>
      </c>
    </row>
    <row r="25" spans="2:17" ht="15">
      <c r="B25" s="441"/>
      <c r="C25" s="442"/>
      <c r="D25" s="679"/>
      <c r="E25" s="443" t="s">
        <v>751</v>
      </c>
      <c r="F25" s="431">
        <f>SUMIF('자금실적 및 계획(원)USD_VND'!$D$7:$D$47,자금요약!$E25,'자금실적 및 계획(원)USD_VND'!$G$7:$G$47)*$B$38/100000000</f>
        <v>10.344964728500001</v>
      </c>
      <c r="G25" s="431">
        <f>SUMIF('자금실적 및 계획(원)USD_VND'!$D$7:$D$47,자금요약!$E25,'자금실적 및 계획(원)USD_VND'!$I$7:$I$47)*$B$38/100000000</f>
        <v>21.832317194000002</v>
      </c>
      <c r="H25" s="431">
        <f>SUMIF('자금실적 및 계획(원)USD_VND'!$D$7:$D$47,자금요약!$E25,'자금실적 및 계획(원)USD_VND'!$K$7:$K$47)*$B$38/100000000</f>
        <v>15.480084236500002</v>
      </c>
      <c r="I25" s="431">
        <f>SUMIF('자금실적 및 계획(원)USD_VND'!$D$7:$D$47,자금요약!$E25,'자금실적 및 계획(원)USD_VND'!$M$7:$M$47)*$B$38/100000000</f>
        <v>13.202148229000001</v>
      </c>
      <c r="J25" s="431">
        <f>SUMIF('자금실적 및 계획(원)USD_VND'!$D$7:$D$47,자금요약!$E25,'자금실적 및 계획(원)USD_VND'!$O$7:$O$47)*$B$38/100000000</f>
        <v>12.620660407000001</v>
      </c>
      <c r="K25" s="431">
        <f>SUMIF('자금실적 및 계획(원)USD_VND'!$D$7:$D$47,자금요약!$E25,'자금실적 및 계획(원)USD_VND'!$Q$7:$Q$47)*$B$38/100000000</f>
        <v>13.166531307</v>
      </c>
      <c r="L25" s="431">
        <f>SUMIF('자금실적 및 계획(원)USD_VND'!$D$7:$D$47,자금요약!$E25,'자금실적 및 계획(원)USD_VND'!$S$7:$S$47)*$B$38/100000000</f>
        <v>19.457574371500002</v>
      </c>
      <c r="M25" s="431">
        <f>SUMIF('자금실적 및 계획(원)USD_VND'!$D$7:$D$47,자금요약!$E25,'자금실적 및 계획(원)USD_VND'!$U$7:$U$47)*$B$38/100000000</f>
        <v>12.5443509975</v>
      </c>
      <c r="N25" s="431">
        <f>SUMIF('자금실적 및 계획(원)USD_VND'!$D$7:$D$47,자금요약!$E25,'자금실적 및 계획(원)USD_VND'!$W$7:$W$47)*$B$38/100000000</f>
        <v>6.2368787330000011</v>
      </c>
      <c r="O25" s="431">
        <f>SUMIF('자금실적 및 계획(원)USD_VND'!$D$7:$D$47,자금요약!$E25,'자금실적 및 계획(원)USD_VND'!$Y$7:$Y$47)*$B$38/100000000</f>
        <v>2.2679559030000003</v>
      </c>
      <c r="P25" s="431">
        <f>SUM(F25:O25)</f>
        <v>127.15346610700001</v>
      </c>
      <c r="Q25" s="412" t="s">
        <v>2346</v>
      </c>
    </row>
    <row r="26" spans="2:17" ht="15">
      <c r="B26" s="441"/>
      <c r="C26" s="442"/>
      <c r="D26" s="679"/>
      <c r="E26" s="444" t="s">
        <v>752</v>
      </c>
      <c r="F26" s="445">
        <f>SUMIF('자금실적 및 계획(원)USD_VND'!$D$7:$D$47,자금요약!$E26,'자금실적 및 계획(원)USD_VND'!$G$7:$G$47)*$B$38/100000000</f>
        <v>4.8469852970000007</v>
      </c>
      <c r="G26" s="445">
        <f>SUMIF('자금실적 및 계획(원)USD_VND'!$D$7:$D$47,자금요약!$E26,'자금실적 및 계획(원)USD_VND'!$I$7:$I$47)*$B$38/100000000</f>
        <v>11.946300309000002</v>
      </c>
      <c r="H26" s="445">
        <f>SUMIF('자금실적 및 계획(원)USD_VND'!$D$7:$D$47,자금요약!$E26,'자금실적 및 계획(원)USD_VND'!$K$7:$K$47)*$B$38/100000000</f>
        <v>7.5291612675000001</v>
      </c>
      <c r="I26" s="445">
        <f>SUMIF('자금실적 및 계획(원)USD_VND'!$D$7:$D$47,자금요약!$E26,'자금실적 및 계획(원)USD_VND'!$M$7:$M$47)*$B$38/100000000</f>
        <v>6.3066923105000008</v>
      </c>
      <c r="J26" s="445">
        <f>SUMIF('자금실적 및 계획(원)USD_VND'!$D$7:$D$47,자금요약!$E26,'자금실적 및 계획(원)USD_VND'!$O$7:$O$47)*$B$38/100000000</f>
        <v>5.0576353555000004</v>
      </c>
      <c r="K26" s="445">
        <f>SUMIF('자금실적 및 계획(원)USD_VND'!$D$7:$D$47,자금요약!$E26,'자금실적 및 계획(원)USD_VND'!$Q$7:$Q$47)*$B$38/100000000</f>
        <v>5.9893906934999999</v>
      </c>
      <c r="L26" s="445">
        <f>SUMIF('자금실적 및 계획(원)USD_VND'!$D$7:$D$47,자금요약!$E26,'자금실적 및 계획(원)USD_VND'!$S$7:$S$47)*$B$38/100000000</f>
        <v>7.6961924515000009</v>
      </c>
      <c r="M26" s="445">
        <f>SUMIF('자금실적 및 계획(원)USD_VND'!$D$7:$D$47,자금요약!$E26,'자금실적 및 계획(원)USD_VND'!$U$7:$U$47)*$B$38/100000000</f>
        <v>5.5338718945000007</v>
      </c>
      <c r="N26" s="445">
        <f>SUMIF('자금실적 및 계획(원)USD_VND'!$D$7:$D$47,자금요약!$E26,'자금실적 및 계획(원)USD_VND'!$W$7:$W$47)*$B$38/100000000</f>
        <v>6.8524517965000014</v>
      </c>
      <c r="O26" s="445">
        <f>SUMIF('자금실적 및 계획(원)USD_VND'!$D$7:$D$47,자금요약!$E26,'자금실적 및 계획(원)USD_VND'!$Y$7:$Y$47)*$B$38/100000000</f>
        <v>6.0142121039999994</v>
      </c>
      <c r="P26" s="445">
        <f>SUM(F26:O26)</f>
        <v>67.772893479500013</v>
      </c>
      <c r="Q26" s="412" t="s">
        <v>2346</v>
      </c>
    </row>
    <row r="27" spans="2:17" ht="15">
      <c r="B27" s="441"/>
      <c r="C27" s="442"/>
      <c r="D27" s="680"/>
      <c r="E27" s="446" t="s">
        <v>740</v>
      </c>
      <c r="F27" s="433">
        <f t="shared" ref="F27" si="23">SUM(F22:F26)</f>
        <v>62.188294365725</v>
      </c>
      <c r="G27" s="433">
        <f t="shared" ref="G27:H27" si="24">SUM(G22:G26)</f>
        <v>147.21153993222504</v>
      </c>
      <c r="H27" s="433">
        <f t="shared" si="24"/>
        <v>55.31660441950001</v>
      </c>
      <c r="I27" s="433">
        <f t="shared" ref="I27:J27" si="25">SUM(I22:I26)</f>
        <v>36.792858602999999</v>
      </c>
      <c r="J27" s="433">
        <f t="shared" si="25"/>
        <v>27.439837479000001</v>
      </c>
      <c r="K27" s="433">
        <f t="shared" ref="K27:L27" si="26">SUM(K22:K26)</f>
        <v>33.654042955000001</v>
      </c>
      <c r="L27" s="433">
        <f t="shared" si="26"/>
        <v>30.136230296500003</v>
      </c>
      <c r="M27" s="433">
        <f t="shared" ref="M27:N27" si="27">SUM(M22:M26)</f>
        <v>19.540654473500002</v>
      </c>
      <c r="N27" s="433">
        <f t="shared" si="27"/>
        <v>14.803346778500003</v>
      </c>
      <c r="O27" s="433">
        <f t="shared" ref="O27" si="28">SUM(O22:O26)</f>
        <v>10.558722923000001</v>
      </c>
      <c r="P27" s="433">
        <f>SUM(P22:P26)</f>
        <v>437.64213222595004</v>
      </c>
    </row>
    <row r="28" spans="2:17" ht="15">
      <c r="B28" s="448"/>
      <c r="C28" s="449"/>
      <c r="D28" s="676" t="s">
        <v>744</v>
      </c>
      <c r="E28" s="677"/>
      <c r="F28" s="433">
        <f t="shared" ref="F28" si="29">+F21+F27</f>
        <v>91.724392420724996</v>
      </c>
      <c r="G28" s="433">
        <f t="shared" ref="G28:H28" si="30">+G21+G27</f>
        <v>295.84192404922504</v>
      </c>
      <c r="H28" s="433">
        <f t="shared" si="30"/>
        <v>164.68812593000001</v>
      </c>
      <c r="I28" s="433">
        <f t="shared" ref="I28:J28" si="31">+I21+I27</f>
        <v>123.45418115145</v>
      </c>
      <c r="J28" s="433">
        <f t="shared" si="31"/>
        <v>169.99780544227488</v>
      </c>
      <c r="K28" s="433">
        <f t="shared" ref="K28:L28" si="32">+K21+K27</f>
        <v>147.85350887492501</v>
      </c>
      <c r="L28" s="433">
        <f t="shared" si="32"/>
        <v>194.13683914000003</v>
      </c>
      <c r="M28" s="433">
        <f t="shared" ref="M28:N28" si="33">+M21+M27</f>
        <v>163.76066485480015</v>
      </c>
      <c r="N28" s="433">
        <f t="shared" si="33"/>
        <v>174.66366096700003</v>
      </c>
      <c r="O28" s="433">
        <f t="shared" ref="O28" si="34">+O21+O27</f>
        <v>114.076460372</v>
      </c>
      <c r="P28" s="433">
        <f>+P21+P27</f>
        <v>1640.1975632023998</v>
      </c>
    </row>
    <row r="29" spans="2:17" ht="15">
      <c r="B29" s="424" t="s">
        <v>753</v>
      </c>
      <c r="C29" s="425"/>
      <c r="D29" s="681" t="s">
        <v>733</v>
      </c>
      <c r="E29" s="682"/>
      <c r="F29" s="450">
        <f t="shared" ref="F29:K29" si="35">+F5+F17-F28</f>
        <v>35.406690319175027</v>
      </c>
      <c r="G29" s="450">
        <f t="shared" si="35"/>
        <v>34.810373294950011</v>
      </c>
      <c r="H29" s="450">
        <f t="shared" si="35"/>
        <v>61.946089794950041</v>
      </c>
      <c r="I29" s="450">
        <f t="shared" si="35"/>
        <v>60.542228363500016</v>
      </c>
      <c r="J29" s="450">
        <f t="shared" si="35"/>
        <v>73.914211272225174</v>
      </c>
      <c r="K29" s="450">
        <f t="shared" si="35"/>
        <v>83.966798101800123</v>
      </c>
      <c r="L29" s="450">
        <f>+L5+L17-L28</f>
        <v>83.847773535300092</v>
      </c>
      <c r="M29" s="450">
        <f>+M5+M17-M28</f>
        <v>85.455819422499985</v>
      </c>
      <c r="N29" s="450">
        <f>+N5+N17-N28</f>
        <v>126.326062834</v>
      </c>
      <c r="O29" s="450">
        <f>+O5+O17-O28</f>
        <v>203.93438708450003</v>
      </c>
      <c r="P29" s="450">
        <f>+P5+P17-P28</f>
        <v>204.02055800750009</v>
      </c>
    </row>
    <row r="30" spans="2:17" ht="15">
      <c r="B30" s="418"/>
      <c r="C30" s="419"/>
      <c r="D30" s="683" t="s">
        <v>734</v>
      </c>
      <c r="E30" s="684"/>
      <c r="F30" s="420">
        <f t="shared" ref="F30" si="36">+F6+F13-F23</f>
        <v>69.711102820999997</v>
      </c>
      <c r="G30" s="420">
        <f t="shared" ref="G30:H30" si="37">+G6+G13-G23</f>
        <v>207.58611335250001</v>
      </c>
      <c r="H30" s="420">
        <f t="shared" si="37"/>
        <v>207.58611335250001</v>
      </c>
      <c r="I30" s="420">
        <f t="shared" ref="I30:J30" si="38">+I6+I13-I23</f>
        <v>207.58611335250001</v>
      </c>
      <c r="J30" s="420">
        <f t="shared" si="38"/>
        <v>207.58611335250001</v>
      </c>
      <c r="K30" s="420">
        <f t="shared" ref="K30:L30" si="39">+K6+K13-K23</f>
        <v>207.58611335250001</v>
      </c>
      <c r="L30" s="420">
        <f t="shared" si="39"/>
        <v>207.58611335250001</v>
      </c>
      <c r="M30" s="420">
        <f t="shared" ref="M30:N30" si="40">+M6+M13-M23</f>
        <v>207.58611335250001</v>
      </c>
      <c r="N30" s="420">
        <f t="shared" si="40"/>
        <v>207.58611335250001</v>
      </c>
      <c r="O30" s="420">
        <f t="shared" ref="O30" si="41">+O6+O13-O23</f>
        <v>207.58611335250001</v>
      </c>
      <c r="P30" s="420">
        <f>+P6+P13-P23</f>
        <v>207.58611335250001</v>
      </c>
    </row>
    <row r="31" spans="2:17" ht="15">
      <c r="B31" s="451"/>
      <c r="C31" s="452"/>
      <c r="D31" s="674" t="s">
        <v>39</v>
      </c>
      <c r="E31" s="675"/>
      <c r="F31" s="453">
        <f t="shared" ref="F31" si="42">+F29-F30</f>
        <v>-34.30441250182497</v>
      </c>
      <c r="G31" s="453">
        <f t="shared" ref="G31" si="43">+G29-G30</f>
        <v>-172.77574005755</v>
      </c>
      <c r="H31" s="453">
        <f t="shared" ref="H31:M31" si="44">+H29-H30</f>
        <v>-145.64002355754997</v>
      </c>
      <c r="I31" s="453">
        <f t="shared" si="44"/>
        <v>-147.04388498899999</v>
      </c>
      <c r="J31" s="453">
        <f t="shared" si="44"/>
        <v>-133.67190208027483</v>
      </c>
      <c r="K31" s="453">
        <f t="shared" si="44"/>
        <v>-123.61931525069988</v>
      </c>
      <c r="L31" s="453">
        <f t="shared" si="44"/>
        <v>-123.73833981719991</v>
      </c>
      <c r="M31" s="453">
        <f t="shared" si="44"/>
        <v>-122.13029393000002</v>
      </c>
      <c r="N31" s="453">
        <f t="shared" ref="N31:O31" si="45">+N29-N30</f>
        <v>-81.260050518500009</v>
      </c>
      <c r="O31" s="453">
        <f t="shared" si="45"/>
        <v>-3.651726267999976</v>
      </c>
      <c r="P31" s="453">
        <f t="shared" ref="P31" si="46">+P29-P30</f>
        <v>-3.5655553449999218</v>
      </c>
    </row>
    <row r="32" spans="2:17" ht="15">
      <c r="B32" s="454"/>
      <c r="C32" s="455"/>
      <c r="D32" s="456"/>
      <c r="E32" s="457" t="s">
        <v>754</v>
      </c>
      <c r="F32" s="458">
        <f t="shared" ref="F32" si="47">+F31-F7</f>
        <v>-2.8796636022249871</v>
      </c>
      <c r="G32" s="458">
        <f t="shared" ref="G32:H32" si="48">+G31-G7</f>
        <v>-138.47132755572503</v>
      </c>
      <c r="H32" s="458">
        <f t="shared" si="48"/>
        <v>27.136759984000008</v>
      </c>
      <c r="I32" s="458">
        <f t="shared" ref="I32:P32" si="49">+I31-I7</f>
        <v>-1.4038614314499966</v>
      </c>
      <c r="J32" s="458">
        <f t="shared" si="49"/>
        <v>13.371982908725158</v>
      </c>
      <c r="K32" s="458">
        <f t="shared" si="49"/>
        <v>10.137714268574967</v>
      </c>
      <c r="L32" s="458">
        <f t="shared" si="49"/>
        <v>-0.11902456650003046</v>
      </c>
      <c r="M32" s="458">
        <f t="shared" si="49"/>
        <v>1.6080458871998786</v>
      </c>
      <c r="N32" s="458">
        <f t="shared" ref="N32:O32" si="50">+N31-N7</f>
        <v>40.870243411499999</v>
      </c>
      <c r="O32" s="458">
        <f t="shared" si="50"/>
        <v>77.608324250500019</v>
      </c>
      <c r="P32" s="458">
        <f t="shared" si="49"/>
        <v>27.859193554600061</v>
      </c>
    </row>
    <row r="33" spans="2:16" ht="15"/>
    <row r="34" spans="2:16" ht="15">
      <c r="B34" s="459" t="s">
        <v>745</v>
      </c>
      <c r="C34" s="459"/>
      <c r="D34" s="460"/>
      <c r="E34" s="461" t="s">
        <v>89</v>
      </c>
      <c r="F34" s="462">
        <f>SUMIF('자금실적 및 계획(원)USD_VND'!$C$7:$C$47,자금요약!$E34,'자금실적 및 계획(원)USD_VND'!$G$7:$G$47)*$B$38/100000000</f>
        <v>0</v>
      </c>
      <c r="G34" s="462">
        <f>SUMIF('자금실적 및 계획(원)USD_VND'!$C$7:$C$47,자금요약!$E34,'자금실적 및 계획(원)USD_VND'!$G$7:$G$47)*$B$38/100000000</f>
        <v>0</v>
      </c>
      <c r="H34" s="462">
        <f>SUMIF('자금실적 및 계획(원)USD_VND'!$C$7:$C$47,자금요약!$E34,'자금실적 및 계획(원)USD_VND'!$G$7:$G$47)*$B$38/100000000</f>
        <v>0</v>
      </c>
      <c r="I34" s="462">
        <f>SUMIF('자금실적 및 계획(원)USD_VND'!$C$7:$C$47,자금요약!$E34,'자금실적 및 계획(원)USD_VND'!$G$7:$G$47)*$B$38/100000000</f>
        <v>0</v>
      </c>
      <c r="J34" s="462">
        <f>SUMIF('자금실적 및 계획(원)USD_VND'!$C$7:$C$47,자금요약!$E34,'자금실적 및 계획(원)USD_VND'!$G$7:$G$47)*$B$38/100000000</f>
        <v>0</v>
      </c>
      <c r="K34" s="462">
        <f>SUMIF('자금실적 및 계획(원)USD_VND'!$C$7:$C$47,자금요약!$E34,'자금실적 및 계획(원)USD_VND'!$G$7:$G$47)*$B$38/100000000</f>
        <v>0</v>
      </c>
      <c r="L34" s="462">
        <f>SUMIF('자금실적 및 계획(원)USD_VND'!$C$7:$C$47,자금요약!$E34,'자금실적 및 계획(원)USD_VND'!$G$7:$G$47)*$B$38/100000000</f>
        <v>0</v>
      </c>
      <c r="M34" s="462">
        <f>SUMIF('자금실적 및 계획(원)USD_VND'!$C$7:$C$47,자금요약!$E34,'자금실적 및 계획(원)USD_VND'!$G$7:$G$47)*$B$38/100000000</f>
        <v>0</v>
      </c>
      <c r="N34" s="462">
        <f>SUMIF('자금실적 및 계획(원)USD_VND'!$C$7:$C$47,자금요약!$E34,'자금실적 및 계획(원)USD_VND'!$G$7:$G$47)*$B$38/100000000</f>
        <v>0</v>
      </c>
      <c r="O34" s="462">
        <f>SUMIF('자금실적 및 계획(원)USD_VND'!$C$7:$C$47,자금요약!$E34,'자금실적 및 계획(원)USD_VND'!$G$7:$G$47)*$B$38/100000000</f>
        <v>0</v>
      </c>
      <c r="P34" s="462">
        <f>SUM(F34:F34)</f>
        <v>0</v>
      </c>
    </row>
    <row r="35" spans="2:16" ht="15">
      <c r="B35" s="459" t="s">
        <v>745</v>
      </c>
      <c r="C35" s="459"/>
      <c r="D35" s="460"/>
      <c r="E35" s="463" t="s">
        <v>166</v>
      </c>
      <c r="F35" s="445">
        <f>SUMIF('자금실적 및 계획(원)USD_VND'!$C$7:$C$47,자금요약!$E35,'자금실적 및 계획(원)USD_VND'!$G$7:$G$47)*$B$38/100000000</f>
        <v>0</v>
      </c>
      <c r="G35" s="445">
        <f>SUMIF('자금실적 및 계획(원)USD_VND'!$C$7:$C$47,자금요약!$E35,'자금실적 및 계획(원)USD_VND'!$G$7:$G$47)*$B$38/100000000</f>
        <v>0</v>
      </c>
      <c r="H35" s="445">
        <f>SUMIF('자금실적 및 계획(원)USD_VND'!$C$7:$C$47,자금요약!$E35,'자금실적 및 계획(원)USD_VND'!$G$7:$G$47)*$B$38/100000000</f>
        <v>0</v>
      </c>
      <c r="I35" s="445">
        <f>SUMIF('자금실적 및 계획(원)USD_VND'!$C$7:$C$47,자금요약!$E35,'자금실적 및 계획(원)USD_VND'!$G$7:$G$47)*$B$38/100000000</f>
        <v>0</v>
      </c>
      <c r="J35" s="445">
        <f>SUMIF('자금실적 및 계획(원)USD_VND'!$C$7:$C$47,자금요약!$E35,'자금실적 및 계획(원)USD_VND'!$G$7:$G$47)*$B$38/100000000</f>
        <v>0</v>
      </c>
      <c r="K35" s="445">
        <f>SUMIF('자금실적 및 계획(원)USD_VND'!$C$7:$C$47,자금요약!$E35,'자금실적 및 계획(원)USD_VND'!$G$7:$G$47)*$B$38/100000000</f>
        <v>0</v>
      </c>
      <c r="L35" s="445">
        <f>SUMIF('자금실적 및 계획(원)USD_VND'!$C$7:$C$47,자금요약!$E35,'자금실적 및 계획(원)USD_VND'!$G$7:$G$47)*$B$38/100000000</f>
        <v>0</v>
      </c>
      <c r="M35" s="445">
        <f>SUMIF('자금실적 및 계획(원)USD_VND'!$C$7:$C$47,자금요약!$E35,'자금실적 및 계획(원)USD_VND'!$G$7:$G$47)*$B$38/100000000</f>
        <v>0</v>
      </c>
      <c r="N35" s="445">
        <f>SUMIF('자금실적 및 계획(원)USD_VND'!$C$7:$C$47,자금요약!$E35,'자금실적 및 계획(원)USD_VND'!$G$7:$G$47)*$B$38/100000000</f>
        <v>0</v>
      </c>
      <c r="O35" s="445">
        <f>SUMIF('자금실적 및 계획(원)USD_VND'!$C$7:$C$47,자금요약!$E35,'자금실적 및 계획(원)USD_VND'!$G$7:$G$47)*$B$38/100000000</f>
        <v>0</v>
      </c>
      <c r="P35" s="462">
        <f>SUM(F35:F35)</f>
        <v>0</v>
      </c>
    </row>
    <row r="36" spans="2:16" ht="15">
      <c r="I36" s="530"/>
      <c r="J36" s="530"/>
      <c r="K36" s="530"/>
      <c r="L36" s="530"/>
      <c r="M36" s="530"/>
      <c r="N36" s="530"/>
      <c r="O36" s="530"/>
    </row>
    <row r="37" spans="2:16" ht="15">
      <c r="B37" s="412">
        <v>0.05</v>
      </c>
      <c r="G37" s="524"/>
      <c r="H37" s="524"/>
      <c r="I37" s="524"/>
      <c r="J37" s="524"/>
      <c r="K37" s="524"/>
      <c r="L37" s="524"/>
      <c r="M37" s="524"/>
      <c r="N37" s="524"/>
      <c r="O37" s="524"/>
    </row>
    <row r="38" spans="2:16" ht="22.5" customHeight="1">
      <c r="B38" s="412">
        <v>0.05</v>
      </c>
      <c r="F38" s="68"/>
      <c r="G38" s="68"/>
      <c r="H38" s="68"/>
      <c r="I38" s="68"/>
      <c r="J38" s="68"/>
      <c r="K38" s="68"/>
      <c r="L38" s="68"/>
      <c r="M38" s="585"/>
      <c r="N38" s="585"/>
      <c r="O38" s="585"/>
      <c r="P38" s="68"/>
    </row>
    <row r="39" spans="2:16" ht="22.5" customHeight="1"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spans="2:16" ht="22.5" customHeight="1">
      <c r="F40" s="465"/>
      <c r="G40" s="465"/>
      <c r="H40" s="465"/>
      <c r="I40" s="465"/>
      <c r="J40" s="465"/>
      <c r="K40" s="465"/>
      <c r="L40" s="465"/>
      <c r="M40" s="465"/>
      <c r="N40" s="465"/>
      <c r="O40" s="465"/>
      <c r="P40" s="465"/>
    </row>
    <row r="41" spans="2:16" ht="22.5" customHeight="1"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</row>
    <row r="42" spans="2:16" ht="22.5" customHeight="1"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 spans="2:16" ht="22.5" customHeight="1"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68"/>
    </row>
    <row r="44" spans="2:16" ht="22.5" customHeight="1">
      <c r="F44" s="68"/>
      <c r="G44" s="68"/>
      <c r="H44" s="68"/>
      <c r="I44" s="68"/>
      <c r="J44" s="68"/>
      <c r="K44" s="68"/>
      <c r="L44" s="68"/>
      <c r="M44" s="68"/>
      <c r="N44" s="68"/>
      <c r="O44" s="68"/>
    </row>
    <row r="45" spans="2:16" ht="22.5" customHeight="1">
      <c r="F45" s="467"/>
      <c r="G45" s="467"/>
      <c r="H45" s="467"/>
      <c r="I45" s="467"/>
      <c r="J45" s="467"/>
      <c r="K45" s="467"/>
      <c r="L45" s="467"/>
      <c r="M45" s="467"/>
      <c r="N45" s="467"/>
      <c r="O45" s="467"/>
    </row>
    <row r="48" spans="2:16" ht="22.5" customHeight="1">
      <c r="B48" t="s">
        <v>755</v>
      </c>
    </row>
    <row r="49" spans="2:2" ht="22.5" customHeight="1">
      <c r="B49" t="s">
        <v>756</v>
      </c>
    </row>
    <row r="50" spans="2:2" ht="22.5" customHeight="1">
      <c r="B50" t="s">
        <v>757</v>
      </c>
    </row>
    <row r="51" spans="2:2" ht="22.5" customHeight="1">
      <c r="B51" t="s">
        <v>758</v>
      </c>
    </row>
    <row r="52" spans="2:2" ht="22.5" customHeight="1">
      <c r="B52" t="s">
        <v>759</v>
      </c>
    </row>
    <row r="53" spans="2:2" ht="22.5" customHeight="1">
      <c r="B53" t="s">
        <v>760</v>
      </c>
    </row>
    <row r="54" spans="2:2" ht="22.5" customHeight="1">
      <c r="B54" t="s">
        <v>761</v>
      </c>
    </row>
    <row r="55" spans="2:2" ht="22.5" customHeight="1">
      <c r="B55" t="s">
        <v>762</v>
      </c>
    </row>
  </sheetData>
  <mergeCells count="13">
    <mergeCell ref="D13:D16"/>
    <mergeCell ref="B4:E4"/>
    <mergeCell ref="D5:E5"/>
    <mergeCell ref="D6:E6"/>
    <mergeCell ref="D7:E7"/>
    <mergeCell ref="D8:D12"/>
    <mergeCell ref="D31:E31"/>
    <mergeCell ref="D17:E17"/>
    <mergeCell ref="D18:D21"/>
    <mergeCell ref="D22:D27"/>
    <mergeCell ref="D28:E28"/>
    <mergeCell ref="D29:E29"/>
    <mergeCell ref="D30:E30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33"/>
  <sheetViews>
    <sheetView workbookViewId="0">
      <selection activeCell="M32" sqref="M3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49" t="s">
        <v>23</v>
      </c>
      <c r="B2" s="749"/>
      <c r="C2" s="750" t="s">
        <v>225</v>
      </c>
      <c r="D2" s="751"/>
      <c r="E2" s="750" t="s">
        <v>224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243" t="s">
        <v>25</v>
      </c>
      <c r="E3" s="158" t="s">
        <v>24</v>
      </c>
      <c r="F3" s="243" t="s">
        <v>25</v>
      </c>
      <c r="G3" s="243" t="s">
        <v>24</v>
      </c>
      <c r="H3" s="243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0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48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19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19"/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33"/>
  <sheetViews>
    <sheetView workbookViewId="0">
      <selection activeCell="M22" sqref="M2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26.140625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505</v>
      </c>
      <c r="D2" s="751"/>
      <c r="E2" s="750" t="s">
        <v>493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30" t="s">
        <v>25</v>
      </c>
      <c r="E3" s="158" t="s">
        <v>24</v>
      </c>
      <c r="F3" s="330" t="s">
        <v>25</v>
      </c>
      <c r="G3" s="330" t="s">
        <v>24</v>
      </c>
      <c r="H3" s="330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3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23">
        <v>0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78"/>
  <sheetViews>
    <sheetView workbookViewId="0">
      <selection activeCell="J23" sqref="J2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343" t="s">
        <v>506</v>
      </c>
      <c r="C1" s="343" t="s">
        <v>507</v>
      </c>
      <c r="E1" s="343" t="s">
        <v>508</v>
      </c>
      <c r="F1" s="343" t="s">
        <v>509</v>
      </c>
      <c r="G1" s="343" t="s">
        <v>510</v>
      </c>
      <c r="H1" s="343" t="s">
        <v>511</v>
      </c>
      <c r="I1" s="343" t="s">
        <v>512</v>
      </c>
    </row>
    <row r="2" spans="2:12">
      <c r="B2" s="344" t="s">
        <v>513</v>
      </c>
      <c r="C2" s="345" t="e">
        <v>#REF!</v>
      </c>
      <c r="E2" s="346" t="s">
        <v>514</v>
      </c>
      <c r="F2" s="347">
        <v>0</v>
      </c>
      <c r="G2" s="348">
        <v>0</v>
      </c>
      <c r="H2" s="348">
        <v>0</v>
      </c>
      <c r="I2" s="349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515</v>
      </c>
      <c r="C3" s="54" t="e">
        <v>#REF!</v>
      </c>
      <c r="E3" s="60" t="s">
        <v>516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517</v>
      </c>
      <c r="C4" s="54" t="e">
        <v>#REF!</v>
      </c>
      <c r="E4" s="350" t="s">
        <v>518</v>
      </c>
      <c r="F4" s="351">
        <f>SUM(F2:F3)</f>
        <v>0</v>
      </c>
      <c r="G4" s="352" t="e">
        <f>J4/F4</f>
        <v>#DIV/0!</v>
      </c>
      <c r="H4" s="353" t="e">
        <f>K4/F4</f>
        <v>#DIV/0!</v>
      </c>
      <c r="I4" s="354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519</v>
      </c>
      <c r="C5" s="55">
        <v>0</v>
      </c>
    </row>
    <row r="6" spans="2:12">
      <c r="B6" s="350" t="s">
        <v>520</v>
      </c>
      <c r="C6" s="355" t="e">
        <f>C2+C3-C4-C5</f>
        <v>#REF!</v>
      </c>
    </row>
    <row r="7" spans="2:12">
      <c r="C7" s="68" t="e"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521</v>
      </c>
      <c r="C10" t="s">
        <v>522</v>
      </c>
      <c r="D10" t="s">
        <v>523</v>
      </c>
    </row>
    <row r="11" spans="2:12">
      <c r="B11" s="303" t="s">
        <v>464</v>
      </c>
      <c r="C11" s="304">
        <v>23290</v>
      </c>
      <c r="D11" s="305">
        <v>23125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303" t="s">
        <v>465</v>
      </c>
      <c r="C12" s="304">
        <v>23290</v>
      </c>
      <c r="D12" s="305">
        <v>23125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303" t="s">
        <v>466</v>
      </c>
      <c r="C13" s="304">
        <v>23290</v>
      </c>
      <c r="D13" s="305">
        <v>23125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303" t="s">
        <v>467</v>
      </c>
      <c r="C14" s="304">
        <v>23290</v>
      </c>
      <c r="D14" s="305">
        <v>23125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303" t="s">
        <v>468</v>
      </c>
      <c r="C15" s="304">
        <v>23290</v>
      </c>
      <c r="D15" s="305">
        <v>23125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303" t="s">
        <v>469</v>
      </c>
      <c r="C16" s="304">
        <v>23290</v>
      </c>
      <c r="D16" s="305">
        <v>23125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303" t="s">
        <v>470</v>
      </c>
      <c r="C17" s="304">
        <v>23290</v>
      </c>
      <c r="D17" s="305">
        <v>23125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303" t="s">
        <v>471</v>
      </c>
      <c r="C18" s="304">
        <v>23290</v>
      </c>
      <c r="D18" s="305">
        <v>23125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303" t="s">
        <v>472</v>
      </c>
      <c r="C19" s="304">
        <v>23290</v>
      </c>
      <c r="D19" s="305">
        <v>23125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303" t="s">
        <v>473</v>
      </c>
      <c r="C20" s="304">
        <v>23290</v>
      </c>
      <c r="D20" s="305">
        <v>23125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303" t="s">
        <v>474</v>
      </c>
      <c r="C21" s="304">
        <v>23290</v>
      </c>
      <c r="D21" s="305">
        <v>23125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303" t="s">
        <v>475</v>
      </c>
      <c r="C22" s="304">
        <v>23290</v>
      </c>
      <c r="D22" s="305">
        <v>23125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303" t="s">
        <v>476</v>
      </c>
      <c r="C23" s="304">
        <v>23290</v>
      </c>
      <c r="D23" s="305">
        <v>23125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303" t="s">
        <v>477</v>
      </c>
      <c r="C24" s="304">
        <v>23290</v>
      </c>
      <c r="D24" s="305">
        <v>23125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303" t="s">
        <v>478</v>
      </c>
      <c r="C25" s="304">
        <v>23290</v>
      </c>
      <c r="D25" s="305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303" t="s">
        <v>479</v>
      </c>
      <c r="C26" s="304">
        <v>23290</v>
      </c>
      <c r="D26" s="305">
        <v>23125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303" t="s">
        <v>480</v>
      </c>
      <c r="C27" s="304">
        <v>23290</v>
      </c>
      <c r="D27" s="305">
        <v>23125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303" t="s">
        <v>481</v>
      </c>
      <c r="C28" s="304">
        <v>23290</v>
      </c>
      <c r="D28" s="305">
        <v>23125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303" t="s">
        <v>482</v>
      </c>
      <c r="C29" s="304">
        <v>23290</v>
      </c>
      <c r="D29" s="305">
        <v>23125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303" t="s">
        <v>483</v>
      </c>
      <c r="C30" s="304">
        <v>23290</v>
      </c>
      <c r="D30" s="305">
        <v>23125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303" t="s">
        <v>484</v>
      </c>
      <c r="C31" s="304">
        <v>23280</v>
      </c>
      <c r="D31" s="305">
        <v>23115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303" t="s">
        <v>485</v>
      </c>
      <c r="C32" s="304">
        <v>23285</v>
      </c>
      <c r="D32" s="305">
        <v>23120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03" t="s">
        <v>486</v>
      </c>
      <c r="C33" s="304">
        <v>23285</v>
      </c>
      <c r="D33" s="305">
        <v>23120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303" t="s">
        <v>487</v>
      </c>
      <c r="C34" s="304">
        <v>23285</v>
      </c>
      <c r="D34" s="305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303" t="s">
        <v>488</v>
      </c>
      <c r="C35" s="304">
        <v>23280</v>
      </c>
      <c r="D35" s="305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303" t="s">
        <v>489</v>
      </c>
      <c r="C36" s="306">
        <v>23280</v>
      </c>
      <c r="D36" s="307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303" t="s">
        <v>490</v>
      </c>
      <c r="C37" s="306">
        <v>23280</v>
      </c>
      <c r="D37" s="307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311" t="s">
        <v>491</v>
      </c>
      <c r="C38" s="306">
        <v>23280</v>
      </c>
      <c r="D38" s="307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303" t="s">
        <v>492</v>
      </c>
      <c r="C39" s="309">
        <v>23280</v>
      </c>
      <c r="D39" s="310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303" t="s">
        <v>449</v>
      </c>
      <c r="C40" s="309"/>
      <c r="D40" s="310"/>
      <c r="E40" s="233"/>
      <c r="F40" s="233"/>
      <c r="G40" s="234"/>
      <c r="H40" s="234"/>
      <c r="I40" s="234"/>
      <c r="J40" s="234"/>
      <c r="K40" s="234"/>
      <c r="L40" s="235"/>
    </row>
    <row r="41" spans="2:12">
      <c r="C41" s="215"/>
      <c r="D41" s="215"/>
    </row>
    <row r="42" spans="2:12">
      <c r="C42" s="215"/>
      <c r="D42" s="215"/>
    </row>
    <row r="43" spans="2:12">
      <c r="C43" s="215"/>
      <c r="D43" s="215"/>
    </row>
    <row r="44" spans="2:12">
      <c r="C44" s="216"/>
      <c r="D44" s="216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33"/>
  <sheetViews>
    <sheetView workbookViewId="0">
      <selection activeCell="L13" sqref="L1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534</v>
      </c>
      <c r="D2" s="751"/>
      <c r="E2" s="750" t="s">
        <v>524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60" t="s">
        <v>25</v>
      </c>
      <c r="E3" s="158" t="s">
        <v>24</v>
      </c>
      <c r="F3" s="360" t="s">
        <v>25</v>
      </c>
      <c r="G3" s="360" t="s">
        <v>24</v>
      </c>
      <c r="H3" s="360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2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76</v>
      </c>
      <c r="L20" s="32"/>
      <c r="M20" s="28">
        <v>0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66</v>
      </c>
      <c r="L21" s="43"/>
      <c r="M21" s="28" t="e">
        <f>+KRW_VND!#REF!/100000000</f>
        <v>#REF!</v>
      </c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8"/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T33"/>
  <sheetViews>
    <sheetView workbookViewId="0">
      <selection activeCell="L25" sqref="L25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545</v>
      </c>
      <c r="D2" s="751"/>
      <c r="E2" s="750" t="s">
        <v>546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71" t="s">
        <v>25</v>
      </c>
      <c r="E3" s="158" t="s">
        <v>24</v>
      </c>
      <c r="F3" s="371" t="s">
        <v>25</v>
      </c>
      <c r="G3" s="371" t="s">
        <v>24</v>
      </c>
      <c r="H3" s="371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2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76</v>
      </c>
      <c r="L20" s="32"/>
      <c r="M20" s="28">
        <v>0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66</v>
      </c>
      <c r="L21" s="43"/>
      <c r="M21" s="28" t="e">
        <f>+KRW_VND!#REF!/100000000</f>
        <v>#REF!</v>
      </c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8"/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T33"/>
  <sheetViews>
    <sheetView workbookViewId="0">
      <selection activeCell="U10" sqref="U10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558</v>
      </c>
      <c r="D2" s="751"/>
      <c r="E2" s="750" t="s">
        <v>547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74" t="s">
        <v>25</v>
      </c>
      <c r="E3" s="158" t="s">
        <v>24</v>
      </c>
      <c r="F3" s="374" t="s">
        <v>25</v>
      </c>
      <c r="G3" s="374" t="s">
        <v>24</v>
      </c>
      <c r="H3" s="374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2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76</v>
      </c>
      <c r="L20" s="32"/>
      <c r="M20" s="28">
        <v>0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66</v>
      </c>
      <c r="L21" s="43"/>
      <c r="M21" s="28" t="e">
        <f>+KRW_VND!#REF!/100000000</f>
        <v>#REF!</v>
      </c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8"/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K310"/>
  <sheetViews>
    <sheetView zoomScale="80" zoomScaleNormal="80" workbookViewId="0">
      <selection activeCell="C204" sqref="C204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bestFit="1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22968.003663606301</v>
      </c>
      <c r="K2" s="294">
        <v>22988.810507808299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+SUBTOTAL(9,F5:F59842)</f>
        <v>0</v>
      </c>
      <c r="G4" s="397">
        <f>+SUBTOTAL(9,G5:G59842)</f>
        <v>0</v>
      </c>
      <c r="H4" s="397">
        <f>+SUBTOTAL(9,H5:H59842)</f>
        <v>0</v>
      </c>
      <c r="I4" s="370">
        <f>+SUBTOTAL(9,I5:I59842)</f>
        <v>63400000</v>
      </c>
      <c r="J4" s="370"/>
      <c r="K4" s="370"/>
    </row>
    <row r="5" spans="1:11" s="308" customFormat="1" hidden="1">
      <c r="A5" s="379">
        <v>44214</v>
      </c>
      <c r="B5" s="315"/>
      <c r="C5" s="292" t="s">
        <v>499</v>
      </c>
      <c r="D5" s="292" t="s">
        <v>699</v>
      </c>
      <c r="E5" s="398" t="s">
        <v>117</v>
      </c>
      <c r="F5" s="296">
        <v>77959.929999999993</v>
      </c>
      <c r="G5" s="316">
        <f t="shared" ref="G5:G15" si="0">+ROUND(F5*$I$2,0)</f>
        <v>1790583958</v>
      </c>
      <c r="H5" s="298"/>
      <c r="I5" s="298"/>
      <c r="J5" s="292" t="s">
        <v>115</v>
      </c>
      <c r="K5" s="292"/>
    </row>
    <row r="6" spans="1:11" s="308" customFormat="1" hidden="1">
      <c r="A6" s="379">
        <v>44225</v>
      </c>
      <c r="B6" s="315"/>
      <c r="C6" s="292" t="s">
        <v>499</v>
      </c>
      <c r="D6" s="292" t="s">
        <v>699</v>
      </c>
      <c r="E6" s="398" t="s">
        <v>117</v>
      </c>
      <c r="F6" s="296">
        <v>79178.13</v>
      </c>
      <c r="G6" s="316">
        <f t="shared" si="0"/>
        <v>1818563580</v>
      </c>
      <c r="H6" s="298"/>
      <c r="I6" s="298"/>
      <c r="J6" s="292" t="s">
        <v>115</v>
      </c>
      <c r="K6" s="292"/>
    </row>
    <row r="7" spans="1:11" s="308" customFormat="1" hidden="1">
      <c r="A7" s="379">
        <v>44201</v>
      </c>
      <c r="B7" s="315"/>
      <c r="C7" s="292" t="s">
        <v>128</v>
      </c>
      <c r="D7" s="292" t="s">
        <v>699</v>
      </c>
      <c r="E7" s="398" t="s">
        <v>117</v>
      </c>
      <c r="F7" s="296">
        <v>483414</v>
      </c>
      <c r="G7" s="316">
        <f t="shared" si="0"/>
        <v>11103054523</v>
      </c>
      <c r="H7" s="298"/>
      <c r="I7" s="298"/>
      <c r="J7" s="292" t="s">
        <v>115</v>
      </c>
      <c r="K7" s="292"/>
    </row>
    <row r="8" spans="1:11" s="308" customFormat="1" hidden="1">
      <c r="A8" s="379">
        <v>44201</v>
      </c>
      <c r="B8" s="315"/>
      <c r="C8" s="292" t="s">
        <v>127</v>
      </c>
      <c r="D8" s="292" t="s">
        <v>699</v>
      </c>
      <c r="E8" s="398" t="s">
        <v>117</v>
      </c>
      <c r="F8" s="296">
        <v>998348.4</v>
      </c>
      <c r="G8" s="316">
        <f t="shared" si="0"/>
        <v>22930069709</v>
      </c>
      <c r="H8" s="298"/>
      <c r="I8" s="298"/>
      <c r="J8" s="292" t="s">
        <v>115</v>
      </c>
      <c r="K8" s="292"/>
    </row>
    <row r="9" spans="1:11" s="308" customFormat="1" hidden="1">
      <c r="A9" s="379">
        <v>44216</v>
      </c>
      <c r="B9" s="315"/>
      <c r="C9" s="292" t="s">
        <v>128</v>
      </c>
      <c r="D9" s="292" t="s">
        <v>699</v>
      </c>
      <c r="E9" s="398" t="s">
        <v>117</v>
      </c>
      <c r="F9" s="296">
        <v>1296455.9999999998</v>
      </c>
      <c r="G9" s="316">
        <f t="shared" si="0"/>
        <v>29777006158</v>
      </c>
      <c r="H9" s="298"/>
      <c r="I9" s="298"/>
      <c r="J9" s="292" t="s">
        <v>115</v>
      </c>
      <c r="K9" s="292"/>
    </row>
    <row r="10" spans="1:11" s="308" customFormat="1" hidden="1">
      <c r="A10" s="379">
        <v>44216</v>
      </c>
      <c r="B10" s="315"/>
      <c r="C10" s="292" t="s">
        <v>127</v>
      </c>
      <c r="D10" s="292" t="s">
        <v>699</v>
      </c>
      <c r="E10" s="398" t="s">
        <v>117</v>
      </c>
      <c r="F10" s="296">
        <v>2535777.5</v>
      </c>
      <c r="G10" s="316">
        <f t="shared" si="0"/>
        <v>58241746910</v>
      </c>
      <c r="H10" s="298"/>
      <c r="I10" s="298"/>
      <c r="J10" s="292" t="s">
        <v>115</v>
      </c>
      <c r="K10" s="292"/>
    </row>
    <row r="11" spans="1:11" s="308" customFormat="1" hidden="1">
      <c r="A11" s="379">
        <v>44225</v>
      </c>
      <c r="B11" s="315"/>
      <c r="C11" s="292" t="s">
        <v>500</v>
      </c>
      <c r="D11" s="292" t="s">
        <v>699</v>
      </c>
      <c r="E11" s="398" t="s">
        <v>117</v>
      </c>
      <c r="F11" s="296">
        <v>227330.33</v>
      </c>
      <c r="G11" s="316">
        <f t="shared" si="0"/>
        <v>5221323852</v>
      </c>
      <c r="H11" s="298"/>
      <c r="I11" s="298"/>
      <c r="J11" s="292" t="s">
        <v>115</v>
      </c>
      <c r="K11" s="292"/>
    </row>
    <row r="12" spans="1:11" s="308" customFormat="1" hidden="1">
      <c r="A12" s="379">
        <v>44200</v>
      </c>
      <c r="B12" s="315"/>
      <c r="C12" s="292" t="s">
        <v>494</v>
      </c>
      <c r="D12" s="292" t="s">
        <v>682</v>
      </c>
      <c r="E12" s="398" t="s">
        <v>117</v>
      </c>
      <c r="F12" s="296">
        <v>435636.71</v>
      </c>
      <c r="G12" s="316">
        <f t="shared" si="0"/>
        <v>10005705551</v>
      </c>
      <c r="H12" s="298"/>
      <c r="I12" s="298"/>
      <c r="J12" s="292" t="s">
        <v>115</v>
      </c>
      <c r="K12" s="292"/>
    </row>
    <row r="13" spans="1:11" s="308" customFormat="1" hidden="1">
      <c r="A13" s="379">
        <v>44216</v>
      </c>
      <c r="B13" s="315"/>
      <c r="C13" s="292" t="s">
        <v>664</v>
      </c>
      <c r="D13" s="292" t="s">
        <v>699</v>
      </c>
      <c r="E13" s="398" t="s">
        <v>117</v>
      </c>
      <c r="F13" s="296">
        <v>652077.73</v>
      </c>
      <c r="G13" s="316">
        <f t="shared" si="0"/>
        <v>14976923692</v>
      </c>
      <c r="H13" s="298"/>
      <c r="I13" s="298"/>
      <c r="J13" s="292" t="s">
        <v>115</v>
      </c>
      <c r="K13" s="292"/>
    </row>
    <row r="14" spans="1:11" s="308" customFormat="1" hidden="1">
      <c r="A14" s="379">
        <v>44216</v>
      </c>
      <c r="B14" s="315"/>
      <c r="C14" s="292" t="s">
        <v>636</v>
      </c>
      <c r="D14" s="292" t="s">
        <v>699</v>
      </c>
      <c r="E14" s="398" t="s">
        <v>117</v>
      </c>
      <c r="F14" s="296">
        <v>17359.2</v>
      </c>
      <c r="G14" s="316">
        <f t="shared" si="0"/>
        <v>398706169</v>
      </c>
      <c r="H14" s="298"/>
      <c r="I14" s="298"/>
      <c r="J14" s="292" t="s">
        <v>115</v>
      </c>
      <c r="K14" s="292"/>
    </row>
    <row r="15" spans="1:11" s="308" customFormat="1" hidden="1">
      <c r="A15" s="379">
        <v>44216</v>
      </c>
      <c r="B15" s="315"/>
      <c r="C15" s="292" t="s">
        <v>700</v>
      </c>
      <c r="D15" s="292" t="s">
        <v>699</v>
      </c>
      <c r="E15" s="398" t="s">
        <v>117</v>
      </c>
      <c r="F15" s="296">
        <v>457.45</v>
      </c>
      <c r="G15" s="316">
        <f t="shared" si="0"/>
        <v>10506713</v>
      </c>
      <c r="H15" s="298"/>
      <c r="I15" s="298"/>
      <c r="J15" s="292" t="s">
        <v>115</v>
      </c>
      <c r="K15" s="292"/>
    </row>
    <row r="16" spans="1:11" s="308" customFormat="1" hidden="1">
      <c r="A16" s="379">
        <v>44224</v>
      </c>
      <c r="B16" s="315"/>
      <c r="C16" s="292" t="s">
        <v>613</v>
      </c>
      <c r="D16" s="292" t="s">
        <v>699</v>
      </c>
      <c r="E16" s="398" t="s">
        <v>96</v>
      </c>
      <c r="F16" s="296"/>
      <c r="G16" s="316">
        <v>440480000</v>
      </c>
      <c r="H16" s="298"/>
      <c r="I16" s="298"/>
      <c r="J16" s="292" t="s">
        <v>114</v>
      </c>
      <c r="K16" s="292"/>
    </row>
    <row r="17" spans="1:11" s="308" customFormat="1" hidden="1">
      <c r="A17" s="379">
        <v>44197</v>
      </c>
      <c r="B17" s="315"/>
      <c r="C17" s="292" t="s">
        <v>432</v>
      </c>
      <c r="D17" s="292" t="s">
        <v>775</v>
      </c>
      <c r="E17" s="292" t="s">
        <v>17</v>
      </c>
      <c r="F17" s="296"/>
      <c r="G17" s="316">
        <v>14922</v>
      </c>
      <c r="H17" s="298"/>
      <c r="I17" s="298"/>
      <c r="J17" s="292" t="s">
        <v>114</v>
      </c>
      <c r="K17" s="292"/>
    </row>
    <row r="18" spans="1:11" s="308" customFormat="1" hidden="1">
      <c r="A18" s="379">
        <v>44219</v>
      </c>
      <c r="B18" s="315"/>
      <c r="C18" s="292" t="s">
        <v>430</v>
      </c>
      <c r="D18" s="292" t="s">
        <v>776</v>
      </c>
      <c r="E18" s="292" t="s">
        <v>17</v>
      </c>
      <c r="F18" s="296"/>
      <c r="G18" s="316">
        <v>133126</v>
      </c>
      <c r="H18" s="298"/>
      <c r="I18" s="298"/>
      <c r="J18" s="292" t="s">
        <v>114</v>
      </c>
      <c r="K18" s="292"/>
    </row>
    <row r="19" spans="1:11" s="308" customFormat="1" hidden="1">
      <c r="A19" s="379">
        <v>44212</v>
      </c>
      <c r="B19" s="315"/>
      <c r="C19" s="292" t="s">
        <v>131</v>
      </c>
      <c r="D19" s="292" t="s">
        <v>776</v>
      </c>
      <c r="E19" s="292" t="s">
        <v>17</v>
      </c>
      <c r="F19" s="296"/>
      <c r="G19" s="316">
        <v>188266</v>
      </c>
      <c r="H19" s="298"/>
      <c r="I19" s="298"/>
      <c r="J19" s="292" t="s">
        <v>114</v>
      </c>
      <c r="K19" s="292"/>
    </row>
    <row r="20" spans="1:11" s="308" customFormat="1" hidden="1">
      <c r="A20" s="379">
        <v>44222</v>
      </c>
      <c r="B20" s="315"/>
      <c r="C20" s="292" t="s">
        <v>431</v>
      </c>
      <c r="D20" s="292" t="s">
        <v>776</v>
      </c>
      <c r="E20" s="292" t="s">
        <v>17</v>
      </c>
      <c r="F20" s="296"/>
      <c r="G20" s="316">
        <v>21324</v>
      </c>
      <c r="H20" s="298"/>
      <c r="I20" s="298"/>
      <c r="J20" s="292" t="s">
        <v>114</v>
      </c>
      <c r="K20" s="292"/>
    </row>
    <row r="21" spans="1:11" s="308" customFormat="1" hidden="1">
      <c r="A21" s="379">
        <v>44226</v>
      </c>
      <c r="B21" s="315"/>
      <c r="C21" s="292" t="s">
        <v>256</v>
      </c>
      <c r="D21" s="292" t="s">
        <v>776</v>
      </c>
      <c r="E21" s="292" t="s">
        <v>17</v>
      </c>
      <c r="F21" s="296"/>
      <c r="G21" s="316">
        <v>2000</v>
      </c>
      <c r="H21" s="298"/>
      <c r="I21" s="298"/>
      <c r="J21" s="292" t="s">
        <v>114</v>
      </c>
      <c r="K21" s="292"/>
    </row>
    <row r="22" spans="1:11" s="308" customFormat="1" hidden="1">
      <c r="A22" s="379">
        <v>44202</v>
      </c>
      <c r="B22" s="315"/>
      <c r="C22" s="292" t="s">
        <v>774</v>
      </c>
      <c r="D22" s="292" t="s">
        <v>777</v>
      </c>
      <c r="E22" s="292" t="s">
        <v>18</v>
      </c>
      <c r="F22" s="296"/>
      <c r="G22" s="316">
        <v>558233</v>
      </c>
      <c r="H22" s="298"/>
      <c r="I22" s="298"/>
      <c r="J22" s="292" t="s">
        <v>114</v>
      </c>
      <c r="K22" s="292"/>
    </row>
    <row r="23" spans="1:11" s="308" customFormat="1" hidden="1">
      <c r="A23" s="379">
        <v>44224</v>
      </c>
      <c r="B23" s="315"/>
      <c r="C23" s="292" t="s">
        <v>591</v>
      </c>
      <c r="D23" s="292" t="s">
        <v>778</v>
      </c>
      <c r="E23" s="292" t="s">
        <v>18</v>
      </c>
      <c r="F23" s="296"/>
      <c r="G23" s="316">
        <v>966000</v>
      </c>
      <c r="H23" s="298"/>
      <c r="I23" s="298"/>
      <c r="J23" s="292" t="s">
        <v>114</v>
      </c>
      <c r="K23" s="292"/>
    </row>
    <row r="24" spans="1:11" s="308" customFormat="1" hidden="1">
      <c r="A24" s="379">
        <v>44202</v>
      </c>
      <c r="B24" s="315"/>
      <c r="C24" s="292" t="s">
        <v>625</v>
      </c>
      <c r="D24" s="292" t="s">
        <v>779</v>
      </c>
      <c r="E24" s="292" t="s">
        <v>18</v>
      </c>
      <c r="F24" s="296"/>
      <c r="G24" s="316">
        <v>49940000</v>
      </c>
      <c r="H24" s="298"/>
      <c r="I24" s="298"/>
      <c r="J24" s="292" t="s">
        <v>114</v>
      </c>
      <c r="K24" s="292"/>
    </row>
    <row r="25" spans="1:11" s="308" customFormat="1" hidden="1">
      <c r="A25" s="379">
        <v>44207</v>
      </c>
      <c r="B25" s="315"/>
      <c r="C25" s="292" t="s">
        <v>630</v>
      </c>
      <c r="D25" s="292" t="s">
        <v>780</v>
      </c>
      <c r="E25" s="292" t="s">
        <v>18</v>
      </c>
      <c r="F25" s="296"/>
      <c r="G25" s="316">
        <v>3000000</v>
      </c>
      <c r="H25" s="298"/>
      <c r="I25" s="298"/>
      <c r="J25" s="292" t="s">
        <v>114</v>
      </c>
      <c r="K25" s="292"/>
    </row>
    <row r="26" spans="1:11" s="308" customFormat="1" hidden="1">
      <c r="A26" s="379">
        <v>44211</v>
      </c>
      <c r="B26" s="315"/>
      <c r="C26" s="292" t="s">
        <v>667</v>
      </c>
      <c r="D26" s="292" t="s">
        <v>781</v>
      </c>
      <c r="E26" s="292" t="s">
        <v>18</v>
      </c>
      <c r="F26" s="296"/>
      <c r="G26" s="316">
        <v>60600000</v>
      </c>
      <c r="H26" s="298"/>
      <c r="I26" s="298"/>
      <c r="J26" s="292" t="s">
        <v>114</v>
      </c>
      <c r="K26" s="292"/>
    </row>
    <row r="27" spans="1:11" s="308" customFormat="1" hidden="1">
      <c r="A27" s="379">
        <v>44217</v>
      </c>
      <c r="B27" s="315"/>
      <c r="C27" s="292" t="s">
        <v>689</v>
      </c>
      <c r="D27" s="292" t="s">
        <v>702</v>
      </c>
      <c r="E27" s="292" t="s">
        <v>18</v>
      </c>
      <c r="F27" s="296"/>
      <c r="G27" s="316">
        <v>60418551</v>
      </c>
      <c r="H27" s="298"/>
      <c r="I27" s="298"/>
      <c r="J27" s="292" t="s">
        <v>114</v>
      </c>
      <c r="K27" s="292"/>
    </row>
    <row r="28" spans="1:11" s="308" customFormat="1" hidden="1">
      <c r="A28" s="379">
        <v>44218</v>
      </c>
      <c r="B28" s="315"/>
      <c r="C28" s="292" t="s">
        <v>616</v>
      </c>
      <c r="D28" s="292" t="s">
        <v>701</v>
      </c>
      <c r="E28" s="292" t="s">
        <v>18</v>
      </c>
      <c r="F28" s="296"/>
      <c r="G28" s="316">
        <v>20498900</v>
      </c>
      <c r="H28" s="298"/>
      <c r="I28" s="298"/>
      <c r="J28" s="292" t="s">
        <v>114</v>
      </c>
      <c r="K28" s="292"/>
    </row>
    <row r="29" spans="1:11" s="308" customFormat="1" hidden="1">
      <c r="A29" s="379">
        <v>44223</v>
      </c>
      <c r="B29" s="315"/>
      <c r="C29" s="292" t="s">
        <v>616</v>
      </c>
      <c r="D29" s="292" t="s">
        <v>701</v>
      </c>
      <c r="E29" s="292" t="s">
        <v>18</v>
      </c>
      <c r="F29" s="296"/>
      <c r="G29" s="316">
        <v>103945500</v>
      </c>
      <c r="H29" s="298"/>
      <c r="I29" s="298"/>
      <c r="J29" s="292" t="s">
        <v>114</v>
      </c>
      <c r="K29" s="292"/>
    </row>
    <row r="30" spans="1:11" s="308" customFormat="1" hidden="1">
      <c r="A30" s="379">
        <v>44203</v>
      </c>
      <c r="B30" s="315"/>
      <c r="C30" s="292" t="s">
        <v>267</v>
      </c>
      <c r="D30" s="292" t="s">
        <v>654</v>
      </c>
      <c r="E30" s="292" t="s">
        <v>161</v>
      </c>
      <c r="F30" s="296"/>
      <c r="G30" s="316">
        <v>6892500000</v>
      </c>
      <c r="H30" s="298"/>
      <c r="I30" s="298"/>
      <c r="J30" s="292" t="s">
        <v>114</v>
      </c>
      <c r="K30" s="292"/>
    </row>
    <row r="31" spans="1:11" s="308" customFormat="1" hidden="1">
      <c r="A31" s="379">
        <v>44203</v>
      </c>
      <c r="B31" s="315"/>
      <c r="C31" s="292" t="s">
        <v>267</v>
      </c>
      <c r="D31" s="292" t="s">
        <v>640</v>
      </c>
      <c r="E31" s="292" t="s">
        <v>161</v>
      </c>
      <c r="F31" s="296"/>
      <c r="G31" s="316">
        <v>4598000000</v>
      </c>
      <c r="H31" s="298"/>
      <c r="I31" s="298"/>
      <c r="J31" s="292" t="s">
        <v>114</v>
      </c>
      <c r="K31" s="292"/>
    </row>
    <row r="32" spans="1:11" s="308" customFormat="1" hidden="1">
      <c r="A32" s="379">
        <v>44223</v>
      </c>
      <c r="B32" s="315"/>
      <c r="C32" s="292" t="s">
        <v>267</v>
      </c>
      <c r="D32" s="292" t="s">
        <v>690</v>
      </c>
      <c r="E32" s="292" t="s">
        <v>161</v>
      </c>
      <c r="F32" s="296"/>
      <c r="G32" s="316">
        <v>9184000000</v>
      </c>
      <c r="H32" s="298"/>
      <c r="I32" s="298"/>
      <c r="J32" s="292" t="s">
        <v>114</v>
      </c>
      <c r="K32" s="292"/>
    </row>
    <row r="33" spans="1:11" s="308" customFormat="1" hidden="1">
      <c r="A33" s="379">
        <v>44201</v>
      </c>
      <c r="B33" s="315"/>
      <c r="C33" s="292" t="s">
        <v>256</v>
      </c>
      <c r="D33" s="292" t="s">
        <v>617</v>
      </c>
      <c r="E33" s="398"/>
      <c r="F33" s="296"/>
      <c r="G33" s="316">
        <v>20140000</v>
      </c>
      <c r="H33" s="298"/>
      <c r="I33" s="298"/>
      <c r="J33" s="292" t="s">
        <v>114</v>
      </c>
      <c r="K33" s="292"/>
    </row>
    <row r="34" spans="1:11" s="308" customFormat="1" hidden="1">
      <c r="A34" s="379">
        <v>44225</v>
      </c>
      <c r="B34" s="315"/>
      <c r="C34" s="292" t="s">
        <v>256</v>
      </c>
      <c r="D34" s="292" t="s">
        <v>617</v>
      </c>
      <c r="E34" s="398"/>
      <c r="F34" s="296"/>
      <c r="G34" s="316">
        <v>26720000</v>
      </c>
      <c r="H34" s="298"/>
      <c r="I34" s="298"/>
      <c r="J34" s="292" t="s">
        <v>114</v>
      </c>
      <c r="K34" s="292"/>
    </row>
    <row r="35" spans="1:11" s="308" customFormat="1" hidden="1">
      <c r="A35" s="379">
        <v>44204</v>
      </c>
      <c r="B35" s="315"/>
      <c r="C35" s="292" t="s">
        <v>219</v>
      </c>
      <c r="D35" s="292" t="s">
        <v>782</v>
      </c>
      <c r="E35" s="292" t="s">
        <v>19</v>
      </c>
      <c r="F35" s="296"/>
      <c r="G35" s="316"/>
      <c r="H35" s="298"/>
      <c r="I35" s="298">
        <v>5275487735</v>
      </c>
      <c r="J35" s="292" t="s">
        <v>114</v>
      </c>
      <c r="K35" s="292"/>
    </row>
    <row r="36" spans="1:11" s="308" customFormat="1" hidden="1">
      <c r="A36" s="379">
        <v>44204</v>
      </c>
      <c r="B36" s="315"/>
      <c r="C36" s="292" t="s">
        <v>219</v>
      </c>
      <c r="D36" s="292" t="s">
        <v>783</v>
      </c>
      <c r="E36" s="292" t="s">
        <v>19</v>
      </c>
      <c r="F36" s="296"/>
      <c r="G36" s="316"/>
      <c r="H36" s="298">
        <v>37020</v>
      </c>
      <c r="I36" s="293">
        <f t="shared" ref="I36:I37" si="1">+ROUND(H36*$K$2,0)</f>
        <v>851045765</v>
      </c>
      <c r="J36" s="292" t="s">
        <v>115</v>
      </c>
      <c r="K36" s="292"/>
    </row>
    <row r="37" spans="1:11" s="308" customFormat="1" hidden="1">
      <c r="A37" s="379">
        <v>44216</v>
      </c>
      <c r="B37" s="315"/>
      <c r="C37" s="292" t="s">
        <v>219</v>
      </c>
      <c r="D37" s="292" t="s">
        <v>784</v>
      </c>
      <c r="E37" s="292" t="s">
        <v>19</v>
      </c>
      <c r="F37" s="296"/>
      <c r="G37" s="316"/>
      <c r="H37" s="298">
        <v>45220</v>
      </c>
      <c r="I37" s="293">
        <f t="shared" si="1"/>
        <v>1039554011</v>
      </c>
      <c r="J37" s="292" t="s">
        <v>115</v>
      </c>
      <c r="K37" s="292"/>
    </row>
    <row r="38" spans="1:11" s="308" customFormat="1" hidden="1">
      <c r="A38" s="379">
        <v>44216</v>
      </c>
      <c r="B38" s="315"/>
      <c r="C38" s="292" t="s">
        <v>219</v>
      </c>
      <c r="D38" s="292" t="s">
        <v>784</v>
      </c>
      <c r="E38" s="292" t="s">
        <v>19</v>
      </c>
      <c r="F38" s="296"/>
      <c r="G38" s="316"/>
      <c r="H38" s="298"/>
      <c r="I38" s="298">
        <v>165448890</v>
      </c>
      <c r="J38" s="292" t="s">
        <v>114</v>
      </c>
      <c r="K38" s="292"/>
    </row>
    <row r="39" spans="1:11" s="308" customFormat="1" hidden="1">
      <c r="A39" s="379">
        <v>44204</v>
      </c>
      <c r="B39" s="315"/>
      <c r="C39" s="292" t="s">
        <v>219</v>
      </c>
      <c r="D39" s="292" t="s">
        <v>785</v>
      </c>
      <c r="E39" s="292" t="s">
        <v>19</v>
      </c>
      <c r="F39" s="296"/>
      <c r="G39" s="316"/>
      <c r="H39" s="298"/>
      <c r="I39" s="298">
        <v>9112232</v>
      </c>
      <c r="J39" s="292" t="s">
        <v>114</v>
      </c>
      <c r="K39" s="292"/>
    </row>
    <row r="40" spans="1:11" s="308" customFormat="1" hidden="1">
      <c r="A40" s="379">
        <v>44216</v>
      </c>
      <c r="B40" s="315"/>
      <c r="C40" s="292" t="s">
        <v>219</v>
      </c>
      <c r="D40" s="292" t="s">
        <v>786</v>
      </c>
      <c r="E40" s="292" t="s">
        <v>19</v>
      </c>
      <c r="F40" s="296"/>
      <c r="G40" s="316"/>
      <c r="H40" s="298"/>
      <c r="I40" s="298">
        <v>636000000</v>
      </c>
      <c r="J40" s="292" t="s">
        <v>114</v>
      </c>
      <c r="K40" s="292"/>
    </row>
    <row r="41" spans="1:11" s="308" customFormat="1" hidden="1">
      <c r="A41" s="379">
        <v>44211</v>
      </c>
      <c r="B41" s="315"/>
      <c r="C41" s="292" t="s">
        <v>131</v>
      </c>
      <c r="D41" s="292" t="s">
        <v>649</v>
      </c>
      <c r="E41" s="292" t="s">
        <v>20</v>
      </c>
      <c r="F41" s="296"/>
      <c r="G41" s="316"/>
      <c r="H41" s="298"/>
      <c r="I41" s="298">
        <v>19636000</v>
      </c>
      <c r="J41" s="292" t="s">
        <v>114</v>
      </c>
      <c r="K41" s="292"/>
    </row>
    <row r="42" spans="1:11" s="308" customFormat="1" hidden="1">
      <c r="A42" s="379">
        <v>44211</v>
      </c>
      <c r="B42" s="315"/>
      <c r="C42" s="292" t="s">
        <v>131</v>
      </c>
      <c r="D42" s="292" t="s">
        <v>787</v>
      </c>
      <c r="E42" s="292" t="s">
        <v>20</v>
      </c>
      <c r="F42" s="296"/>
      <c r="G42" s="316"/>
      <c r="H42" s="298"/>
      <c r="I42" s="298">
        <v>900000</v>
      </c>
      <c r="J42" s="292" t="s">
        <v>114</v>
      </c>
      <c r="K42" s="292"/>
    </row>
    <row r="43" spans="1:11" s="308" customFormat="1" hidden="1">
      <c r="A43" s="379">
        <v>44211</v>
      </c>
      <c r="B43" s="315"/>
      <c r="C43" s="292" t="s">
        <v>131</v>
      </c>
      <c r="D43" s="292" t="s">
        <v>788</v>
      </c>
      <c r="E43" s="292" t="s">
        <v>20</v>
      </c>
      <c r="F43" s="296"/>
      <c r="G43" s="316"/>
      <c r="H43" s="298"/>
      <c r="I43" s="298">
        <v>900000</v>
      </c>
      <c r="J43" s="292" t="s">
        <v>114</v>
      </c>
      <c r="K43" s="292"/>
    </row>
    <row r="44" spans="1:11" s="308" customFormat="1" hidden="1">
      <c r="A44" s="379">
        <v>44211</v>
      </c>
      <c r="B44" s="315"/>
      <c r="C44" s="292" t="s">
        <v>131</v>
      </c>
      <c r="D44" s="292" t="s">
        <v>628</v>
      </c>
      <c r="E44" s="292" t="s">
        <v>20</v>
      </c>
      <c r="F44" s="296"/>
      <c r="G44" s="316"/>
      <c r="H44" s="298"/>
      <c r="I44" s="298">
        <v>51432710</v>
      </c>
      <c r="J44" s="292" t="s">
        <v>114</v>
      </c>
      <c r="K44" s="292"/>
    </row>
    <row r="45" spans="1:11" s="308" customFormat="1" hidden="1">
      <c r="A45" s="379">
        <v>44211</v>
      </c>
      <c r="B45" s="315"/>
      <c r="C45" s="292" t="s">
        <v>131</v>
      </c>
      <c r="D45" s="292" t="s">
        <v>629</v>
      </c>
      <c r="E45" s="292" t="s">
        <v>20</v>
      </c>
      <c r="F45" s="296"/>
      <c r="G45" s="316"/>
      <c r="H45" s="298"/>
      <c r="I45" s="298">
        <v>7637300</v>
      </c>
      <c r="J45" s="292" t="s">
        <v>114</v>
      </c>
      <c r="K45" s="292"/>
    </row>
    <row r="46" spans="1:11" s="308" customFormat="1" hidden="1">
      <c r="A46" s="379">
        <v>44211</v>
      </c>
      <c r="B46" s="315"/>
      <c r="C46" s="292" t="s">
        <v>131</v>
      </c>
      <c r="D46" s="292" t="s">
        <v>648</v>
      </c>
      <c r="E46" s="292" t="s">
        <v>20</v>
      </c>
      <c r="F46" s="296"/>
      <c r="G46" s="316"/>
      <c r="H46" s="298"/>
      <c r="I46" s="298">
        <v>8453250</v>
      </c>
      <c r="J46" s="292" t="s">
        <v>114</v>
      </c>
      <c r="K46" s="292"/>
    </row>
    <row r="47" spans="1:11" s="308" customFormat="1" hidden="1">
      <c r="A47" s="379">
        <v>44211</v>
      </c>
      <c r="B47" s="315"/>
      <c r="C47" s="292" t="s">
        <v>131</v>
      </c>
      <c r="D47" s="292" t="s">
        <v>641</v>
      </c>
      <c r="E47" s="292" t="s">
        <v>20</v>
      </c>
      <c r="F47" s="296"/>
      <c r="G47" s="316"/>
      <c r="H47" s="298"/>
      <c r="I47" s="298">
        <v>11590800</v>
      </c>
      <c r="J47" s="292" t="s">
        <v>114</v>
      </c>
      <c r="K47" s="292"/>
    </row>
    <row r="48" spans="1:11" s="308" customFormat="1" hidden="1">
      <c r="A48" s="379">
        <v>44211</v>
      </c>
      <c r="B48" s="315"/>
      <c r="C48" s="292" t="s">
        <v>131</v>
      </c>
      <c r="D48" s="292" t="s">
        <v>679</v>
      </c>
      <c r="E48" s="292" t="s">
        <v>20</v>
      </c>
      <c r="F48" s="296"/>
      <c r="G48" s="316"/>
      <c r="H48" s="298"/>
      <c r="I48" s="298">
        <v>3949000</v>
      </c>
      <c r="J48" s="292" t="s">
        <v>114</v>
      </c>
      <c r="K48" s="292"/>
    </row>
    <row r="49" spans="1:11" s="308" customFormat="1" hidden="1">
      <c r="A49" s="379">
        <v>44211</v>
      </c>
      <c r="B49" s="315"/>
      <c r="C49" s="292" t="s">
        <v>131</v>
      </c>
      <c r="D49" s="292" t="s">
        <v>642</v>
      </c>
      <c r="E49" s="292" t="s">
        <v>20</v>
      </c>
      <c r="F49" s="296"/>
      <c r="G49" s="316"/>
      <c r="H49" s="298"/>
      <c r="I49" s="298">
        <v>14234000</v>
      </c>
      <c r="J49" s="292" t="s">
        <v>114</v>
      </c>
      <c r="K49" s="292"/>
    </row>
    <row r="50" spans="1:11" s="308" customFormat="1" hidden="1">
      <c r="A50" s="379">
        <v>44211</v>
      </c>
      <c r="B50" s="315"/>
      <c r="C50" s="292" t="s">
        <v>131</v>
      </c>
      <c r="D50" s="292" t="s">
        <v>678</v>
      </c>
      <c r="E50" s="292" t="s">
        <v>20</v>
      </c>
      <c r="F50" s="296"/>
      <c r="G50" s="316"/>
      <c r="H50" s="298"/>
      <c r="I50" s="298">
        <v>4400000</v>
      </c>
      <c r="J50" s="292" t="s">
        <v>114</v>
      </c>
      <c r="K50" s="292"/>
    </row>
    <row r="51" spans="1:11" s="308" customFormat="1" hidden="1">
      <c r="A51" s="379">
        <v>44225</v>
      </c>
      <c r="B51" s="315"/>
      <c r="C51" s="292" t="s">
        <v>132</v>
      </c>
      <c r="D51" s="292" t="s">
        <v>703</v>
      </c>
      <c r="E51" s="292" t="s">
        <v>116</v>
      </c>
      <c r="F51" s="296"/>
      <c r="G51" s="316"/>
      <c r="H51" s="298"/>
      <c r="I51" s="298">
        <v>13895103</v>
      </c>
      <c r="J51" s="292" t="s">
        <v>114</v>
      </c>
      <c r="K51" s="292"/>
    </row>
    <row r="52" spans="1:11" s="308" customFormat="1" hidden="1">
      <c r="A52" s="379">
        <v>44225</v>
      </c>
      <c r="B52" s="315"/>
      <c r="C52" s="292" t="s">
        <v>655</v>
      </c>
      <c r="D52" s="292" t="s">
        <v>703</v>
      </c>
      <c r="E52" s="292" t="s">
        <v>116</v>
      </c>
      <c r="F52" s="296"/>
      <c r="G52" s="316"/>
      <c r="H52" s="298"/>
      <c r="I52" s="298">
        <v>13612493</v>
      </c>
      <c r="J52" s="292" t="s">
        <v>114</v>
      </c>
      <c r="K52" s="292"/>
    </row>
    <row r="53" spans="1:11" s="308" customFormat="1" hidden="1">
      <c r="A53" s="379">
        <v>44225</v>
      </c>
      <c r="B53" s="315"/>
      <c r="C53" s="292" t="s">
        <v>605</v>
      </c>
      <c r="D53" s="292" t="s">
        <v>703</v>
      </c>
      <c r="E53" s="292" t="s">
        <v>116</v>
      </c>
      <c r="F53" s="296"/>
      <c r="G53" s="316"/>
      <c r="H53" s="298"/>
      <c r="I53" s="298">
        <v>4768652</v>
      </c>
      <c r="J53" s="292" t="s">
        <v>114</v>
      </c>
      <c r="K53" s="292"/>
    </row>
    <row r="54" spans="1:11" s="308" customFormat="1" hidden="1">
      <c r="A54" s="379">
        <v>44225</v>
      </c>
      <c r="B54" s="315"/>
      <c r="C54" s="292" t="s">
        <v>528</v>
      </c>
      <c r="D54" s="292" t="s">
        <v>703</v>
      </c>
      <c r="E54" s="292" t="s">
        <v>116</v>
      </c>
      <c r="F54" s="296"/>
      <c r="G54" s="316"/>
      <c r="H54" s="298"/>
      <c r="I54" s="298">
        <v>217147472</v>
      </c>
      <c r="J54" s="292" t="s">
        <v>114</v>
      </c>
      <c r="K54" s="292"/>
    </row>
    <row r="55" spans="1:11" s="308" customFormat="1" hidden="1">
      <c r="A55" s="379">
        <v>44216</v>
      </c>
      <c r="B55" s="315"/>
      <c r="C55" s="292" t="s">
        <v>685</v>
      </c>
      <c r="D55" s="292" t="s">
        <v>703</v>
      </c>
      <c r="E55" s="292" t="s">
        <v>116</v>
      </c>
      <c r="F55" s="296"/>
      <c r="G55" s="316"/>
      <c r="H55" s="298"/>
      <c r="I55" s="298">
        <v>4846475</v>
      </c>
      <c r="J55" s="292" t="s">
        <v>114</v>
      </c>
      <c r="K55" s="292"/>
    </row>
    <row r="56" spans="1:11" s="308" customFormat="1" hidden="1">
      <c r="A56" s="379">
        <v>44216</v>
      </c>
      <c r="B56" s="315"/>
      <c r="C56" s="292" t="s">
        <v>201</v>
      </c>
      <c r="D56" s="292" t="s">
        <v>703</v>
      </c>
      <c r="E56" s="292" t="s">
        <v>116</v>
      </c>
      <c r="F56" s="296"/>
      <c r="G56" s="316"/>
      <c r="H56" s="298"/>
      <c r="I56" s="298">
        <v>42033132</v>
      </c>
      <c r="J56" s="292" t="s">
        <v>114</v>
      </c>
      <c r="K56" s="292"/>
    </row>
    <row r="57" spans="1:11" s="308" customFormat="1" hidden="1">
      <c r="A57" s="379">
        <v>44204</v>
      </c>
      <c r="B57" s="315"/>
      <c r="C57" s="292" t="s">
        <v>601</v>
      </c>
      <c r="D57" s="392" t="s">
        <v>704</v>
      </c>
      <c r="E57" s="292" t="s">
        <v>116</v>
      </c>
      <c r="F57" s="296"/>
      <c r="G57" s="316"/>
      <c r="H57" s="298"/>
      <c r="I57" s="298">
        <v>1203000</v>
      </c>
      <c r="J57" s="292" t="s">
        <v>114</v>
      </c>
      <c r="K57" s="292"/>
    </row>
    <row r="58" spans="1:11" s="308" customFormat="1" hidden="1">
      <c r="A58" s="379">
        <v>44222</v>
      </c>
      <c r="B58" s="315"/>
      <c r="C58" s="292" t="s">
        <v>392</v>
      </c>
      <c r="D58" s="392" t="s">
        <v>705</v>
      </c>
      <c r="E58" s="292" t="s">
        <v>116</v>
      </c>
      <c r="F58" s="296"/>
      <c r="G58" s="316"/>
      <c r="H58" s="298"/>
      <c r="I58" s="298">
        <v>22000</v>
      </c>
      <c r="J58" s="292" t="s">
        <v>114</v>
      </c>
      <c r="K58" s="292"/>
    </row>
    <row r="59" spans="1:11" s="308" customFormat="1" hidden="1">
      <c r="A59" s="379">
        <v>44204</v>
      </c>
      <c r="B59" s="315"/>
      <c r="C59" s="292" t="s">
        <v>219</v>
      </c>
      <c r="D59" s="392" t="s">
        <v>706</v>
      </c>
      <c r="E59" s="292" t="s">
        <v>116</v>
      </c>
      <c r="F59" s="296"/>
      <c r="G59" s="316"/>
      <c r="H59" s="298"/>
      <c r="I59" s="298">
        <v>4000000</v>
      </c>
      <c r="J59" s="292" t="s">
        <v>114</v>
      </c>
      <c r="K59" s="292"/>
    </row>
    <row r="60" spans="1:11" s="308" customFormat="1" hidden="1">
      <c r="A60" s="379">
        <v>44204</v>
      </c>
      <c r="B60" s="315"/>
      <c r="C60" s="292" t="s">
        <v>646</v>
      </c>
      <c r="D60" s="392" t="s">
        <v>789</v>
      </c>
      <c r="E60" s="292" t="s">
        <v>116</v>
      </c>
      <c r="F60" s="296"/>
      <c r="G60" s="316"/>
      <c r="H60" s="298"/>
      <c r="I60" s="298">
        <v>250000</v>
      </c>
      <c r="J60" s="292" t="s">
        <v>114</v>
      </c>
      <c r="K60" s="292"/>
    </row>
    <row r="61" spans="1:11" s="308" customFormat="1" hidden="1">
      <c r="A61" s="379">
        <v>44204</v>
      </c>
      <c r="B61" s="315"/>
      <c r="C61" s="292" t="s">
        <v>259</v>
      </c>
      <c r="D61" s="392" t="s">
        <v>789</v>
      </c>
      <c r="E61" s="292" t="s">
        <v>116</v>
      </c>
      <c r="F61" s="296"/>
      <c r="G61" s="316"/>
      <c r="H61" s="298"/>
      <c r="I61" s="298">
        <v>320000</v>
      </c>
      <c r="J61" s="292" t="s">
        <v>114</v>
      </c>
      <c r="K61" s="292"/>
    </row>
    <row r="62" spans="1:11" s="308" customFormat="1" hidden="1">
      <c r="A62" s="379">
        <v>44204</v>
      </c>
      <c r="B62" s="315"/>
      <c r="C62" s="292" t="s">
        <v>258</v>
      </c>
      <c r="D62" s="392" t="s">
        <v>789</v>
      </c>
      <c r="E62" s="292" t="s">
        <v>116</v>
      </c>
      <c r="F62" s="296"/>
      <c r="G62" s="316"/>
      <c r="H62" s="298"/>
      <c r="I62" s="298">
        <v>1020000</v>
      </c>
      <c r="J62" s="292" t="s">
        <v>114</v>
      </c>
      <c r="K62" s="292"/>
    </row>
    <row r="63" spans="1:11" s="308" customFormat="1" hidden="1">
      <c r="A63" s="379">
        <v>44198</v>
      </c>
      <c r="B63" s="315"/>
      <c r="C63" s="292" t="s">
        <v>495</v>
      </c>
      <c r="D63" s="392" t="s">
        <v>790</v>
      </c>
      <c r="E63" s="292" t="s">
        <v>116</v>
      </c>
      <c r="F63" s="296"/>
      <c r="G63" s="316"/>
      <c r="H63" s="298"/>
      <c r="I63" s="298">
        <v>1900000</v>
      </c>
      <c r="J63" s="292" t="s">
        <v>114</v>
      </c>
      <c r="K63" s="292"/>
    </row>
    <row r="64" spans="1:11" s="308" customFormat="1" hidden="1">
      <c r="A64" s="379">
        <v>44200</v>
      </c>
      <c r="B64" s="315"/>
      <c r="C64" s="292" t="s">
        <v>495</v>
      </c>
      <c r="D64" s="392" t="s">
        <v>791</v>
      </c>
      <c r="E64" s="292" t="s">
        <v>116</v>
      </c>
      <c r="F64" s="296"/>
      <c r="G64" s="316"/>
      <c r="H64" s="298"/>
      <c r="I64" s="298">
        <v>800000</v>
      </c>
      <c r="J64" s="292" t="s">
        <v>114</v>
      </c>
      <c r="K64" s="292"/>
    </row>
    <row r="65" spans="1:11" s="308" customFormat="1" hidden="1">
      <c r="A65" s="379">
        <v>44201</v>
      </c>
      <c r="B65" s="315"/>
      <c r="C65" s="292" t="s">
        <v>591</v>
      </c>
      <c r="D65" s="392" t="s">
        <v>264</v>
      </c>
      <c r="E65" s="292" t="s">
        <v>116</v>
      </c>
      <c r="F65" s="296"/>
      <c r="G65" s="316"/>
      <c r="H65" s="298"/>
      <c r="I65" s="298">
        <v>28182</v>
      </c>
      <c r="J65" s="292" t="s">
        <v>114</v>
      </c>
      <c r="K65" s="292"/>
    </row>
    <row r="66" spans="1:11" s="308" customFormat="1" hidden="1">
      <c r="A66" s="379">
        <v>44201</v>
      </c>
      <c r="B66" s="315"/>
      <c r="C66" s="292" t="s">
        <v>537</v>
      </c>
      <c r="D66" s="392" t="s">
        <v>792</v>
      </c>
      <c r="E66" s="292" t="s">
        <v>116</v>
      </c>
      <c r="F66" s="296"/>
      <c r="G66" s="316"/>
      <c r="H66" s="298"/>
      <c r="I66" s="298">
        <v>1817200</v>
      </c>
      <c r="J66" s="292" t="s">
        <v>114</v>
      </c>
      <c r="K66" s="292"/>
    </row>
    <row r="67" spans="1:11" s="308" customFormat="1" hidden="1">
      <c r="A67" s="379">
        <v>44202</v>
      </c>
      <c r="B67" s="315"/>
      <c r="C67" s="292" t="s">
        <v>618</v>
      </c>
      <c r="D67" s="392" t="s">
        <v>264</v>
      </c>
      <c r="E67" s="292" t="s">
        <v>116</v>
      </c>
      <c r="F67" s="296"/>
      <c r="G67" s="316"/>
      <c r="H67" s="298"/>
      <c r="I67" s="298">
        <v>40000</v>
      </c>
      <c r="J67" s="292" t="s">
        <v>114</v>
      </c>
      <c r="K67" s="292"/>
    </row>
    <row r="68" spans="1:11" s="308" customFormat="1" hidden="1">
      <c r="A68" s="379">
        <v>44202</v>
      </c>
      <c r="B68" s="315"/>
      <c r="C68" s="292" t="s">
        <v>431</v>
      </c>
      <c r="D68" s="392" t="s">
        <v>793</v>
      </c>
      <c r="E68" s="292" t="s">
        <v>116</v>
      </c>
      <c r="F68" s="296"/>
      <c r="G68" s="316"/>
      <c r="H68" s="298"/>
      <c r="I68" s="298">
        <v>55000</v>
      </c>
      <c r="J68" s="292" t="s">
        <v>114</v>
      </c>
      <c r="K68" s="292"/>
    </row>
    <row r="69" spans="1:11" s="308" customFormat="1" hidden="1">
      <c r="A69" s="379">
        <v>44202</v>
      </c>
      <c r="B69" s="315"/>
      <c r="C69" s="292" t="s">
        <v>591</v>
      </c>
      <c r="D69" s="392" t="s">
        <v>264</v>
      </c>
      <c r="E69" s="292" t="s">
        <v>116</v>
      </c>
      <c r="F69" s="296"/>
      <c r="G69" s="316"/>
      <c r="H69" s="298"/>
      <c r="I69" s="298">
        <v>144400</v>
      </c>
      <c r="J69" s="292" t="s">
        <v>114</v>
      </c>
      <c r="K69" s="292"/>
    </row>
    <row r="70" spans="1:11" s="308" customFormat="1" hidden="1">
      <c r="A70" s="379">
        <v>44202</v>
      </c>
      <c r="B70" s="315"/>
      <c r="C70" s="292" t="s">
        <v>495</v>
      </c>
      <c r="D70" s="392" t="s">
        <v>794</v>
      </c>
      <c r="E70" s="292" t="s">
        <v>116</v>
      </c>
      <c r="F70" s="296"/>
      <c r="G70" s="316"/>
      <c r="H70" s="298"/>
      <c r="I70" s="298">
        <v>1600000</v>
      </c>
      <c r="J70" s="292" t="s">
        <v>114</v>
      </c>
      <c r="K70" s="292"/>
    </row>
    <row r="71" spans="1:11" s="308" customFormat="1" hidden="1">
      <c r="A71" s="379">
        <v>44203</v>
      </c>
      <c r="B71" s="315"/>
      <c r="C71" s="292" t="s">
        <v>495</v>
      </c>
      <c r="D71" s="392" t="s">
        <v>795</v>
      </c>
      <c r="E71" s="292" t="s">
        <v>116</v>
      </c>
      <c r="F71" s="296"/>
      <c r="G71" s="316"/>
      <c r="H71" s="298"/>
      <c r="I71" s="298">
        <v>1490000</v>
      </c>
      <c r="J71" s="292" t="s">
        <v>114</v>
      </c>
      <c r="K71" s="292"/>
    </row>
    <row r="72" spans="1:11" s="308" customFormat="1" hidden="1">
      <c r="A72" s="379">
        <v>44204</v>
      </c>
      <c r="B72" s="315"/>
      <c r="C72" s="292" t="s">
        <v>537</v>
      </c>
      <c r="D72" s="392" t="s">
        <v>796</v>
      </c>
      <c r="E72" s="292" t="s">
        <v>116</v>
      </c>
      <c r="F72" s="296"/>
      <c r="G72" s="316"/>
      <c r="H72" s="298"/>
      <c r="I72" s="298">
        <v>220088</v>
      </c>
      <c r="J72" s="292" t="s">
        <v>114</v>
      </c>
      <c r="K72" s="292"/>
    </row>
    <row r="73" spans="1:11" s="308" customFormat="1" hidden="1">
      <c r="A73" s="379">
        <v>44204</v>
      </c>
      <c r="B73" s="315"/>
      <c r="C73" s="292" t="s">
        <v>200</v>
      </c>
      <c r="D73" s="392" t="s">
        <v>797</v>
      </c>
      <c r="E73" s="292" t="s">
        <v>116</v>
      </c>
      <c r="F73" s="296"/>
      <c r="G73" s="316"/>
      <c r="H73" s="298"/>
      <c r="I73" s="298">
        <v>4789200</v>
      </c>
      <c r="J73" s="292" t="s">
        <v>114</v>
      </c>
      <c r="K73" s="292"/>
    </row>
    <row r="74" spans="1:11" s="308" customFormat="1" hidden="1">
      <c r="A74" s="379">
        <v>44204</v>
      </c>
      <c r="B74" s="315"/>
      <c r="C74" s="292" t="s">
        <v>652</v>
      </c>
      <c r="D74" s="392" t="s">
        <v>798</v>
      </c>
      <c r="E74" s="292" t="s">
        <v>116</v>
      </c>
      <c r="F74" s="296"/>
      <c r="G74" s="316"/>
      <c r="H74" s="298"/>
      <c r="I74" s="298">
        <v>550000</v>
      </c>
      <c r="J74" s="292" t="s">
        <v>114</v>
      </c>
      <c r="K74" s="292"/>
    </row>
    <row r="75" spans="1:11" s="308" customFormat="1" hidden="1">
      <c r="A75" s="379">
        <v>44204</v>
      </c>
      <c r="B75" s="315"/>
      <c r="C75" s="292" t="s">
        <v>537</v>
      </c>
      <c r="D75" s="392" t="s">
        <v>799</v>
      </c>
      <c r="E75" s="292" t="s">
        <v>116</v>
      </c>
      <c r="F75" s="296"/>
      <c r="G75" s="316"/>
      <c r="H75" s="298"/>
      <c r="I75" s="298">
        <v>1149000</v>
      </c>
      <c r="J75" s="292" t="s">
        <v>114</v>
      </c>
      <c r="K75" s="292"/>
    </row>
    <row r="76" spans="1:11" s="308" customFormat="1" hidden="1">
      <c r="A76" s="379">
        <v>44204</v>
      </c>
      <c r="B76" s="315"/>
      <c r="C76" s="292" t="s">
        <v>651</v>
      </c>
      <c r="D76" s="392" t="s">
        <v>800</v>
      </c>
      <c r="E76" s="292" t="s">
        <v>116</v>
      </c>
      <c r="F76" s="296"/>
      <c r="G76" s="316"/>
      <c r="H76" s="298"/>
      <c r="I76" s="298">
        <v>16688242</v>
      </c>
      <c r="J76" s="292" t="s">
        <v>114</v>
      </c>
      <c r="K76" s="292"/>
    </row>
    <row r="77" spans="1:11" s="308" customFormat="1" hidden="1">
      <c r="A77" s="379">
        <v>44204</v>
      </c>
      <c r="B77" s="315"/>
      <c r="C77" s="292" t="s">
        <v>537</v>
      </c>
      <c r="D77" s="392" t="s">
        <v>800</v>
      </c>
      <c r="E77" s="292" t="s">
        <v>116</v>
      </c>
      <c r="F77" s="296"/>
      <c r="G77" s="316"/>
      <c r="H77" s="298"/>
      <c r="I77" s="298">
        <v>1468000</v>
      </c>
      <c r="J77" s="292" t="s">
        <v>114</v>
      </c>
      <c r="K77" s="292"/>
    </row>
    <row r="78" spans="1:11" s="308" customFormat="1" hidden="1">
      <c r="A78" s="379">
        <v>44204</v>
      </c>
      <c r="B78" s="315"/>
      <c r="C78" s="292" t="s">
        <v>259</v>
      </c>
      <c r="D78" s="392" t="s">
        <v>801</v>
      </c>
      <c r="E78" s="292" t="s">
        <v>116</v>
      </c>
      <c r="F78" s="296"/>
      <c r="G78" s="316"/>
      <c r="H78" s="298"/>
      <c r="I78" s="298">
        <v>4500000</v>
      </c>
      <c r="J78" s="292" t="s">
        <v>114</v>
      </c>
      <c r="K78" s="292"/>
    </row>
    <row r="79" spans="1:11" s="308" customFormat="1" hidden="1">
      <c r="A79" s="379">
        <v>44204</v>
      </c>
      <c r="B79" s="315"/>
      <c r="C79" s="292" t="s">
        <v>656</v>
      </c>
      <c r="D79" s="392" t="s">
        <v>257</v>
      </c>
      <c r="E79" s="292" t="s">
        <v>116</v>
      </c>
      <c r="F79" s="296"/>
      <c r="G79" s="316"/>
      <c r="H79" s="298"/>
      <c r="I79" s="298">
        <v>133443</v>
      </c>
      <c r="J79" s="292" t="s">
        <v>114</v>
      </c>
      <c r="K79" s="292"/>
    </row>
    <row r="80" spans="1:11" s="308" customFormat="1" hidden="1">
      <c r="A80" s="379">
        <v>44204</v>
      </c>
      <c r="B80" s="315"/>
      <c r="C80" s="292" t="s">
        <v>495</v>
      </c>
      <c r="D80" s="392" t="s">
        <v>802</v>
      </c>
      <c r="E80" s="292" t="s">
        <v>116</v>
      </c>
      <c r="F80" s="296"/>
      <c r="G80" s="316"/>
      <c r="H80" s="298"/>
      <c r="I80" s="298">
        <v>1600000</v>
      </c>
      <c r="J80" s="292" t="s">
        <v>114</v>
      </c>
      <c r="K80" s="292"/>
    </row>
    <row r="81" spans="1:11" s="308" customFormat="1" hidden="1">
      <c r="A81" s="379">
        <v>44204</v>
      </c>
      <c r="B81" s="315"/>
      <c r="C81" s="292" t="s">
        <v>442</v>
      </c>
      <c r="D81" s="392" t="s">
        <v>803</v>
      </c>
      <c r="E81" s="292" t="s">
        <v>116</v>
      </c>
      <c r="F81" s="296"/>
      <c r="G81" s="316"/>
      <c r="H81" s="298"/>
      <c r="I81" s="298">
        <v>4795020</v>
      </c>
      <c r="J81" s="292" t="s">
        <v>114</v>
      </c>
      <c r="K81" s="292"/>
    </row>
    <row r="82" spans="1:11" s="308" customFormat="1" hidden="1">
      <c r="A82" s="379">
        <v>44204</v>
      </c>
      <c r="B82" s="315"/>
      <c r="C82" s="292" t="s">
        <v>262</v>
      </c>
      <c r="D82" s="392" t="s">
        <v>804</v>
      </c>
      <c r="E82" s="292" t="s">
        <v>116</v>
      </c>
      <c r="F82" s="296"/>
      <c r="G82" s="316"/>
      <c r="H82" s="298"/>
      <c r="I82" s="298">
        <v>1450000</v>
      </c>
      <c r="J82" s="292" t="s">
        <v>114</v>
      </c>
      <c r="K82" s="292"/>
    </row>
    <row r="83" spans="1:11" s="308" customFormat="1" hidden="1">
      <c r="A83" s="379">
        <v>44204</v>
      </c>
      <c r="B83" s="315"/>
      <c r="C83" s="292" t="s">
        <v>591</v>
      </c>
      <c r="D83" s="392" t="s">
        <v>257</v>
      </c>
      <c r="E83" s="292" t="s">
        <v>116</v>
      </c>
      <c r="F83" s="296"/>
      <c r="G83" s="316"/>
      <c r="H83" s="298">
        <v>150.84</v>
      </c>
      <c r="I83" s="293">
        <f t="shared" ref="I83" si="2">+ROUND(H83*$K$2,0)</f>
        <v>3467632</v>
      </c>
      <c r="J83" s="292" t="s">
        <v>115</v>
      </c>
      <c r="K83" s="292"/>
    </row>
    <row r="84" spans="1:11" s="308" customFormat="1" hidden="1">
      <c r="A84" s="379">
        <v>44204</v>
      </c>
      <c r="B84" s="315"/>
      <c r="C84" s="292" t="s">
        <v>591</v>
      </c>
      <c r="D84" s="392" t="s">
        <v>257</v>
      </c>
      <c r="E84" s="292" t="s">
        <v>116</v>
      </c>
      <c r="F84" s="296"/>
      <c r="G84" s="316"/>
      <c r="H84" s="298"/>
      <c r="I84" s="298">
        <v>111001</v>
      </c>
      <c r="J84" s="292" t="s">
        <v>114</v>
      </c>
      <c r="K84" s="292"/>
    </row>
    <row r="85" spans="1:11" s="308" customFormat="1" hidden="1">
      <c r="A85" s="379">
        <v>44207</v>
      </c>
      <c r="B85" s="315"/>
      <c r="C85" s="292" t="s">
        <v>831</v>
      </c>
      <c r="D85" s="392" t="s">
        <v>793</v>
      </c>
      <c r="E85" s="292" t="s">
        <v>116</v>
      </c>
      <c r="F85" s="296"/>
      <c r="G85" s="316"/>
      <c r="H85" s="298"/>
      <c r="I85" s="298">
        <v>576000</v>
      </c>
      <c r="J85" s="292" t="s">
        <v>114</v>
      </c>
      <c r="K85" s="292"/>
    </row>
    <row r="86" spans="1:11" s="308" customFormat="1" hidden="1">
      <c r="A86" s="379">
        <v>44207</v>
      </c>
      <c r="B86" s="315"/>
      <c r="C86" s="292" t="s">
        <v>832</v>
      </c>
      <c r="D86" s="392" t="s">
        <v>793</v>
      </c>
      <c r="E86" s="292" t="s">
        <v>116</v>
      </c>
      <c r="F86" s="296"/>
      <c r="G86" s="316"/>
      <c r="H86" s="298"/>
      <c r="I86" s="298">
        <v>55000</v>
      </c>
      <c r="J86" s="292" t="s">
        <v>114</v>
      </c>
      <c r="K86" s="292"/>
    </row>
    <row r="87" spans="1:11" s="308" customFormat="1" hidden="1">
      <c r="A87" s="379">
        <v>44207</v>
      </c>
      <c r="B87" s="315"/>
      <c r="C87" s="292" t="s">
        <v>495</v>
      </c>
      <c r="D87" s="392" t="s">
        <v>805</v>
      </c>
      <c r="E87" s="292" t="s">
        <v>116</v>
      </c>
      <c r="F87" s="296"/>
      <c r="G87" s="316"/>
      <c r="H87" s="298"/>
      <c r="I87" s="298">
        <v>1000000</v>
      </c>
      <c r="J87" s="292" t="s">
        <v>114</v>
      </c>
      <c r="K87" s="292"/>
    </row>
    <row r="88" spans="1:11" s="308" customFormat="1" hidden="1">
      <c r="A88" s="379">
        <v>44207</v>
      </c>
      <c r="B88" s="315"/>
      <c r="C88" s="292" t="s">
        <v>591</v>
      </c>
      <c r="D88" s="392" t="s">
        <v>806</v>
      </c>
      <c r="E88" s="292" t="s">
        <v>116</v>
      </c>
      <c r="F88" s="296"/>
      <c r="G88" s="316"/>
      <c r="H88" s="298"/>
      <c r="I88" s="298">
        <v>9091</v>
      </c>
      <c r="J88" s="292" t="s">
        <v>114</v>
      </c>
      <c r="K88" s="292"/>
    </row>
    <row r="89" spans="1:11" s="308" customFormat="1" hidden="1">
      <c r="A89" s="379">
        <v>44207</v>
      </c>
      <c r="B89" s="315"/>
      <c r="C89" s="292" t="s">
        <v>591</v>
      </c>
      <c r="D89" s="392" t="s">
        <v>806</v>
      </c>
      <c r="E89" s="292" t="s">
        <v>116</v>
      </c>
      <c r="F89" s="296"/>
      <c r="G89" s="316"/>
      <c r="H89" s="298">
        <v>0.4</v>
      </c>
      <c r="I89" s="293">
        <f t="shared" ref="I89" si="3">+ROUND(H89*$K$2,0)</f>
        <v>9196</v>
      </c>
      <c r="J89" s="292" t="s">
        <v>115</v>
      </c>
      <c r="K89" s="292"/>
    </row>
    <row r="90" spans="1:11" s="308" customFormat="1" hidden="1">
      <c r="A90" s="379">
        <v>44208</v>
      </c>
      <c r="B90" s="315"/>
      <c r="C90" s="292" t="s">
        <v>495</v>
      </c>
      <c r="D90" s="392" t="s">
        <v>807</v>
      </c>
      <c r="E90" s="292" t="s">
        <v>116</v>
      </c>
      <c r="F90" s="296"/>
      <c r="G90" s="316"/>
      <c r="H90" s="298"/>
      <c r="I90" s="298">
        <v>1600000</v>
      </c>
      <c r="J90" s="292" t="s">
        <v>114</v>
      </c>
      <c r="K90" s="292"/>
    </row>
    <row r="91" spans="1:11" s="308" customFormat="1" hidden="1">
      <c r="A91" s="379">
        <v>44208</v>
      </c>
      <c r="B91" s="315"/>
      <c r="C91" s="292" t="s">
        <v>591</v>
      </c>
      <c r="D91" s="392" t="s">
        <v>257</v>
      </c>
      <c r="E91" s="292" t="s">
        <v>116</v>
      </c>
      <c r="F91" s="296"/>
      <c r="G91" s="316"/>
      <c r="H91" s="298"/>
      <c r="I91" s="298">
        <v>53669</v>
      </c>
      <c r="J91" s="292" t="s">
        <v>114</v>
      </c>
      <c r="K91" s="292"/>
    </row>
    <row r="92" spans="1:11" s="308" customFormat="1" hidden="1">
      <c r="A92" s="379">
        <v>44209</v>
      </c>
      <c r="B92" s="315"/>
      <c r="C92" s="292" t="s">
        <v>833</v>
      </c>
      <c r="D92" s="392" t="s">
        <v>793</v>
      </c>
      <c r="E92" s="292" t="s">
        <v>116</v>
      </c>
      <c r="F92" s="296"/>
      <c r="G92" s="316"/>
      <c r="H92" s="298"/>
      <c r="I92" s="298">
        <v>251672</v>
      </c>
      <c r="J92" s="292" t="s">
        <v>114</v>
      </c>
      <c r="K92" s="292"/>
    </row>
    <row r="93" spans="1:11" s="308" customFormat="1" hidden="1">
      <c r="A93" s="379">
        <v>44210</v>
      </c>
      <c r="B93" s="315"/>
      <c r="C93" s="292" t="s">
        <v>495</v>
      </c>
      <c r="D93" s="392" t="s">
        <v>808</v>
      </c>
      <c r="E93" s="292" t="s">
        <v>116</v>
      </c>
      <c r="F93" s="296"/>
      <c r="G93" s="316"/>
      <c r="H93" s="298"/>
      <c r="I93" s="298">
        <v>1600000</v>
      </c>
      <c r="J93" s="292" t="s">
        <v>114</v>
      </c>
      <c r="K93" s="292"/>
    </row>
    <row r="94" spans="1:11" s="308" customFormat="1" hidden="1">
      <c r="A94" s="379">
        <v>44211</v>
      </c>
      <c r="B94" s="315"/>
      <c r="C94" s="292" t="s">
        <v>656</v>
      </c>
      <c r="D94" s="392" t="s">
        <v>809</v>
      </c>
      <c r="E94" s="292" t="s">
        <v>116</v>
      </c>
      <c r="F94" s="296"/>
      <c r="G94" s="316"/>
      <c r="H94" s="298"/>
      <c r="I94" s="298">
        <v>150000</v>
      </c>
      <c r="J94" s="292" t="s">
        <v>114</v>
      </c>
      <c r="K94" s="292"/>
    </row>
    <row r="95" spans="1:11" s="308" customFormat="1" hidden="1">
      <c r="A95" s="379">
        <v>44211</v>
      </c>
      <c r="B95" s="315"/>
      <c r="C95" s="292" t="s">
        <v>495</v>
      </c>
      <c r="D95" s="392" t="s">
        <v>810</v>
      </c>
      <c r="E95" s="292" t="s">
        <v>116</v>
      </c>
      <c r="F95" s="296"/>
      <c r="G95" s="316"/>
      <c r="H95" s="298"/>
      <c r="I95" s="298">
        <v>1000000</v>
      </c>
      <c r="J95" s="292" t="s">
        <v>114</v>
      </c>
      <c r="K95" s="292"/>
    </row>
    <row r="96" spans="1:11" s="308" customFormat="1" hidden="1">
      <c r="A96" s="379">
        <v>44211</v>
      </c>
      <c r="B96" s="315"/>
      <c r="C96" s="292" t="s">
        <v>262</v>
      </c>
      <c r="D96" s="392" t="s">
        <v>811</v>
      </c>
      <c r="E96" s="292" t="s">
        <v>116</v>
      </c>
      <c r="F96" s="296"/>
      <c r="G96" s="316"/>
      <c r="H96" s="298"/>
      <c r="I96" s="298">
        <v>12000000</v>
      </c>
      <c r="J96" s="292" t="s">
        <v>114</v>
      </c>
      <c r="K96" s="292"/>
    </row>
    <row r="97" spans="1:11" s="308" customFormat="1" hidden="1">
      <c r="A97" s="379">
        <v>44211</v>
      </c>
      <c r="B97" s="315"/>
      <c r="C97" s="292" t="s">
        <v>262</v>
      </c>
      <c r="D97" s="392" t="s">
        <v>811</v>
      </c>
      <c r="E97" s="292" t="s">
        <v>116</v>
      </c>
      <c r="F97" s="296"/>
      <c r="G97" s="316"/>
      <c r="H97" s="298"/>
      <c r="I97" s="298">
        <v>13000000</v>
      </c>
      <c r="J97" s="292" t="s">
        <v>114</v>
      </c>
      <c r="K97" s="292"/>
    </row>
    <row r="98" spans="1:11" s="308" customFormat="1" hidden="1">
      <c r="A98" s="379">
        <v>44211</v>
      </c>
      <c r="B98" s="315"/>
      <c r="C98" s="292" t="s">
        <v>834</v>
      </c>
      <c r="D98" s="392" t="s">
        <v>257</v>
      </c>
      <c r="E98" s="292" t="s">
        <v>116</v>
      </c>
      <c r="F98" s="296"/>
      <c r="G98" s="316"/>
      <c r="H98" s="298"/>
      <c r="I98" s="298">
        <v>19091</v>
      </c>
      <c r="J98" s="292" t="s">
        <v>114</v>
      </c>
      <c r="K98" s="292"/>
    </row>
    <row r="99" spans="1:11" s="308" customFormat="1" hidden="1">
      <c r="A99" s="379">
        <v>44212</v>
      </c>
      <c r="B99" s="315"/>
      <c r="C99" s="292" t="s">
        <v>495</v>
      </c>
      <c r="D99" s="392" t="s">
        <v>812</v>
      </c>
      <c r="E99" s="292" t="s">
        <v>116</v>
      </c>
      <c r="F99" s="296"/>
      <c r="G99" s="316"/>
      <c r="H99" s="298"/>
      <c r="I99" s="298">
        <v>800000</v>
      </c>
      <c r="J99" s="292" t="s">
        <v>114</v>
      </c>
      <c r="K99" s="292"/>
    </row>
    <row r="100" spans="1:11" s="308" customFormat="1" hidden="1">
      <c r="A100" s="379">
        <v>44214</v>
      </c>
      <c r="B100" s="315"/>
      <c r="C100" s="292" t="s">
        <v>495</v>
      </c>
      <c r="D100" s="392" t="s">
        <v>813</v>
      </c>
      <c r="E100" s="292" t="s">
        <v>116</v>
      </c>
      <c r="F100" s="296"/>
      <c r="G100" s="316"/>
      <c r="H100" s="298"/>
      <c r="I100" s="298">
        <v>800000</v>
      </c>
      <c r="J100" s="292" t="s">
        <v>114</v>
      </c>
      <c r="K100" s="292"/>
    </row>
    <row r="101" spans="1:11" s="308" customFormat="1" hidden="1">
      <c r="A101" s="379">
        <v>44215</v>
      </c>
      <c r="B101" s="315"/>
      <c r="C101" s="292" t="s">
        <v>618</v>
      </c>
      <c r="D101" s="392" t="s">
        <v>814</v>
      </c>
      <c r="E101" s="292" t="s">
        <v>116</v>
      </c>
      <c r="F101" s="296"/>
      <c r="G101" s="316"/>
      <c r="H101" s="298"/>
      <c r="I101" s="298">
        <v>200000</v>
      </c>
      <c r="J101" s="292" t="s">
        <v>114</v>
      </c>
      <c r="K101" s="292"/>
    </row>
    <row r="102" spans="1:11" s="308" customFormat="1" hidden="1">
      <c r="A102" s="379">
        <v>44215</v>
      </c>
      <c r="B102" s="315"/>
      <c r="C102" s="292" t="s">
        <v>495</v>
      </c>
      <c r="D102" s="392" t="s">
        <v>815</v>
      </c>
      <c r="E102" s="292" t="s">
        <v>116</v>
      </c>
      <c r="F102" s="296"/>
      <c r="G102" s="316"/>
      <c r="H102" s="298"/>
      <c r="I102" s="298">
        <v>800000</v>
      </c>
      <c r="J102" s="292" t="s">
        <v>114</v>
      </c>
      <c r="K102" s="292"/>
    </row>
    <row r="103" spans="1:11" s="308" customFormat="1" hidden="1">
      <c r="A103" s="379">
        <v>44215</v>
      </c>
      <c r="B103" s="315"/>
      <c r="C103" s="292" t="s">
        <v>835</v>
      </c>
      <c r="D103" s="392" t="s">
        <v>264</v>
      </c>
      <c r="E103" s="292" t="s">
        <v>116</v>
      </c>
      <c r="F103" s="296"/>
      <c r="G103" s="316"/>
      <c r="H103" s="298"/>
      <c r="I103" s="298">
        <v>107460</v>
      </c>
      <c r="J103" s="292" t="s">
        <v>114</v>
      </c>
      <c r="K103" s="292"/>
    </row>
    <row r="104" spans="1:11" s="308" customFormat="1" hidden="1">
      <c r="A104" s="379">
        <v>44216</v>
      </c>
      <c r="B104" s="315"/>
      <c r="C104" s="292" t="s">
        <v>537</v>
      </c>
      <c r="D104" s="392" t="s">
        <v>816</v>
      </c>
      <c r="E104" s="292" t="s">
        <v>116</v>
      </c>
      <c r="F104" s="296"/>
      <c r="G104" s="316"/>
      <c r="H104" s="298"/>
      <c r="I104" s="298">
        <v>13895000</v>
      </c>
      <c r="J104" s="292" t="s">
        <v>114</v>
      </c>
      <c r="K104" s="292"/>
    </row>
    <row r="105" spans="1:11" s="308" customFormat="1" hidden="1">
      <c r="A105" s="379">
        <v>44216</v>
      </c>
      <c r="B105" s="315"/>
      <c r="C105" s="292" t="s">
        <v>537</v>
      </c>
      <c r="D105" s="392" t="s">
        <v>817</v>
      </c>
      <c r="E105" s="292" t="s">
        <v>116</v>
      </c>
      <c r="F105" s="296"/>
      <c r="G105" s="316"/>
      <c r="H105" s="298"/>
      <c r="I105" s="298">
        <v>13340000</v>
      </c>
      <c r="J105" s="292" t="s">
        <v>114</v>
      </c>
      <c r="K105" s="292"/>
    </row>
    <row r="106" spans="1:11" s="308" customFormat="1" hidden="1">
      <c r="A106" s="379">
        <v>44216</v>
      </c>
      <c r="B106" s="315"/>
      <c r="C106" s="292" t="s">
        <v>537</v>
      </c>
      <c r="D106" s="392" t="s">
        <v>811</v>
      </c>
      <c r="E106" s="292" t="s">
        <v>116</v>
      </c>
      <c r="F106" s="296"/>
      <c r="G106" s="316"/>
      <c r="H106" s="298"/>
      <c r="I106" s="298">
        <v>4797000</v>
      </c>
      <c r="J106" s="292" t="s">
        <v>114</v>
      </c>
      <c r="K106" s="292"/>
    </row>
    <row r="107" spans="1:11" s="308" customFormat="1" hidden="1">
      <c r="A107" s="379">
        <v>44216</v>
      </c>
      <c r="B107" s="315"/>
      <c r="C107" s="292" t="s">
        <v>200</v>
      </c>
      <c r="D107" s="392" t="s">
        <v>818</v>
      </c>
      <c r="E107" s="292" t="s">
        <v>116</v>
      </c>
      <c r="F107" s="296"/>
      <c r="G107" s="316"/>
      <c r="H107" s="298"/>
      <c r="I107" s="298">
        <v>8210000</v>
      </c>
      <c r="J107" s="292" t="s">
        <v>114</v>
      </c>
      <c r="K107" s="292"/>
    </row>
    <row r="108" spans="1:11" s="308" customFormat="1" hidden="1">
      <c r="A108" s="379">
        <v>44216</v>
      </c>
      <c r="B108" s="315"/>
      <c r="C108" s="292" t="s">
        <v>618</v>
      </c>
      <c r="D108" s="392" t="s">
        <v>264</v>
      </c>
      <c r="E108" s="292" t="s">
        <v>116</v>
      </c>
      <c r="F108" s="296"/>
      <c r="G108" s="316"/>
      <c r="H108" s="298"/>
      <c r="I108" s="298">
        <v>695500</v>
      </c>
      <c r="J108" s="292" t="s">
        <v>114</v>
      </c>
      <c r="K108" s="292"/>
    </row>
    <row r="109" spans="1:11" s="308" customFormat="1" hidden="1">
      <c r="A109" s="379">
        <v>44216</v>
      </c>
      <c r="B109" s="315"/>
      <c r="C109" s="292" t="s">
        <v>666</v>
      </c>
      <c r="D109" s="392" t="s">
        <v>819</v>
      </c>
      <c r="E109" s="292" t="s">
        <v>116</v>
      </c>
      <c r="F109" s="296"/>
      <c r="G109" s="316"/>
      <c r="H109" s="298"/>
      <c r="I109" s="298">
        <v>1000000</v>
      </c>
      <c r="J109" s="292" t="s">
        <v>114</v>
      </c>
      <c r="K109" s="292"/>
    </row>
    <row r="110" spans="1:11" s="308" customFormat="1" hidden="1">
      <c r="A110" s="379">
        <v>44216</v>
      </c>
      <c r="B110" s="315"/>
      <c r="C110" s="292" t="s">
        <v>437</v>
      </c>
      <c r="D110" s="392" t="s">
        <v>820</v>
      </c>
      <c r="E110" s="292" t="s">
        <v>116</v>
      </c>
      <c r="F110" s="296"/>
      <c r="G110" s="316"/>
      <c r="H110" s="298"/>
      <c r="I110" s="298">
        <v>18163425</v>
      </c>
      <c r="J110" s="292" t="s">
        <v>114</v>
      </c>
      <c r="K110" s="292"/>
    </row>
    <row r="111" spans="1:11" s="308" customFormat="1" hidden="1">
      <c r="A111" s="379">
        <v>44216</v>
      </c>
      <c r="B111" s="315"/>
      <c r="C111" s="292" t="s">
        <v>591</v>
      </c>
      <c r="D111" s="392" t="s">
        <v>264</v>
      </c>
      <c r="E111" s="292" t="s">
        <v>116</v>
      </c>
      <c r="F111" s="296"/>
      <c r="G111" s="316"/>
      <c r="H111" s="298"/>
      <c r="I111" s="298">
        <v>340095</v>
      </c>
      <c r="J111" s="292" t="s">
        <v>114</v>
      </c>
      <c r="K111" s="292"/>
    </row>
    <row r="112" spans="1:11" s="308" customFormat="1" hidden="1">
      <c r="A112" s="379">
        <v>44216</v>
      </c>
      <c r="B112" s="315"/>
      <c r="C112" s="292" t="s">
        <v>495</v>
      </c>
      <c r="D112" s="392" t="s">
        <v>821</v>
      </c>
      <c r="E112" s="292" t="s">
        <v>116</v>
      </c>
      <c r="F112" s="296"/>
      <c r="G112" s="316"/>
      <c r="H112" s="298"/>
      <c r="I112" s="298">
        <v>1000000</v>
      </c>
      <c r="J112" s="292" t="s">
        <v>114</v>
      </c>
      <c r="K112" s="292"/>
    </row>
    <row r="113" spans="1:11" s="308" customFormat="1" hidden="1">
      <c r="A113" s="379">
        <v>44216</v>
      </c>
      <c r="B113" s="315"/>
      <c r="C113" s="292" t="s">
        <v>591</v>
      </c>
      <c r="D113" s="392" t="s">
        <v>264</v>
      </c>
      <c r="E113" s="292" t="s">
        <v>116</v>
      </c>
      <c r="F113" s="296"/>
      <c r="G113" s="316"/>
      <c r="H113" s="298">
        <v>150.44999999999999</v>
      </c>
      <c r="I113" s="293">
        <f t="shared" ref="I113" si="4">+ROUND(H113*$K$2,0)</f>
        <v>3458667</v>
      </c>
      <c r="J113" s="292" t="s">
        <v>115</v>
      </c>
      <c r="K113" s="292"/>
    </row>
    <row r="114" spans="1:11" s="308" customFormat="1" hidden="1">
      <c r="A114" s="379">
        <v>44217</v>
      </c>
      <c r="B114" s="315"/>
      <c r="C114" s="292" t="s">
        <v>495</v>
      </c>
      <c r="D114" s="392" t="s">
        <v>822</v>
      </c>
      <c r="E114" s="292" t="s">
        <v>116</v>
      </c>
      <c r="F114" s="296"/>
      <c r="G114" s="316"/>
      <c r="H114" s="298"/>
      <c r="I114" s="298">
        <v>1600000</v>
      </c>
      <c r="J114" s="292" t="s">
        <v>114</v>
      </c>
      <c r="K114" s="292"/>
    </row>
    <row r="115" spans="1:11" s="308" customFormat="1" hidden="1">
      <c r="A115" s="379">
        <v>44219</v>
      </c>
      <c r="B115" s="315"/>
      <c r="C115" s="292" t="s">
        <v>833</v>
      </c>
      <c r="D115" s="392" t="s">
        <v>793</v>
      </c>
      <c r="E115" s="292" t="s">
        <v>116</v>
      </c>
      <c r="F115" s="296"/>
      <c r="G115" s="316"/>
      <c r="H115" s="298"/>
      <c r="I115" s="298">
        <v>209727</v>
      </c>
      <c r="J115" s="292" t="s">
        <v>114</v>
      </c>
      <c r="K115" s="292"/>
    </row>
    <row r="116" spans="1:11" s="308" customFormat="1" hidden="1">
      <c r="A116" s="379">
        <v>44219</v>
      </c>
      <c r="B116" s="315"/>
      <c r="C116" s="292" t="s">
        <v>495</v>
      </c>
      <c r="D116" s="392" t="s">
        <v>823</v>
      </c>
      <c r="E116" s="292" t="s">
        <v>116</v>
      </c>
      <c r="F116" s="296"/>
      <c r="G116" s="316"/>
      <c r="H116" s="298"/>
      <c r="I116" s="298">
        <v>800000</v>
      </c>
      <c r="J116" s="292" t="s">
        <v>114</v>
      </c>
      <c r="K116" s="292"/>
    </row>
    <row r="117" spans="1:11" s="308" customFormat="1" hidden="1">
      <c r="A117" s="379">
        <v>44221</v>
      </c>
      <c r="B117" s="315"/>
      <c r="C117" s="292" t="s">
        <v>495</v>
      </c>
      <c r="D117" s="392" t="s">
        <v>823</v>
      </c>
      <c r="E117" s="292" t="s">
        <v>116</v>
      </c>
      <c r="F117" s="296"/>
      <c r="G117" s="316"/>
      <c r="H117" s="298"/>
      <c r="I117" s="298">
        <v>1800000</v>
      </c>
      <c r="J117" s="292" t="s">
        <v>114</v>
      </c>
      <c r="K117" s="292"/>
    </row>
    <row r="118" spans="1:11" s="308" customFormat="1" hidden="1">
      <c r="A118" s="379">
        <v>44222</v>
      </c>
      <c r="B118" s="315"/>
      <c r="C118" s="292" t="s">
        <v>495</v>
      </c>
      <c r="D118" s="392" t="s">
        <v>823</v>
      </c>
      <c r="E118" s="292" t="s">
        <v>116</v>
      </c>
      <c r="F118" s="296"/>
      <c r="G118" s="316"/>
      <c r="H118" s="298"/>
      <c r="I118" s="298">
        <v>800000</v>
      </c>
      <c r="J118" s="292" t="s">
        <v>114</v>
      </c>
      <c r="K118" s="292"/>
    </row>
    <row r="119" spans="1:11" s="308" customFormat="1" hidden="1">
      <c r="A119" s="379">
        <v>44223</v>
      </c>
      <c r="B119" s="315"/>
      <c r="C119" s="292" t="s">
        <v>591</v>
      </c>
      <c r="D119" s="392" t="s">
        <v>264</v>
      </c>
      <c r="E119" s="292" t="s">
        <v>116</v>
      </c>
      <c r="F119" s="296"/>
      <c r="G119" s="316"/>
      <c r="H119" s="298"/>
      <c r="I119" s="298">
        <v>113848</v>
      </c>
      <c r="J119" s="292" t="s">
        <v>114</v>
      </c>
      <c r="K119" s="292"/>
    </row>
    <row r="120" spans="1:11" s="308" customFormat="1" hidden="1">
      <c r="A120" s="379">
        <v>44223</v>
      </c>
      <c r="B120" s="315"/>
      <c r="C120" s="292" t="s">
        <v>495</v>
      </c>
      <c r="D120" s="392" t="s">
        <v>824</v>
      </c>
      <c r="E120" s="292" t="s">
        <v>116</v>
      </c>
      <c r="F120" s="296"/>
      <c r="G120" s="316"/>
      <c r="H120" s="298"/>
      <c r="I120" s="298">
        <v>1000000</v>
      </c>
      <c r="J120" s="292" t="s">
        <v>114</v>
      </c>
      <c r="K120" s="292"/>
    </row>
    <row r="121" spans="1:11" s="308" customFormat="1" hidden="1">
      <c r="A121" s="379">
        <v>44223</v>
      </c>
      <c r="B121" s="315"/>
      <c r="C121" s="292" t="s">
        <v>591</v>
      </c>
      <c r="D121" s="392" t="s">
        <v>264</v>
      </c>
      <c r="E121" s="292" t="s">
        <v>116</v>
      </c>
      <c r="F121" s="296"/>
      <c r="G121" s="316"/>
      <c r="H121" s="298">
        <v>38.18</v>
      </c>
      <c r="I121" s="293">
        <f t="shared" ref="I121" si="5">+ROUND(H121*$K$2,0)</f>
        <v>877713</v>
      </c>
      <c r="J121" s="292" t="s">
        <v>115</v>
      </c>
      <c r="K121" s="292"/>
    </row>
    <row r="122" spans="1:11" s="308" customFormat="1" hidden="1">
      <c r="A122" s="379">
        <v>44224</v>
      </c>
      <c r="B122" s="315"/>
      <c r="C122" s="292" t="s">
        <v>495</v>
      </c>
      <c r="D122" s="392" t="s">
        <v>825</v>
      </c>
      <c r="E122" s="292" t="s">
        <v>116</v>
      </c>
      <c r="F122" s="296"/>
      <c r="G122" s="316"/>
      <c r="H122" s="298"/>
      <c r="I122" s="298">
        <v>800000</v>
      </c>
      <c r="J122" s="292" t="s">
        <v>114</v>
      </c>
      <c r="K122" s="292"/>
    </row>
    <row r="123" spans="1:11" s="308" customFormat="1" hidden="1">
      <c r="A123" s="379">
        <v>44225</v>
      </c>
      <c r="B123" s="315"/>
      <c r="C123" s="292" t="s">
        <v>537</v>
      </c>
      <c r="D123" s="392" t="s">
        <v>826</v>
      </c>
      <c r="E123" s="292" t="s">
        <v>116</v>
      </c>
      <c r="F123" s="296"/>
      <c r="G123" s="316"/>
      <c r="H123" s="298"/>
      <c r="I123" s="298">
        <v>2122000</v>
      </c>
      <c r="J123" s="292" t="s">
        <v>114</v>
      </c>
      <c r="K123" s="292"/>
    </row>
    <row r="124" spans="1:11" s="308" customFormat="1" hidden="1">
      <c r="A124" s="379">
        <v>44225</v>
      </c>
      <c r="B124" s="315"/>
      <c r="C124" s="292" t="s">
        <v>450</v>
      </c>
      <c r="D124" s="392" t="s">
        <v>827</v>
      </c>
      <c r="E124" s="292" t="s">
        <v>116</v>
      </c>
      <c r="F124" s="296"/>
      <c r="G124" s="316"/>
      <c r="H124" s="298"/>
      <c r="I124" s="298">
        <v>2120000</v>
      </c>
      <c r="J124" s="292" t="s">
        <v>114</v>
      </c>
      <c r="K124" s="292"/>
    </row>
    <row r="125" spans="1:11" s="308" customFormat="1" hidden="1">
      <c r="A125" s="379">
        <v>44225</v>
      </c>
      <c r="B125" s="315"/>
      <c r="C125" s="292" t="s">
        <v>836</v>
      </c>
      <c r="D125" s="392" t="s">
        <v>828</v>
      </c>
      <c r="E125" s="292" t="s">
        <v>116</v>
      </c>
      <c r="F125" s="296"/>
      <c r="G125" s="316"/>
      <c r="H125" s="298"/>
      <c r="I125" s="298">
        <v>6525601</v>
      </c>
      <c r="J125" s="292" t="s">
        <v>114</v>
      </c>
      <c r="K125" s="292"/>
    </row>
    <row r="126" spans="1:11" s="308" customFormat="1" hidden="1">
      <c r="A126" s="379">
        <v>44225</v>
      </c>
      <c r="B126" s="315"/>
      <c r="C126" s="292" t="s">
        <v>666</v>
      </c>
      <c r="D126" s="392" t="s">
        <v>811</v>
      </c>
      <c r="E126" s="292" t="s">
        <v>116</v>
      </c>
      <c r="F126" s="296"/>
      <c r="G126" s="316"/>
      <c r="H126" s="298"/>
      <c r="I126" s="298">
        <v>2029000</v>
      </c>
      <c r="J126" s="292" t="s">
        <v>114</v>
      </c>
      <c r="K126" s="292"/>
    </row>
    <row r="127" spans="1:11" s="308" customFormat="1" hidden="1">
      <c r="A127" s="379">
        <v>44225</v>
      </c>
      <c r="B127" s="315"/>
      <c r="C127" s="292" t="s">
        <v>266</v>
      </c>
      <c r="D127" s="392" t="s">
        <v>829</v>
      </c>
      <c r="E127" s="292" t="s">
        <v>116</v>
      </c>
      <c r="F127" s="296"/>
      <c r="G127" s="316"/>
      <c r="H127" s="298"/>
      <c r="I127" s="298">
        <v>3683000</v>
      </c>
      <c r="J127" s="292" t="s">
        <v>114</v>
      </c>
      <c r="K127" s="292"/>
    </row>
    <row r="128" spans="1:11" s="308" customFormat="1" hidden="1">
      <c r="A128" s="379">
        <v>44225</v>
      </c>
      <c r="B128" s="315"/>
      <c r="C128" s="292" t="s">
        <v>591</v>
      </c>
      <c r="D128" s="392" t="s">
        <v>264</v>
      </c>
      <c r="E128" s="292" t="s">
        <v>116</v>
      </c>
      <c r="F128" s="296"/>
      <c r="G128" s="316"/>
      <c r="H128" s="298"/>
      <c r="I128" s="298">
        <v>823564</v>
      </c>
      <c r="J128" s="292" t="s">
        <v>114</v>
      </c>
      <c r="K128" s="292"/>
    </row>
    <row r="129" spans="1:11" s="308" customFormat="1" hidden="1">
      <c r="A129" s="379">
        <v>44225</v>
      </c>
      <c r="B129" s="315"/>
      <c r="C129" s="292" t="s">
        <v>591</v>
      </c>
      <c r="D129" s="392" t="s">
        <v>264</v>
      </c>
      <c r="E129" s="292" t="s">
        <v>116</v>
      </c>
      <c r="F129" s="296"/>
      <c r="G129" s="316"/>
      <c r="H129" s="298">
        <v>2012.5</v>
      </c>
      <c r="I129" s="293">
        <f t="shared" ref="I129" si="6">+ROUND(H129*$K$2,0)</f>
        <v>46264981</v>
      </c>
      <c r="J129" s="292" t="s">
        <v>115</v>
      </c>
      <c r="K129" s="292"/>
    </row>
    <row r="130" spans="1:11" s="308" customFormat="1" hidden="1">
      <c r="A130" s="379">
        <v>44226</v>
      </c>
      <c r="B130" s="315"/>
      <c r="C130" s="292" t="s">
        <v>495</v>
      </c>
      <c r="D130" s="392" t="s">
        <v>830</v>
      </c>
      <c r="E130" s="292" t="s">
        <v>116</v>
      </c>
      <c r="F130" s="296"/>
      <c r="G130" s="316"/>
      <c r="H130" s="298"/>
      <c r="I130" s="298">
        <v>800000</v>
      </c>
      <c r="J130" s="292" t="s">
        <v>114</v>
      </c>
      <c r="K130" s="292"/>
    </row>
    <row r="131" spans="1:11" s="308" customFormat="1" hidden="1">
      <c r="A131" s="379">
        <v>44216</v>
      </c>
      <c r="B131" s="315"/>
      <c r="C131" s="292" t="s">
        <v>260</v>
      </c>
      <c r="D131" s="392" t="s">
        <v>717</v>
      </c>
      <c r="E131" s="292" t="s">
        <v>116</v>
      </c>
      <c r="F131" s="296"/>
      <c r="G131" s="316"/>
      <c r="H131" s="298"/>
      <c r="I131" s="298">
        <v>4000000</v>
      </c>
      <c r="J131" s="292" t="s">
        <v>114</v>
      </c>
      <c r="K131" s="292"/>
    </row>
    <row r="132" spans="1:11" s="308" customFormat="1" hidden="1">
      <c r="A132" s="379">
        <v>44225</v>
      </c>
      <c r="B132" s="315"/>
      <c r="C132" s="292" t="s">
        <v>260</v>
      </c>
      <c r="D132" s="392" t="s">
        <v>717</v>
      </c>
      <c r="E132" s="292" t="s">
        <v>116</v>
      </c>
      <c r="F132" s="296"/>
      <c r="G132" s="316"/>
      <c r="H132" s="298"/>
      <c r="I132" s="298">
        <v>2000000</v>
      </c>
      <c r="J132" s="292" t="s">
        <v>114</v>
      </c>
      <c r="K132" s="292"/>
    </row>
    <row r="133" spans="1:11" s="308" customFormat="1" hidden="1">
      <c r="A133" s="379">
        <v>44204</v>
      </c>
      <c r="B133" s="315"/>
      <c r="C133" s="292" t="s">
        <v>260</v>
      </c>
      <c r="D133" s="392" t="s">
        <v>718</v>
      </c>
      <c r="E133" s="292" t="s">
        <v>116</v>
      </c>
      <c r="F133" s="296"/>
      <c r="G133" s="316"/>
      <c r="H133" s="298"/>
      <c r="I133" s="298">
        <v>420000</v>
      </c>
      <c r="J133" s="292" t="s">
        <v>114</v>
      </c>
      <c r="K133" s="292"/>
    </row>
    <row r="134" spans="1:11" s="308" customFormat="1" hidden="1">
      <c r="A134" s="379">
        <v>44204</v>
      </c>
      <c r="B134" s="315"/>
      <c r="C134" s="292" t="s">
        <v>134</v>
      </c>
      <c r="D134" s="392" t="s">
        <v>719</v>
      </c>
      <c r="E134" s="292" t="s">
        <v>116</v>
      </c>
      <c r="F134" s="296"/>
      <c r="G134" s="316"/>
      <c r="H134" s="298"/>
      <c r="I134" s="298">
        <v>41800000</v>
      </c>
      <c r="J134" s="292" t="s">
        <v>114</v>
      </c>
      <c r="K134" s="292"/>
    </row>
    <row r="135" spans="1:11" s="308" customFormat="1" hidden="1">
      <c r="A135" s="379">
        <v>44204</v>
      </c>
      <c r="B135" s="315"/>
      <c r="C135" s="292" t="s">
        <v>260</v>
      </c>
      <c r="D135" s="392" t="s">
        <v>720</v>
      </c>
      <c r="E135" s="292" t="s">
        <v>116</v>
      </c>
      <c r="F135" s="296"/>
      <c r="G135" s="316"/>
      <c r="H135" s="298"/>
      <c r="I135" s="298">
        <v>1250000</v>
      </c>
      <c r="J135" s="292" t="s">
        <v>114</v>
      </c>
      <c r="K135" s="292"/>
    </row>
    <row r="136" spans="1:11" s="308" customFormat="1" hidden="1">
      <c r="A136" s="379">
        <v>44215</v>
      </c>
      <c r="B136" s="315"/>
      <c r="C136" s="292" t="s">
        <v>144</v>
      </c>
      <c r="D136" s="392" t="s">
        <v>848</v>
      </c>
      <c r="E136" s="292" t="s">
        <v>116</v>
      </c>
      <c r="F136" s="296"/>
      <c r="G136" s="316"/>
      <c r="H136" s="298"/>
      <c r="I136" s="298">
        <v>1182055388</v>
      </c>
      <c r="J136" s="292" t="s">
        <v>114</v>
      </c>
      <c r="K136" s="292"/>
    </row>
    <row r="137" spans="1:11" s="308" customFormat="1" hidden="1">
      <c r="A137" s="379">
        <v>44204</v>
      </c>
      <c r="B137" s="315"/>
      <c r="C137" s="292" t="s">
        <v>260</v>
      </c>
      <c r="D137" s="392" t="s">
        <v>849</v>
      </c>
      <c r="E137" s="292" t="s">
        <v>116</v>
      </c>
      <c r="F137" s="296"/>
      <c r="G137" s="316"/>
      <c r="H137" s="298"/>
      <c r="I137" s="298">
        <v>171125800</v>
      </c>
      <c r="J137" s="292" t="s">
        <v>114</v>
      </c>
      <c r="K137" s="292"/>
    </row>
    <row r="138" spans="1:11" s="308" customFormat="1" hidden="1">
      <c r="A138" s="379">
        <v>44225</v>
      </c>
      <c r="B138" s="315"/>
      <c r="C138" s="292" t="s">
        <v>260</v>
      </c>
      <c r="D138" s="392" t="s">
        <v>850</v>
      </c>
      <c r="E138" s="292" t="s">
        <v>116</v>
      </c>
      <c r="F138" s="296"/>
      <c r="G138" s="316"/>
      <c r="H138" s="298"/>
      <c r="I138" s="298">
        <v>20498900</v>
      </c>
      <c r="J138" s="292" t="s">
        <v>114</v>
      </c>
      <c r="K138" s="292"/>
    </row>
    <row r="139" spans="1:11" s="308" customFormat="1" hidden="1">
      <c r="A139" s="379">
        <v>44216</v>
      </c>
      <c r="B139" s="315"/>
      <c r="C139" s="292" t="s">
        <v>144</v>
      </c>
      <c r="D139" s="392" t="s">
        <v>851</v>
      </c>
      <c r="E139" s="292" t="s">
        <v>116</v>
      </c>
      <c r="F139" s="296"/>
      <c r="G139" s="316"/>
      <c r="H139" s="298"/>
      <c r="I139" s="298">
        <v>1025049000</v>
      </c>
      <c r="J139" s="292" t="s">
        <v>114</v>
      </c>
      <c r="K139" s="292"/>
    </row>
    <row r="140" spans="1:11" s="308" customFormat="1" hidden="1">
      <c r="A140" s="379">
        <v>44216</v>
      </c>
      <c r="B140" s="315"/>
      <c r="C140" s="292" t="s">
        <v>352</v>
      </c>
      <c r="D140" s="392" t="s">
        <v>852</v>
      </c>
      <c r="E140" s="292" t="s">
        <v>116</v>
      </c>
      <c r="F140" s="296"/>
      <c r="G140" s="316"/>
      <c r="H140" s="298"/>
      <c r="I140" s="298">
        <v>11224123</v>
      </c>
      <c r="J140" s="292" t="s">
        <v>114</v>
      </c>
      <c r="K140" s="292"/>
    </row>
    <row r="141" spans="1:11" s="308" customFormat="1" hidden="1">
      <c r="A141" s="379">
        <v>44216</v>
      </c>
      <c r="B141" s="315"/>
      <c r="C141" s="292" t="s">
        <v>352</v>
      </c>
      <c r="D141" s="392" t="s">
        <v>853</v>
      </c>
      <c r="E141" s="292" t="s">
        <v>116</v>
      </c>
      <c r="F141" s="296"/>
      <c r="G141" s="316"/>
      <c r="H141" s="298"/>
      <c r="I141" s="298">
        <v>24460700</v>
      </c>
      <c r="J141" s="292" t="s">
        <v>114</v>
      </c>
      <c r="K141" s="292"/>
    </row>
    <row r="142" spans="1:11" s="308" customFormat="1" hidden="1">
      <c r="A142" s="379">
        <v>44204</v>
      </c>
      <c r="B142" s="315"/>
      <c r="C142" s="292" t="s">
        <v>441</v>
      </c>
      <c r="D142" s="392" t="s">
        <v>854</v>
      </c>
      <c r="E142" s="292" t="s">
        <v>116</v>
      </c>
      <c r="F142" s="296"/>
      <c r="G142" s="316"/>
      <c r="H142" s="298"/>
      <c r="I142" s="298">
        <v>37968558</v>
      </c>
      <c r="J142" s="292" t="s">
        <v>114</v>
      </c>
      <c r="K142" s="292"/>
    </row>
    <row r="143" spans="1:11" s="308" customFormat="1" hidden="1">
      <c r="A143" s="379">
        <v>44223</v>
      </c>
      <c r="B143" s="315"/>
      <c r="C143" s="292" t="s">
        <v>144</v>
      </c>
      <c r="D143" s="392" t="s">
        <v>855</v>
      </c>
      <c r="E143" s="292" t="s">
        <v>116</v>
      </c>
      <c r="F143" s="296"/>
      <c r="G143" s="316"/>
      <c r="H143" s="298"/>
      <c r="I143" s="298">
        <v>812334381</v>
      </c>
      <c r="J143" s="292" t="s">
        <v>114</v>
      </c>
      <c r="K143" s="292"/>
    </row>
    <row r="144" spans="1:11" s="308" customFormat="1" hidden="1">
      <c r="A144" s="379">
        <v>44225</v>
      </c>
      <c r="B144" s="315"/>
      <c r="C144" s="292" t="s">
        <v>156</v>
      </c>
      <c r="D144" s="392" t="s">
        <v>856</v>
      </c>
      <c r="E144" s="292" t="s">
        <v>116</v>
      </c>
      <c r="F144" s="296"/>
      <c r="G144" s="316"/>
      <c r="H144" s="298"/>
      <c r="I144" s="298">
        <v>32628297</v>
      </c>
      <c r="J144" s="292" t="s">
        <v>114</v>
      </c>
      <c r="K144" s="292"/>
    </row>
    <row r="145" spans="1:11" s="308" customFormat="1" hidden="1">
      <c r="A145" s="379">
        <v>44225</v>
      </c>
      <c r="B145" s="315"/>
      <c r="C145" s="292" t="s">
        <v>592</v>
      </c>
      <c r="D145" s="392" t="s">
        <v>856</v>
      </c>
      <c r="E145" s="292" t="s">
        <v>116</v>
      </c>
      <c r="F145" s="296"/>
      <c r="G145" s="316"/>
      <c r="H145" s="298"/>
      <c r="I145" s="298">
        <v>62485748</v>
      </c>
      <c r="J145" s="292" t="s">
        <v>114</v>
      </c>
      <c r="K145" s="292"/>
    </row>
    <row r="146" spans="1:11" s="308" customFormat="1" hidden="1">
      <c r="A146" s="379">
        <v>44204</v>
      </c>
      <c r="B146" s="315"/>
      <c r="C146" s="292" t="s">
        <v>658</v>
      </c>
      <c r="D146" s="392" t="s">
        <v>857</v>
      </c>
      <c r="E146" s="292" t="s">
        <v>116</v>
      </c>
      <c r="F146" s="296"/>
      <c r="G146" s="316"/>
      <c r="H146" s="298"/>
      <c r="I146" s="298">
        <v>86948568</v>
      </c>
      <c r="J146" s="292" t="s">
        <v>114</v>
      </c>
      <c r="K146" s="292"/>
    </row>
    <row r="147" spans="1:11" s="308" customFormat="1" hidden="1">
      <c r="A147" s="379">
        <v>44225</v>
      </c>
      <c r="B147" s="315"/>
      <c r="C147" s="292" t="s">
        <v>675</v>
      </c>
      <c r="D147" s="392" t="s">
        <v>858</v>
      </c>
      <c r="E147" s="292" t="s">
        <v>116</v>
      </c>
      <c r="F147" s="296"/>
      <c r="G147" s="316"/>
      <c r="H147" s="298"/>
      <c r="I147" s="298">
        <v>41935000</v>
      </c>
      <c r="J147" s="292" t="s">
        <v>114</v>
      </c>
      <c r="K147" s="292"/>
    </row>
    <row r="148" spans="1:11" s="308" customFormat="1" hidden="1">
      <c r="A148" s="379">
        <v>44201</v>
      </c>
      <c r="B148" s="315"/>
      <c r="C148" s="292" t="s">
        <v>659</v>
      </c>
      <c r="D148" s="392" t="s">
        <v>771</v>
      </c>
      <c r="E148" s="292" t="s">
        <v>116</v>
      </c>
      <c r="F148" s="296"/>
      <c r="G148" s="316"/>
      <c r="H148" s="298"/>
      <c r="I148" s="298">
        <v>198000000</v>
      </c>
      <c r="J148" s="292" t="s">
        <v>114</v>
      </c>
      <c r="K148" s="292"/>
    </row>
    <row r="149" spans="1:11" s="308" customFormat="1" hidden="1">
      <c r="A149" s="379">
        <v>44204</v>
      </c>
      <c r="B149" s="315"/>
      <c r="C149" s="292" t="s">
        <v>657</v>
      </c>
      <c r="D149" s="392" t="s">
        <v>859</v>
      </c>
      <c r="E149" s="292" t="s">
        <v>116</v>
      </c>
      <c r="F149" s="296"/>
      <c r="G149" s="316"/>
      <c r="H149" s="298"/>
      <c r="I149" s="298">
        <v>48937200</v>
      </c>
      <c r="J149" s="292" t="s">
        <v>114</v>
      </c>
      <c r="K149" s="292"/>
    </row>
    <row r="150" spans="1:11" s="308" customFormat="1" hidden="1">
      <c r="A150" s="379">
        <v>44204</v>
      </c>
      <c r="B150" s="315"/>
      <c r="C150" s="292" t="s">
        <v>263</v>
      </c>
      <c r="D150" s="392" t="s">
        <v>860</v>
      </c>
      <c r="E150" s="292" t="s">
        <v>116</v>
      </c>
      <c r="F150" s="296"/>
      <c r="G150" s="316"/>
      <c r="H150" s="298"/>
      <c r="I150" s="298">
        <v>8127000</v>
      </c>
      <c r="J150" s="292" t="s">
        <v>114</v>
      </c>
      <c r="K150" s="292"/>
    </row>
    <row r="151" spans="1:11" s="308" customFormat="1" hidden="1">
      <c r="A151" s="379">
        <v>44204</v>
      </c>
      <c r="B151" s="315"/>
      <c r="C151" s="292" t="s">
        <v>454</v>
      </c>
      <c r="D151" s="392" t="s">
        <v>861</v>
      </c>
      <c r="E151" s="292" t="s">
        <v>116</v>
      </c>
      <c r="F151" s="296"/>
      <c r="G151" s="316"/>
      <c r="H151" s="298"/>
      <c r="I151" s="298">
        <v>30000000</v>
      </c>
      <c r="J151" s="292" t="s">
        <v>114</v>
      </c>
      <c r="K151" s="292"/>
    </row>
    <row r="152" spans="1:11" s="308" customFormat="1" hidden="1">
      <c r="A152" s="379">
        <v>44204</v>
      </c>
      <c r="B152" s="315"/>
      <c r="C152" s="292" t="s">
        <v>609</v>
      </c>
      <c r="D152" s="392" t="s">
        <v>862</v>
      </c>
      <c r="E152" s="292" t="s">
        <v>116</v>
      </c>
      <c r="F152" s="296"/>
      <c r="G152" s="316"/>
      <c r="H152" s="298"/>
      <c r="I152" s="298">
        <v>1032400</v>
      </c>
      <c r="J152" s="292" t="s">
        <v>114</v>
      </c>
      <c r="K152" s="292"/>
    </row>
    <row r="153" spans="1:11" s="308" customFormat="1" hidden="1">
      <c r="A153" s="379">
        <v>44204</v>
      </c>
      <c r="B153" s="315"/>
      <c r="C153" s="292" t="s">
        <v>837</v>
      </c>
      <c r="D153" s="392" t="s">
        <v>863</v>
      </c>
      <c r="E153" s="292" t="s">
        <v>116</v>
      </c>
      <c r="F153" s="296"/>
      <c r="G153" s="316"/>
      <c r="H153" s="298"/>
      <c r="I153" s="298">
        <v>57840000</v>
      </c>
      <c r="J153" s="292" t="s">
        <v>114</v>
      </c>
      <c r="K153" s="292"/>
    </row>
    <row r="154" spans="1:11" s="308" customFormat="1" hidden="1">
      <c r="A154" s="379">
        <v>44204</v>
      </c>
      <c r="B154" s="315"/>
      <c r="C154" s="292" t="s">
        <v>668</v>
      </c>
      <c r="D154" s="392" t="s">
        <v>771</v>
      </c>
      <c r="E154" s="292" t="s">
        <v>116</v>
      </c>
      <c r="F154" s="296"/>
      <c r="G154" s="316"/>
      <c r="H154" s="298"/>
      <c r="I154" s="298">
        <v>153582000</v>
      </c>
      <c r="J154" s="292" t="s">
        <v>114</v>
      </c>
      <c r="K154" s="292"/>
    </row>
    <row r="155" spans="1:11" s="308" customFormat="1" hidden="1">
      <c r="A155" s="379">
        <v>44204</v>
      </c>
      <c r="B155" s="315"/>
      <c r="C155" s="292" t="s">
        <v>634</v>
      </c>
      <c r="D155" s="392" t="s">
        <v>864</v>
      </c>
      <c r="E155" s="292" t="s">
        <v>116</v>
      </c>
      <c r="F155" s="296"/>
      <c r="G155" s="316"/>
      <c r="H155" s="298">
        <v>637.34</v>
      </c>
      <c r="I155" s="293">
        <f t="shared" ref="I155" si="7">+ROUND(H155*$K$2,0)</f>
        <v>14651688</v>
      </c>
      <c r="J155" s="292" t="s">
        <v>115</v>
      </c>
      <c r="K155" s="292"/>
    </row>
    <row r="156" spans="1:11" s="308" customFormat="1" hidden="1">
      <c r="A156" s="379">
        <v>44208</v>
      </c>
      <c r="B156" s="315"/>
      <c r="C156" s="292" t="s">
        <v>540</v>
      </c>
      <c r="D156" s="392" t="s">
        <v>865</v>
      </c>
      <c r="E156" s="292" t="s">
        <v>116</v>
      </c>
      <c r="F156" s="296"/>
      <c r="G156" s="316"/>
      <c r="H156" s="298"/>
      <c r="I156" s="298">
        <v>84397500</v>
      </c>
      <c r="J156" s="292" t="s">
        <v>114</v>
      </c>
      <c r="K156" s="292"/>
    </row>
    <row r="157" spans="1:11" s="308" customFormat="1" hidden="1">
      <c r="A157" s="379">
        <v>44208</v>
      </c>
      <c r="B157" s="315"/>
      <c r="C157" s="292" t="s">
        <v>435</v>
      </c>
      <c r="D157" s="392" t="s">
        <v>866</v>
      </c>
      <c r="E157" s="292" t="s">
        <v>116</v>
      </c>
      <c r="F157" s="296"/>
      <c r="G157" s="316"/>
      <c r="H157" s="298"/>
      <c r="I157" s="298">
        <v>380935680</v>
      </c>
      <c r="J157" s="292" t="s">
        <v>114</v>
      </c>
      <c r="K157" s="292"/>
    </row>
    <row r="158" spans="1:11" s="308" customFormat="1" hidden="1">
      <c r="A158" s="379">
        <v>44208</v>
      </c>
      <c r="B158" s="315"/>
      <c r="C158" s="292" t="s">
        <v>653</v>
      </c>
      <c r="D158" s="392" t="s">
        <v>867</v>
      </c>
      <c r="E158" s="292" t="s">
        <v>116</v>
      </c>
      <c r="F158" s="296"/>
      <c r="G158" s="316"/>
      <c r="H158" s="298"/>
      <c r="I158" s="298">
        <v>109420000</v>
      </c>
      <c r="J158" s="292" t="s">
        <v>114</v>
      </c>
      <c r="K158" s="292"/>
    </row>
    <row r="159" spans="1:11" s="308" customFormat="1" hidden="1">
      <c r="A159" s="379">
        <v>44211</v>
      </c>
      <c r="B159" s="315"/>
      <c r="C159" s="292" t="s">
        <v>674</v>
      </c>
      <c r="D159" s="392" t="s">
        <v>868</v>
      </c>
      <c r="E159" s="292" t="s">
        <v>116</v>
      </c>
      <c r="F159" s="296"/>
      <c r="G159" s="316"/>
      <c r="H159" s="298"/>
      <c r="I159" s="298">
        <v>10460000</v>
      </c>
      <c r="J159" s="292" t="s">
        <v>114</v>
      </c>
      <c r="K159" s="292"/>
    </row>
    <row r="160" spans="1:11" s="308" customFormat="1" hidden="1">
      <c r="A160" s="379">
        <v>44211</v>
      </c>
      <c r="B160" s="315"/>
      <c r="C160" s="292" t="s">
        <v>541</v>
      </c>
      <c r="D160" s="392" t="s">
        <v>869</v>
      </c>
      <c r="E160" s="292" t="s">
        <v>116</v>
      </c>
      <c r="F160" s="296"/>
      <c r="G160" s="316"/>
      <c r="H160" s="298"/>
      <c r="I160" s="298">
        <v>139552200</v>
      </c>
      <c r="J160" s="292" t="s">
        <v>114</v>
      </c>
      <c r="K160" s="292"/>
    </row>
    <row r="161" spans="1:11" s="308" customFormat="1" hidden="1">
      <c r="A161" s="379">
        <v>44216</v>
      </c>
      <c r="B161" s="315"/>
      <c r="C161" s="292" t="s">
        <v>660</v>
      </c>
      <c r="D161" s="392" t="s">
        <v>870</v>
      </c>
      <c r="E161" s="292" t="s">
        <v>116</v>
      </c>
      <c r="F161" s="296"/>
      <c r="G161" s="316"/>
      <c r="H161" s="298"/>
      <c r="I161" s="298">
        <v>49000000</v>
      </c>
      <c r="J161" s="292" t="s">
        <v>114</v>
      </c>
      <c r="K161" s="292"/>
    </row>
    <row r="162" spans="1:11" s="308" customFormat="1">
      <c r="A162" s="379">
        <v>44216</v>
      </c>
      <c r="B162" s="315"/>
      <c r="C162" s="292" t="s">
        <v>393</v>
      </c>
      <c r="D162" s="392" t="s">
        <v>871</v>
      </c>
      <c r="E162" s="292" t="s">
        <v>116</v>
      </c>
      <c r="F162" s="296"/>
      <c r="G162" s="316"/>
      <c r="H162" s="298"/>
      <c r="I162" s="298">
        <v>6200000</v>
      </c>
      <c r="J162" s="292" t="s">
        <v>114</v>
      </c>
      <c r="K162" s="292"/>
    </row>
    <row r="163" spans="1:11" s="308" customFormat="1" hidden="1">
      <c r="A163" s="379">
        <v>44216</v>
      </c>
      <c r="B163" s="315"/>
      <c r="C163" s="292" t="s">
        <v>692</v>
      </c>
      <c r="D163" s="392" t="s">
        <v>872</v>
      </c>
      <c r="E163" s="292" t="s">
        <v>116</v>
      </c>
      <c r="F163" s="296"/>
      <c r="G163" s="316"/>
      <c r="H163" s="298"/>
      <c r="I163" s="298">
        <v>4790000</v>
      </c>
      <c r="J163" s="292" t="s">
        <v>114</v>
      </c>
      <c r="K163" s="292"/>
    </row>
    <row r="164" spans="1:11" s="308" customFormat="1" hidden="1">
      <c r="A164" s="379">
        <v>44216</v>
      </c>
      <c r="B164" s="315"/>
      <c r="C164" s="292" t="s">
        <v>838</v>
      </c>
      <c r="D164" s="392" t="s">
        <v>818</v>
      </c>
      <c r="E164" s="292" t="s">
        <v>116</v>
      </c>
      <c r="F164" s="296"/>
      <c r="G164" s="316"/>
      <c r="H164" s="298"/>
      <c r="I164" s="298">
        <v>8580000</v>
      </c>
      <c r="J164" s="292" t="s">
        <v>114</v>
      </c>
      <c r="K164" s="292"/>
    </row>
    <row r="165" spans="1:11" s="308" customFormat="1" hidden="1">
      <c r="A165" s="379">
        <v>44216</v>
      </c>
      <c r="B165" s="315"/>
      <c r="C165" s="292" t="s">
        <v>839</v>
      </c>
      <c r="D165" s="392" t="s">
        <v>873</v>
      </c>
      <c r="E165" s="292" t="s">
        <v>116</v>
      </c>
      <c r="F165" s="296"/>
      <c r="G165" s="316"/>
      <c r="H165" s="298"/>
      <c r="I165" s="298">
        <v>2890000</v>
      </c>
      <c r="J165" s="292" t="s">
        <v>114</v>
      </c>
      <c r="K165" s="292"/>
    </row>
    <row r="166" spans="1:11" s="308" customFormat="1" hidden="1">
      <c r="A166" s="379">
        <v>44216</v>
      </c>
      <c r="B166" s="315"/>
      <c r="C166" s="292" t="s">
        <v>840</v>
      </c>
      <c r="D166" s="392" t="s">
        <v>874</v>
      </c>
      <c r="E166" s="292" t="s">
        <v>116</v>
      </c>
      <c r="F166" s="296"/>
      <c r="G166" s="316"/>
      <c r="H166" s="298"/>
      <c r="I166" s="298">
        <v>8720000</v>
      </c>
      <c r="J166" s="292" t="s">
        <v>114</v>
      </c>
      <c r="K166" s="292"/>
    </row>
    <row r="167" spans="1:11" s="308" customFormat="1" hidden="1">
      <c r="A167" s="379">
        <v>44216</v>
      </c>
      <c r="B167" s="315"/>
      <c r="C167" s="292" t="s">
        <v>841</v>
      </c>
      <c r="D167" s="392" t="s">
        <v>875</v>
      </c>
      <c r="E167" s="292" t="s">
        <v>116</v>
      </c>
      <c r="F167" s="296"/>
      <c r="G167" s="316"/>
      <c r="H167" s="298"/>
      <c r="I167" s="298">
        <v>102000000</v>
      </c>
      <c r="J167" s="292" t="s">
        <v>114</v>
      </c>
      <c r="K167" s="292"/>
    </row>
    <row r="168" spans="1:11" s="308" customFormat="1" hidden="1">
      <c r="A168" s="379">
        <v>44223</v>
      </c>
      <c r="B168" s="315"/>
      <c r="C168" s="292" t="s">
        <v>842</v>
      </c>
      <c r="D168" s="392" t="s">
        <v>876</v>
      </c>
      <c r="E168" s="292" t="s">
        <v>116</v>
      </c>
      <c r="F168" s="296"/>
      <c r="G168" s="316"/>
      <c r="H168" s="298"/>
      <c r="I168" s="298">
        <v>6986150</v>
      </c>
      <c r="J168" s="292" t="s">
        <v>114</v>
      </c>
      <c r="K168" s="292"/>
    </row>
    <row r="169" spans="1:11" s="308" customFormat="1" hidden="1">
      <c r="A169" s="379">
        <v>44223</v>
      </c>
      <c r="B169" s="315"/>
      <c r="C169" s="292" t="s">
        <v>670</v>
      </c>
      <c r="D169" s="392" t="s">
        <v>877</v>
      </c>
      <c r="E169" s="292" t="s">
        <v>116</v>
      </c>
      <c r="F169" s="296"/>
      <c r="G169" s="316"/>
      <c r="H169" s="298"/>
      <c r="I169" s="298">
        <v>206921796</v>
      </c>
      <c r="J169" s="292" t="s">
        <v>114</v>
      </c>
      <c r="K169" s="292"/>
    </row>
    <row r="170" spans="1:11" s="308" customFormat="1" hidden="1">
      <c r="A170" s="379">
        <v>44223</v>
      </c>
      <c r="B170" s="315"/>
      <c r="C170" s="292" t="s">
        <v>671</v>
      </c>
      <c r="D170" s="392" t="s">
        <v>878</v>
      </c>
      <c r="E170" s="292" t="s">
        <v>116</v>
      </c>
      <c r="F170" s="296"/>
      <c r="G170" s="316"/>
      <c r="H170" s="298"/>
      <c r="I170" s="298">
        <v>19488000</v>
      </c>
      <c r="J170" s="292" t="s">
        <v>114</v>
      </c>
      <c r="K170" s="292"/>
    </row>
    <row r="171" spans="1:11" s="308" customFormat="1" hidden="1">
      <c r="A171" s="379">
        <v>44223</v>
      </c>
      <c r="B171" s="315"/>
      <c r="C171" s="292" t="s">
        <v>843</v>
      </c>
      <c r="D171" s="392" t="s">
        <v>879</v>
      </c>
      <c r="E171" s="292" t="s">
        <v>116</v>
      </c>
      <c r="F171" s="296"/>
      <c r="G171" s="316"/>
      <c r="H171" s="298"/>
      <c r="I171" s="298">
        <v>17596000</v>
      </c>
      <c r="J171" s="292" t="s">
        <v>114</v>
      </c>
      <c r="K171" s="292"/>
    </row>
    <row r="172" spans="1:11" s="308" customFormat="1" hidden="1">
      <c r="A172" s="379">
        <v>44224</v>
      </c>
      <c r="B172" s="315"/>
      <c r="C172" s="292" t="s">
        <v>844</v>
      </c>
      <c r="D172" s="392" t="s">
        <v>880</v>
      </c>
      <c r="E172" s="292" t="s">
        <v>116</v>
      </c>
      <c r="F172" s="296"/>
      <c r="G172" s="316"/>
      <c r="H172" s="298"/>
      <c r="I172" s="298">
        <v>23250000</v>
      </c>
      <c r="J172" s="292" t="s">
        <v>114</v>
      </c>
      <c r="K172" s="292"/>
    </row>
    <row r="173" spans="1:11" s="308" customFormat="1" hidden="1">
      <c r="A173" s="379">
        <v>44224</v>
      </c>
      <c r="B173" s="315"/>
      <c r="C173" s="292" t="s">
        <v>844</v>
      </c>
      <c r="D173" s="392" t="s">
        <v>881</v>
      </c>
      <c r="E173" s="292" t="s">
        <v>116</v>
      </c>
      <c r="F173" s="296"/>
      <c r="G173" s="316"/>
      <c r="H173" s="298"/>
      <c r="I173" s="298">
        <v>22087500</v>
      </c>
      <c r="J173" s="292" t="s">
        <v>114</v>
      </c>
      <c r="K173" s="292"/>
    </row>
    <row r="174" spans="1:11" s="308" customFormat="1" hidden="1">
      <c r="A174" s="379">
        <v>44225</v>
      </c>
      <c r="B174" s="315"/>
      <c r="C174" s="292" t="s">
        <v>353</v>
      </c>
      <c r="D174" s="392" t="s">
        <v>882</v>
      </c>
      <c r="E174" s="292" t="s">
        <v>116</v>
      </c>
      <c r="F174" s="296"/>
      <c r="G174" s="316"/>
      <c r="H174" s="298"/>
      <c r="I174" s="298">
        <v>5500000</v>
      </c>
      <c r="J174" s="292" t="s">
        <v>114</v>
      </c>
      <c r="K174" s="292"/>
    </row>
    <row r="175" spans="1:11" s="308" customFormat="1" hidden="1">
      <c r="A175" s="379">
        <v>44225</v>
      </c>
      <c r="B175" s="315"/>
      <c r="C175" s="292" t="s">
        <v>540</v>
      </c>
      <c r="D175" s="392" t="s">
        <v>883</v>
      </c>
      <c r="E175" s="292" t="s">
        <v>116</v>
      </c>
      <c r="F175" s="296"/>
      <c r="G175" s="316"/>
      <c r="H175" s="298"/>
      <c r="I175" s="298">
        <v>8525660</v>
      </c>
      <c r="J175" s="292" t="s">
        <v>114</v>
      </c>
      <c r="K175" s="292"/>
    </row>
    <row r="176" spans="1:11" s="308" customFormat="1" hidden="1">
      <c r="A176" s="379">
        <v>44225</v>
      </c>
      <c r="B176" s="315"/>
      <c r="C176" s="292" t="s">
        <v>540</v>
      </c>
      <c r="D176" s="392" t="s">
        <v>884</v>
      </c>
      <c r="E176" s="292" t="s">
        <v>116</v>
      </c>
      <c r="F176" s="296"/>
      <c r="G176" s="316"/>
      <c r="H176" s="298"/>
      <c r="I176" s="298">
        <v>135152160</v>
      </c>
      <c r="J176" s="292" t="s">
        <v>114</v>
      </c>
      <c r="K176" s="292"/>
    </row>
    <row r="177" spans="1:11" s="308" customFormat="1" hidden="1">
      <c r="A177" s="379">
        <v>44225</v>
      </c>
      <c r="B177" s="315"/>
      <c r="C177" s="292" t="s">
        <v>197</v>
      </c>
      <c r="D177" s="392" t="s">
        <v>885</v>
      </c>
      <c r="E177" s="292" t="s">
        <v>116</v>
      </c>
      <c r="F177" s="296"/>
      <c r="G177" s="316"/>
      <c r="H177" s="298"/>
      <c r="I177" s="298">
        <v>1120000</v>
      </c>
      <c r="J177" s="292" t="s">
        <v>114</v>
      </c>
      <c r="K177" s="292"/>
    </row>
    <row r="178" spans="1:11" s="308" customFormat="1" hidden="1">
      <c r="A178" s="379">
        <v>44225</v>
      </c>
      <c r="B178" s="315"/>
      <c r="C178" s="292" t="s">
        <v>845</v>
      </c>
      <c r="D178" s="392" t="s">
        <v>886</v>
      </c>
      <c r="E178" s="292" t="s">
        <v>116</v>
      </c>
      <c r="F178" s="296"/>
      <c r="G178" s="316"/>
      <c r="H178" s="298"/>
      <c r="I178" s="298">
        <v>19591000</v>
      </c>
      <c r="J178" s="292" t="s">
        <v>114</v>
      </c>
      <c r="K178" s="292"/>
    </row>
    <row r="179" spans="1:11" s="308" customFormat="1" hidden="1">
      <c r="A179" s="379">
        <v>44225</v>
      </c>
      <c r="B179" s="315"/>
      <c r="C179" s="292" t="s">
        <v>846</v>
      </c>
      <c r="D179" s="392" t="s">
        <v>887</v>
      </c>
      <c r="E179" s="292" t="s">
        <v>116</v>
      </c>
      <c r="F179" s="296"/>
      <c r="G179" s="316"/>
      <c r="H179" s="298"/>
      <c r="I179" s="298">
        <v>270000000</v>
      </c>
      <c r="J179" s="292" t="s">
        <v>114</v>
      </c>
      <c r="K179" s="292"/>
    </row>
    <row r="180" spans="1:11" s="308" customFormat="1" hidden="1">
      <c r="A180" s="379">
        <v>44225</v>
      </c>
      <c r="B180" s="315"/>
      <c r="C180" s="292" t="s">
        <v>847</v>
      </c>
      <c r="D180" s="392" t="s">
        <v>888</v>
      </c>
      <c r="E180" s="292" t="s">
        <v>116</v>
      </c>
      <c r="F180" s="296"/>
      <c r="G180" s="316"/>
      <c r="H180" s="298"/>
      <c r="I180" s="298">
        <v>182080000</v>
      </c>
      <c r="J180" s="292" t="s">
        <v>114</v>
      </c>
      <c r="K180" s="292"/>
    </row>
    <row r="181" spans="1:11" s="308" customFormat="1" hidden="1">
      <c r="A181" s="379">
        <v>44225</v>
      </c>
      <c r="B181" s="315"/>
      <c r="C181" s="292" t="s">
        <v>843</v>
      </c>
      <c r="D181" s="392" t="s">
        <v>889</v>
      </c>
      <c r="E181" s="292" t="s">
        <v>116</v>
      </c>
      <c r="F181" s="296"/>
      <c r="G181" s="316"/>
      <c r="H181" s="298"/>
      <c r="I181" s="298">
        <v>193142000</v>
      </c>
      <c r="J181" s="292" t="s">
        <v>114</v>
      </c>
      <c r="K181" s="292"/>
    </row>
    <row r="182" spans="1:11" s="308" customFormat="1" hidden="1">
      <c r="A182" s="379">
        <v>44225</v>
      </c>
      <c r="B182" s="315"/>
      <c r="C182" s="292" t="s">
        <v>130</v>
      </c>
      <c r="D182" s="392" t="s">
        <v>890</v>
      </c>
      <c r="E182" s="292" t="s">
        <v>116</v>
      </c>
      <c r="F182" s="296"/>
      <c r="G182" s="316"/>
      <c r="H182" s="298"/>
      <c r="I182" s="298">
        <v>1017600</v>
      </c>
      <c r="J182" s="292" t="s">
        <v>114</v>
      </c>
      <c r="K182" s="292"/>
    </row>
    <row r="183" spans="1:11" s="308" customFormat="1" hidden="1">
      <c r="A183" s="379">
        <v>44216</v>
      </c>
      <c r="B183" s="315"/>
      <c r="C183" s="292" t="s">
        <v>504</v>
      </c>
      <c r="D183" s="392" t="s">
        <v>891</v>
      </c>
      <c r="E183" s="292" t="s">
        <v>116</v>
      </c>
      <c r="F183" s="296"/>
      <c r="G183" s="316"/>
      <c r="H183" s="298"/>
      <c r="I183" s="298">
        <v>143972828</v>
      </c>
      <c r="J183" s="292" t="s">
        <v>114</v>
      </c>
      <c r="K183" s="292"/>
    </row>
    <row r="184" spans="1:11" s="308" customFormat="1" hidden="1">
      <c r="A184" s="379">
        <v>44216</v>
      </c>
      <c r="B184" s="315"/>
      <c r="C184" s="292" t="s">
        <v>444</v>
      </c>
      <c r="D184" s="392" t="s">
        <v>891</v>
      </c>
      <c r="E184" s="292" t="s">
        <v>116</v>
      </c>
      <c r="F184" s="296"/>
      <c r="G184" s="316"/>
      <c r="H184" s="298"/>
      <c r="I184" s="298">
        <v>43120000</v>
      </c>
      <c r="J184" s="292" t="s">
        <v>114</v>
      </c>
      <c r="K184" s="292"/>
    </row>
    <row r="185" spans="1:11" s="308" customFormat="1" hidden="1">
      <c r="A185" s="379">
        <v>44201</v>
      </c>
      <c r="B185" s="315"/>
      <c r="C185" s="292" t="s">
        <v>153</v>
      </c>
      <c r="D185" s="392" t="s">
        <v>892</v>
      </c>
      <c r="E185" s="292" t="s">
        <v>116</v>
      </c>
      <c r="F185" s="296"/>
      <c r="G185" s="316"/>
      <c r="H185" s="298"/>
      <c r="I185" s="298">
        <v>84787920</v>
      </c>
      <c r="J185" s="292" t="s">
        <v>114</v>
      </c>
      <c r="K185" s="292"/>
    </row>
    <row r="186" spans="1:11" s="308" customFormat="1" hidden="1">
      <c r="A186" s="379">
        <v>44216</v>
      </c>
      <c r="B186" s="315"/>
      <c r="C186" s="292" t="s">
        <v>153</v>
      </c>
      <c r="D186" s="392" t="s">
        <v>893</v>
      </c>
      <c r="E186" s="292" t="s">
        <v>116</v>
      </c>
      <c r="F186" s="296"/>
      <c r="G186" s="316"/>
      <c r="H186" s="298"/>
      <c r="I186" s="298">
        <v>54552250</v>
      </c>
      <c r="J186" s="292" t="s">
        <v>114</v>
      </c>
      <c r="K186" s="292"/>
    </row>
    <row r="187" spans="1:11" s="308" customFormat="1" hidden="1">
      <c r="A187" s="379">
        <v>44225</v>
      </c>
      <c r="B187" s="315"/>
      <c r="C187" s="292" t="s">
        <v>280</v>
      </c>
      <c r="D187" s="392" t="s">
        <v>715</v>
      </c>
      <c r="E187" s="292" t="s">
        <v>116</v>
      </c>
      <c r="F187" s="296"/>
      <c r="G187" s="316"/>
      <c r="H187" s="298"/>
      <c r="I187" s="298">
        <v>13685000</v>
      </c>
      <c r="J187" s="292" t="s">
        <v>114</v>
      </c>
      <c r="K187" s="292"/>
    </row>
    <row r="188" spans="1:11" s="308" customFormat="1" hidden="1">
      <c r="A188" s="379">
        <v>44225</v>
      </c>
      <c r="B188" s="315"/>
      <c r="C188" s="292" t="s">
        <v>155</v>
      </c>
      <c r="D188" s="392" t="s">
        <v>894</v>
      </c>
      <c r="E188" s="292" t="s">
        <v>116</v>
      </c>
      <c r="F188" s="296"/>
      <c r="G188" s="316"/>
      <c r="H188" s="298"/>
      <c r="I188" s="298">
        <v>1062572107</v>
      </c>
      <c r="J188" s="292" t="s">
        <v>114</v>
      </c>
      <c r="K188" s="292"/>
    </row>
    <row r="189" spans="1:11" s="308" customFormat="1" hidden="1">
      <c r="A189" s="379">
        <v>44216</v>
      </c>
      <c r="B189" s="315"/>
      <c r="C189" s="292" t="s">
        <v>556</v>
      </c>
      <c r="D189" s="392" t="s">
        <v>895</v>
      </c>
      <c r="E189" s="292" t="s">
        <v>116</v>
      </c>
      <c r="F189" s="296"/>
      <c r="G189" s="316"/>
      <c r="H189" s="298"/>
      <c r="I189" s="298">
        <v>23280000</v>
      </c>
      <c r="J189" s="292" t="s">
        <v>114</v>
      </c>
      <c r="K189" s="292"/>
    </row>
    <row r="190" spans="1:11" s="308" customFormat="1" hidden="1">
      <c r="A190" s="379">
        <v>44225</v>
      </c>
      <c r="B190" s="315"/>
      <c r="C190" s="292" t="s">
        <v>602</v>
      </c>
      <c r="D190" s="392" t="s">
        <v>716</v>
      </c>
      <c r="E190" s="292" t="s">
        <v>116</v>
      </c>
      <c r="F190" s="296"/>
      <c r="G190" s="316"/>
      <c r="H190" s="298"/>
      <c r="I190" s="298">
        <v>30931020</v>
      </c>
      <c r="J190" s="292" t="s">
        <v>114</v>
      </c>
      <c r="K190" s="292"/>
    </row>
    <row r="191" spans="1:11" s="308" customFormat="1" hidden="1">
      <c r="A191" s="379">
        <v>44204</v>
      </c>
      <c r="B191" s="315"/>
      <c r="C191" s="292" t="s">
        <v>261</v>
      </c>
      <c r="D191" s="392" t="s">
        <v>896</v>
      </c>
      <c r="E191" s="292" t="s">
        <v>116</v>
      </c>
      <c r="F191" s="296"/>
      <c r="G191" s="316"/>
      <c r="H191" s="298"/>
      <c r="I191" s="298">
        <v>8200000</v>
      </c>
      <c r="J191" s="292" t="s">
        <v>114</v>
      </c>
      <c r="K191" s="292"/>
    </row>
    <row r="192" spans="1:11" s="308" customFormat="1" hidden="1">
      <c r="A192" s="379">
        <v>44225</v>
      </c>
      <c r="B192" s="315"/>
      <c r="C192" s="292" t="s">
        <v>277</v>
      </c>
      <c r="D192" s="392" t="s">
        <v>897</v>
      </c>
      <c r="E192" s="292" t="s">
        <v>116</v>
      </c>
      <c r="F192" s="296"/>
      <c r="G192" s="316"/>
      <c r="H192" s="298"/>
      <c r="I192" s="298">
        <v>19615000</v>
      </c>
      <c r="J192" s="292" t="s">
        <v>114</v>
      </c>
      <c r="K192" s="292"/>
    </row>
    <row r="193" spans="1:11" s="308" customFormat="1" hidden="1">
      <c r="A193" s="379">
        <v>44216</v>
      </c>
      <c r="B193" s="315"/>
      <c r="C193" s="292" t="s">
        <v>549</v>
      </c>
      <c r="D193" s="392" t="s">
        <v>898</v>
      </c>
      <c r="E193" s="292" t="s">
        <v>116</v>
      </c>
      <c r="F193" s="296"/>
      <c r="G193" s="316"/>
      <c r="H193" s="298"/>
      <c r="I193" s="298">
        <v>22414200</v>
      </c>
      <c r="J193" s="292" t="s">
        <v>114</v>
      </c>
      <c r="K193" s="292"/>
    </row>
    <row r="194" spans="1:11" s="308" customFormat="1" hidden="1">
      <c r="A194" s="379">
        <v>44204</v>
      </c>
      <c r="B194" s="315"/>
      <c r="C194" s="292" t="s">
        <v>549</v>
      </c>
      <c r="D194" s="392" t="s">
        <v>899</v>
      </c>
      <c r="E194" s="292" t="s">
        <v>116</v>
      </c>
      <c r="F194" s="296"/>
      <c r="G194" s="316"/>
      <c r="H194" s="298"/>
      <c r="I194" s="298">
        <v>94330000</v>
      </c>
      <c r="J194" s="292" t="s">
        <v>114</v>
      </c>
      <c r="K194" s="292"/>
    </row>
    <row r="195" spans="1:11" s="308" customFormat="1" hidden="1">
      <c r="A195" s="379">
        <v>44225</v>
      </c>
      <c r="B195" s="315"/>
      <c r="C195" s="292" t="s">
        <v>543</v>
      </c>
      <c r="D195" s="392" t="s">
        <v>714</v>
      </c>
      <c r="E195" s="292" t="s">
        <v>116</v>
      </c>
      <c r="F195" s="296"/>
      <c r="G195" s="316"/>
      <c r="H195" s="298"/>
      <c r="I195" s="298">
        <v>27100000</v>
      </c>
      <c r="J195" s="292" t="s">
        <v>114</v>
      </c>
      <c r="K195" s="292"/>
    </row>
    <row r="196" spans="1:11" s="308" customFormat="1" hidden="1">
      <c r="A196" s="379">
        <v>44204</v>
      </c>
      <c r="B196" s="315"/>
      <c r="C196" s="292" t="s">
        <v>460</v>
      </c>
      <c r="D196" s="392" t="s">
        <v>713</v>
      </c>
      <c r="E196" s="292" t="s">
        <v>116</v>
      </c>
      <c r="F196" s="296"/>
      <c r="G196" s="316"/>
      <c r="H196" s="298"/>
      <c r="I196" s="298">
        <v>5500000</v>
      </c>
      <c r="J196" s="292" t="s">
        <v>114</v>
      </c>
      <c r="K196" s="292"/>
    </row>
    <row r="197" spans="1:11" s="308" customFormat="1" hidden="1">
      <c r="A197" s="379">
        <v>44225</v>
      </c>
      <c r="B197" s="315"/>
      <c r="C197" s="292" t="s">
        <v>650</v>
      </c>
      <c r="D197" s="392" t="s">
        <v>721</v>
      </c>
      <c r="E197" s="292" t="s">
        <v>116</v>
      </c>
      <c r="F197" s="296"/>
      <c r="G197" s="316"/>
      <c r="H197" s="298"/>
      <c r="I197" s="298">
        <v>19365000</v>
      </c>
      <c r="J197" s="292" t="s">
        <v>114</v>
      </c>
      <c r="K197" s="292"/>
    </row>
    <row r="198" spans="1:11" s="308" customFormat="1" hidden="1">
      <c r="A198" s="379">
        <v>44225</v>
      </c>
      <c r="B198" s="315"/>
      <c r="C198" s="292" t="s">
        <v>152</v>
      </c>
      <c r="D198" s="392" t="s">
        <v>901</v>
      </c>
      <c r="E198" s="292" t="s">
        <v>116</v>
      </c>
      <c r="F198" s="296"/>
      <c r="G198" s="316"/>
      <c r="H198" s="298"/>
      <c r="I198" s="298">
        <v>234426182</v>
      </c>
      <c r="J198" s="292" t="s">
        <v>114</v>
      </c>
      <c r="K198" s="292"/>
    </row>
    <row r="199" spans="1:11" s="308" customFormat="1" hidden="1">
      <c r="A199" s="379">
        <v>44216</v>
      </c>
      <c r="B199" s="315"/>
      <c r="C199" s="292" t="s">
        <v>152</v>
      </c>
      <c r="D199" s="392" t="s">
        <v>902</v>
      </c>
      <c r="E199" s="292" t="s">
        <v>116</v>
      </c>
      <c r="F199" s="296"/>
      <c r="G199" s="316"/>
      <c r="H199" s="298"/>
      <c r="I199" s="298">
        <v>72078600</v>
      </c>
      <c r="J199" s="292" t="s">
        <v>114</v>
      </c>
      <c r="K199" s="292"/>
    </row>
    <row r="200" spans="1:11" s="308" customFormat="1" hidden="1">
      <c r="A200" s="379">
        <v>44204</v>
      </c>
      <c r="B200" s="315"/>
      <c r="C200" s="292" t="s">
        <v>453</v>
      </c>
      <c r="D200" s="392" t="s">
        <v>712</v>
      </c>
      <c r="E200" s="292" t="s">
        <v>116</v>
      </c>
      <c r="F200" s="296"/>
      <c r="G200" s="316"/>
      <c r="H200" s="298"/>
      <c r="I200" s="298">
        <v>4000000</v>
      </c>
      <c r="J200" s="292" t="s">
        <v>114</v>
      </c>
      <c r="K200" s="292"/>
    </row>
    <row r="201" spans="1:11" s="308" customFormat="1" hidden="1">
      <c r="A201" s="379">
        <v>44204</v>
      </c>
      <c r="B201" s="315"/>
      <c r="C201" s="292" t="s">
        <v>611</v>
      </c>
      <c r="D201" s="392" t="s">
        <v>711</v>
      </c>
      <c r="E201" s="292" t="s">
        <v>116</v>
      </c>
      <c r="F201" s="316"/>
      <c r="G201" s="316"/>
      <c r="H201" s="298"/>
      <c r="I201" s="298">
        <v>3626480</v>
      </c>
      <c r="J201" s="292" t="s">
        <v>114</v>
      </c>
      <c r="K201" s="292"/>
    </row>
    <row r="202" spans="1:11" s="308" customFormat="1" hidden="1">
      <c r="A202" s="379">
        <v>44204</v>
      </c>
      <c r="B202" s="315"/>
      <c r="C202" s="292" t="s">
        <v>610</v>
      </c>
      <c r="D202" s="392" t="s">
        <v>711</v>
      </c>
      <c r="E202" s="292" t="s">
        <v>116</v>
      </c>
      <c r="F202" s="316"/>
      <c r="G202" s="316"/>
      <c r="H202" s="298"/>
      <c r="I202" s="298">
        <v>5355000</v>
      </c>
      <c r="J202" s="292" t="s">
        <v>114</v>
      </c>
      <c r="K202" s="292"/>
    </row>
    <row r="203" spans="1:11" s="308" customFormat="1" hidden="1">
      <c r="A203" s="379">
        <v>44216</v>
      </c>
      <c r="B203" s="315"/>
      <c r="C203" s="292" t="s">
        <v>615</v>
      </c>
      <c r="D203" s="392" t="s">
        <v>710</v>
      </c>
      <c r="E203" s="292" t="s">
        <v>116</v>
      </c>
      <c r="F203" s="316"/>
      <c r="G203" s="316"/>
      <c r="H203" s="298"/>
      <c r="I203" s="298">
        <v>882018000</v>
      </c>
      <c r="J203" s="292" t="s">
        <v>114</v>
      </c>
      <c r="K203" s="292"/>
    </row>
    <row r="204" spans="1:11" s="308" customFormat="1">
      <c r="A204" s="379">
        <v>44225</v>
      </c>
      <c r="B204" s="315"/>
      <c r="C204" s="292" t="s">
        <v>393</v>
      </c>
      <c r="D204" s="392" t="s">
        <v>708</v>
      </c>
      <c r="E204" s="292" t="s">
        <v>116</v>
      </c>
      <c r="F204" s="316"/>
      <c r="G204" s="316"/>
      <c r="H204" s="298"/>
      <c r="I204" s="298">
        <v>57200000</v>
      </c>
      <c r="J204" s="292" t="s">
        <v>114</v>
      </c>
      <c r="K204" s="292"/>
    </row>
    <row r="205" spans="1:11" s="308" customFormat="1" hidden="1">
      <c r="A205" s="379">
        <v>44225</v>
      </c>
      <c r="B205" s="315"/>
      <c r="C205" s="292" t="s">
        <v>151</v>
      </c>
      <c r="D205" s="392" t="s">
        <v>709</v>
      </c>
      <c r="E205" s="292" t="s">
        <v>116</v>
      </c>
      <c r="F205" s="316"/>
      <c r="G205" s="316"/>
      <c r="H205" s="298"/>
      <c r="I205" s="298">
        <v>40558065</v>
      </c>
      <c r="J205" s="292" t="s">
        <v>114</v>
      </c>
      <c r="K205" s="292"/>
    </row>
    <row r="206" spans="1:11" s="308" customFormat="1" hidden="1">
      <c r="A206" s="379">
        <v>44223</v>
      </c>
      <c r="B206" s="315"/>
      <c r="C206" s="292" t="s">
        <v>900</v>
      </c>
      <c r="D206" s="392" t="s">
        <v>903</v>
      </c>
      <c r="E206" s="292" t="s">
        <v>116</v>
      </c>
      <c r="F206" s="316"/>
      <c r="G206" s="316"/>
      <c r="H206" s="298">
        <v>225.19</v>
      </c>
      <c r="I206" s="293">
        <f t="shared" ref="I206" si="8">+ROUND(H206*$K$2,0)</f>
        <v>5176850</v>
      </c>
      <c r="J206" s="292" t="s">
        <v>115</v>
      </c>
      <c r="K206" s="292"/>
    </row>
    <row r="207" spans="1:11" s="308" customFormat="1" hidden="1">
      <c r="A207" s="379">
        <v>44204</v>
      </c>
      <c r="B207" s="315"/>
      <c r="C207" s="292" t="s">
        <v>135</v>
      </c>
      <c r="D207" s="392" t="s">
        <v>707</v>
      </c>
      <c r="E207" s="292" t="s">
        <v>119</v>
      </c>
      <c r="F207" s="316"/>
      <c r="G207" s="316"/>
      <c r="H207" s="298"/>
      <c r="I207" s="298">
        <v>834021595</v>
      </c>
      <c r="J207" s="292" t="s">
        <v>114</v>
      </c>
      <c r="K207" s="292"/>
    </row>
    <row r="208" spans="1:11" s="308" customFormat="1" hidden="1">
      <c r="A208" s="379">
        <v>44202</v>
      </c>
      <c r="B208" s="315"/>
      <c r="C208" s="292" t="s">
        <v>135</v>
      </c>
      <c r="D208" s="392" t="s">
        <v>904</v>
      </c>
      <c r="E208" s="292" t="s">
        <v>119</v>
      </c>
      <c r="F208" s="316"/>
      <c r="G208" s="316"/>
      <c r="H208" s="298"/>
      <c r="I208" s="298">
        <v>1467792</v>
      </c>
      <c r="J208" s="292" t="s">
        <v>114</v>
      </c>
      <c r="K208" s="292"/>
    </row>
    <row r="209" spans="1:11" s="308" customFormat="1" hidden="1">
      <c r="A209" s="379">
        <v>44202</v>
      </c>
      <c r="B209" s="315"/>
      <c r="C209" s="292" t="s">
        <v>135</v>
      </c>
      <c r="D209" s="392" t="s">
        <v>905</v>
      </c>
      <c r="E209" s="292" t="s">
        <v>119</v>
      </c>
      <c r="F209" s="316"/>
      <c r="G209" s="316"/>
      <c r="H209" s="298"/>
      <c r="I209" s="298">
        <v>186768586</v>
      </c>
      <c r="J209" s="292" t="s">
        <v>114</v>
      </c>
      <c r="K209" s="292"/>
    </row>
    <row r="210" spans="1:11" s="308" customFormat="1" hidden="1">
      <c r="A210" s="379">
        <v>44204</v>
      </c>
      <c r="B210" s="315"/>
      <c r="C210" s="292" t="s">
        <v>436</v>
      </c>
      <c r="D210" s="392" t="s">
        <v>906</v>
      </c>
      <c r="E210" s="292" t="s">
        <v>119</v>
      </c>
      <c r="F210" s="316"/>
      <c r="G210" s="316"/>
      <c r="H210" s="298"/>
      <c r="I210" s="298">
        <v>3000000</v>
      </c>
      <c r="J210" s="292" t="s">
        <v>114</v>
      </c>
      <c r="K210" s="292"/>
    </row>
    <row r="211" spans="1:11" s="308" customFormat="1" hidden="1">
      <c r="A211" s="379">
        <v>44209</v>
      </c>
      <c r="B211" s="315"/>
      <c r="C211" s="292" t="s">
        <v>436</v>
      </c>
      <c r="D211" s="392" t="s">
        <v>907</v>
      </c>
      <c r="E211" s="292" t="s">
        <v>119</v>
      </c>
      <c r="F211" s="316"/>
      <c r="G211" s="316"/>
      <c r="H211" s="298"/>
      <c r="I211" s="298">
        <v>777885</v>
      </c>
      <c r="J211" s="292" t="s">
        <v>114</v>
      </c>
      <c r="K211" s="292"/>
    </row>
    <row r="212" spans="1:11" s="308" customFormat="1" hidden="1">
      <c r="A212" s="379">
        <v>44203</v>
      </c>
      <c r="B212" s="315"/>
      <c r="C212" s="292" t="s">
        <v>212</v>
      </c>
      <c r="D212" s="392" t="s">
        <v>654</v>
      </c>
      <c r="E212" s="292" t="s">
        <v>160</v>
      </c>
      <c r="F212" s="316"/>
      <c r="G212" s="316"/>
      <c r="H212" s="298">
        <v>300000</v>
      </c>
      <c r="I212" s="293">
        <f t="shared" ref="I212:I214" si="9">+ROUND(H212*$K$2,0)</f>
        <v>6896643152</v>
      </c>
      <c r="J212" s="292" t="s">
        <v>115</v>
      </c>
      <c r="K212" s="292"/>
    </row>
    <row r="213" spans="1:11" s="308" customFormat="1" hidden="1">
      <c r="A213" s="379">
        <v>44223</v>
      </c>
      <c r="B213" s="315"/>
      <c r="C213" s="292" t="s">
        <v>212</v>
      </c>
      <c r="D213" s="392" t="s">
        <v>654</v>
      </c>
      <c r="E213" s="292" t="s">
        <v>160</v>
      </c>
      <c r="F213" s="316"/>
      <c r="G213" s="316"/>
      <c r="H213" s="298">
        <v>400000</v>
      </c>
      <c r="I213" s="293">
        <f t="shared" si="9"/>
        <v>9195524203</v>
      </c>
      <c r="J213" s="292" t="s">
        <v>115</v>
      </c>
      <c r="K213" s="292"/>
    </row>
    <row r="214" spans="1:11" s="308" customFormat="1" hidden="1">
      <c r="A214" s="379">
        <v>44203</v>
      </c>
      <c r="B214" s="315"/>
      <c r="C214" s="292" t="s">
        <v>212</v>
      </c>
      <c r="D214" s="392" t="s">
        <v>694</v>
      </c>
      <c r="E214" s="292" t="s">
        <v>160</v>
      </c>
      <c r="F214" s="316"/>
      <c r="G214" s="316"/>
      <c r="H214" s="298">
        <v>200000</v>
      </c>
      <c r="I214" s="293">
        <f t="shared" si="9"/>
        <v>4597762102</v>
      </c>
      <c r="J214" s="292" t="s">
        <v>115</v>
      </c>
      <c r="K214" s="292"/>
    </row>
    <row r="215" spans="1:11" s="308" customFormat="1" hidden="1">
      <c r="A215" s="379">
        <v>44201</v>
      </c>
      <c r="B215" s="315"/>
      <c r="C215" s="292" t="s">
        <v>267</v>
      </c>
      <c r="D215" s="392" t="s">
        <v>623</v>
      </c>
      <c r="E215" s="292"/>
      <c r="F215" s="316"/>
      <c r="G215" s="316"/>
      <c r="H215" s="298"/>
      <c r="I215" s="298">
        <v>20140000</v>
      </c>
      <c r="J215" s="292" t="s">
        <v>114</v>
      </c>
      <c r="K215" s="292"/>
    </row>
    <row r="216" spans="1:11" s="308" customFormat="1" hidden="1">
      <c r="A216" s="379">
        <v>44225</v>
      </c>
      <c r="B216" s="315"/>
      <c r="C216" s="292" t="s">
        <v>267</v>
      </c>
      <c r="D216" s="392" t="s">
        <v>623</v>
      </c>
      <c r="E216" s="292"/>
      <c r="F216" s="316"/>
      <c r="G216" s="316"/>
      <c r="H216" s="298"/>
      <c r="I216" s="298">
        <v>26720000</v>
      </c>
      <c r="J216" s="292" t="s">
        <v>114</v>
      </c>
      <c r="K216" s="292"/>
    </row>
    <row r="217" spans="1:11" s="308" customFormat="1" hidden="1">
      <c r="A217" s="295">
        <v>44225</v>
      </c>
      <c r="B217" s="315"/>
      <c r="C217" s="297" t="s">
        <v>357</v>
      </c>
      <c r="D217" s="392" t="s">
        <v>681</v>
      </c>
      <c r="E217" s="292" t="s">
        <v>118</v>
      </c>
      <c r="F217" s="296"/>
      <c r="G217" s="316"/>
      <c r="H217" s="298">
        <v>150377</v>
      </c>
      <c r="I217" s="293">
        <f t="shared" ref="I217:I274" si="10">+ROUND(H217*$K$2,0)</f>
        <v>3456988358</v>
      </c>
      <c r="J217" s="292" t="s">
        <v>115</v>
      </c>
      <c r="K217" s="292"/>
    </row>
    <row r="218" spans="1:11" s="308" customFormat="1" hidden="1">
      <c r="A218" s="295">
        <v>44225</v>
      </c>
      <c r="B218" s="315"/>
      <c r="C218" s="297" t="s">
        <v>645</v>
      </c>
      <c r="D218" s="392" t="s">
        <v>681</v>
      </c>
      <c r="E218" s="292" t="s">
        <v>118</v>
      </c>
      <c r="F218" s="296"/>
      <c r="G218" s="316"/>
      <c r="H218" s="298">
        <v>38520</v>
      </c>
      <c r="I218" s="293">
        <f t="shared" si="10"/>
        <v>885528981</v>
      </c>
      <c r="J218" s="292" t="s">
        <v>115</v>
      </c>
      <c r="K218" s="292"/>
    </row>
    <row r="219" spans="1:11" s="308" customFormat="1" hidden="1">
      <c r="A219" s="295">
        <v>44225</v>
      </c>
      <c r="B219" s="315"/>
      <c r="C219" s="297" t="s">
        <v>142</v>
      </c>
      <c r="D219" s="392" t="s">
        <v>681</v>
      </c>
      <c r="E219" s="292" t="s">
        <v>118</v>
      </c>
      <c r="F219" s="296"/>
      <c r="G219" s="316"/>
      <c r="H219" s="298">
        <v>20176.04</v>
      </c>
      <c r="I219" s="293">
        <f t="shared" si="10"/>
        <v>463823160</v>
      </c>
      <c r="J219" s="292" t="s">
        <v>115</v>
      </c>
      <c r="K219" s="292"/>
    </row>
    <row r="220" spans="1:11" s="308" customFormat="1" hidden="1">
      <c r="A220" s="295">
        <v>44225</v>
      </c>
      <c r="B220" s="315"/>
      <c r="C220" s="297" t="s">
        <v>908</v>
      </c>
      <c r="D220" s="392" t="s">
        <v>681</v>
      </c>
      <c r="E220" s="292" t="s">
        <v>118</v>
      </c>
      <c r="F220" s="296"/>
      <c r="G220" s="316"/>
      <c r="H220" s="298">
        <v>17427.63</v>
      </c>
      <c r="I220" s="293">
        <f t="shared" si="10"/>
        <v>400640484</v>
      </c>
      <c r="J220" s="292" t="s">
        <v>115</v>
      </c>
      <c r="K220" s="292"/>
    </row>
    <row r="221" spans="1:11" s="308" customFormat="1" hidden="1">
      <c r="A221" s="295">
        <v>44225</v>
      </c>
      <c r="B221" s="315"/>
      <c r="C221" s="297" t="s">
        <v>139</v>
      </c>
      <c r="D221" s="392" t="s">
        <v>681</v>
      </c>
      <c r="E221" s="292" t="s">
        <v>118</v>
      </c>
      <c r="F221" s="296"/>
      <c r="G221" s="316"/>
      <c r="H221" s="298">
        <v>10680</v>
      </c>
      <c r="I221" s="293">
        <f t="shared" si="10"/>
        <v>245520496</v>
      </c>
      <c r="J221" s="292" t="s">
        <v>115</v>
      </c>
      <c r="K221" s="292"/>
    </row>
    <row r="222" spans="1:11" s="308" customFormat="1" hidden="1">
      <c r="A222" s="295">
        <v>44225</v>
      </c>
      <c r="B222" s="315"/>
      <c r="C222" s="297" t="s">
        <v>268</v>
      </c>
      <c r="D222" s="392" t="s">
        <v>681</v>
      </c>
      <c r="E222" s="292" t="s">
        <v>118</v>
      </c>
      <c r="F222" s="296"/>
      <c r="G222" s="316"/>
      <c r="H222" s="298">
        <v>8700</v>
      </c>
      <c r="I222" s="293">
        <f t="shared" si="10"/>
        <v>200002651</v>
      </c>
      <c r="J222" s="292" t="s">
        <v>115</v>
      </c>
      <c r="K222" s="292"/>
    </row>
    <row r="223" spans="1:11" s="308" customFormat="1" hidden="1">
      <c r="A223" s="295">
        <v>44225</v>
      </c>
      <c r="B223" s="315"/>
      <c r="C223" s="297" t="s">
        <v>143</v>
      </c>
      <c r="D223" s="392" t="s">
        <v>681</v>
      </c>
      <c r="E223" s="292" t="s">
        <v>118</v>
      </c>
      <c r="F223" s="296"/>
      <c r="G223" s="316"/>
      <c r="H223" s="298">
        <v>127441.93</v>
      </c>
      <c r="I223" s="293">
        <f t="shared" si="10"/>
        <v>2929738380</v>
      </c>
      <c r="J223" s="292" t="s">
        <v>115</v>
      </c>
      <c r="K223" s="292"/>
    </row>
    <row r="224" spans="1:11" s="308" customFormat="1" hidden="1">
      <c r="A224" s="295">
        <v>44225</v>
      </c>
      <c r="B224" s="315"/>
      <c r="C224" s="297" t="s">
        <v>448</v>
      </c>
      <c r="D224" s="392" t="s">
        <v>681</v>
      </c>
      <c r="E224" s="292" t="s">
        <v>118</v>
      </c>
      <c r="F224" s="296"/>
      <c r="G224" s="316"/>
      <c r="H224" s="298">
        <v>99914.45</v>
      </c>
      <c r="I224" s="293">
        <f t="shared" si="10"/>
        <v>2296914358</v>
      </c>
      <c r="J224" s="292" t="s">
        <v>115</v>
      </c>
      <c r="K224" s="292"/>
    </row>
    <row r="225" spans="1:11" s="308" customFormat="1" hidden="1">
      <c r="A225" s="295">
        <v>44225</v>
      </c>
      <c r="B225" s="315"/>
      <c r="C225" s="297" t="s">
        <v>141</v>
      </c>
      <c r="D225" s="392" t="s">
        <v>681</v>
      </c>
      <c r="E225" s="292" t="s">
        <v>118</v>
      </c>
      <c r="F225" s="296"/>
      <c r="G225" s="316"/>
      <c r="H225" s="298">
        <v>196230.65</v>
      </c>
      <c r="I225" s="293">
        <f t="shared" si="10"/>
        <v>4511109229</v>
      </c>
      <c r="J225" s="292" t="s">
        <v>115</v>
      </c>
      <c r="K225" s="292"/>
    </row>
    <row r="226" spans="1:11" s="308" customFormat="1" hidden="1">
      <c r="A226" s="295">
        <v>44225</v>
      </c>
      <c r="B226" s="315"/>
      <c r="C226" s="297" t="s">
        <v>269</v>
      </c>
      <c r="D226" s="392" t="s">
        <v>681</v>
      </c>
      <c r="E226" s="292" t="s">
        <v>118</v>
      </c>
      <c r="F226" s="296"/>
      <c r="G226" s="316"/>
      <c r="H226" s="298">
        <v>25800</v>
      </c>
      <c r="I226" s="293">
        <f t="shared" si="10"/>
        <v>593111311</v>
      </c>
      <c r="J226" s="292" t="s">
        <v>115</v>
      </c>
      <c r="K226" s="292"/>
    </row>
    <row r="227" spans="1:11" s="308" customFormat="1" hidden="1">
      <c r="A227" s="295">
        <v>44225</v>
      </c>
      <c r="B227" s="315"/>
      <c r="C227" s="297" t="s">
        <v>217</v>
      </c>
      <c r="D227" s="392" t="s">
        <v>723</v>
      </c>
      <c r="E227" s="292" t="s">
        <v>118</v>
      </c>
      <c r="F227" s="296"/>
      <c r="G227" s="316"/>
      <c r="H227" s="298">
        <v>11640</v>
      </c>
      <c r="I227" s="293">
        <f t="shared" si="10"/>
        <v>267589754</v>
      </c>
      <c r="J227" s="292" t="s">
        <v>115</v>
      </c>
      <c r="K227" s="292"/>
    </row>
    <row r="228" spans="1:11" s="308" customFormat="1" hidden="1">
      <c r="A228" s="295">
        <v>44225</v>
      </c>
      <c r="B228" s="315"/>
      <c r="C228" s="297" t="s">
        <v>526</v>
      </c>
      <c r="D228" s="392" t="s">
        <v>681</v>
      </c>
      <c r="E228" s="292" t="s">
        <v>118</v>
      </c>
      <c r="F228" s="296"/>
      <c r="G228" s="316"/>
      <c r="H228" s="298">
        <v>50311.3</v>
      </c>
      <c r="I228" s="293">
        <f t="shared" si="10"/>
        <v>1156596942</v>
      </c>
      <c r="J228" s="292" t="s">
        <v>115</v>
      </c>
      <c r="K228" s="292"/>
    </row>
    <row r="229" spans="1:11" s="308" customFormat="1" hidden="1">
      <c r="A229" s="295">
        <v>44225</v>
      </c>
      <c r="B229" s="315"/>
      <c r="C229" s="297" t="s">
        <v>447</v>
      </c>
      <c r="D229" s="392" t="s">
        <v>681</v>
      </c>
      <c r="E229" s="292" t="s">
        <v>118</v>
      </c>
      <c r="F229" s="296"/>
      <c r="G229" s="316"/>
      <c r="H229" s="298">
        <v>91266.86</v>
      </c>
      <c r="I229" s="293">
        <f t="shared" si="10"/>
        <v>2098116550</v>
      </c>
      <c r="J229" s="292" t="s">
        <v>115</v>
      </c>
      <c r="K229" s="292"/>
    </row>
    <row r="230" spans="1:11" s="308" customFormat="1" hidden="1">
      <c r="A230" s="295">
        <v>44225</v>
      </c>
      <c r="B230" s="315"/>
      <c r="C230" s="297" t="s">
        <v>502</v>
      </c>
      <c r="D230" s="392" t="s">
        <v>681</v>
      </c>
      <c r="E230" s="292" t="s">
        <v>118</v>
      </c>
      <c r="F230" s="296"/>
      <c r="G230" s="316"/>
      <c r="H230" s="298">
        <v>125219.94</v>
      </c>
      <c r="I230" s="293">
        <f t="shared" si="10"/>
        <v>2878657472</v>
      </c>
      <c r="J230" s="292" t="s">
        <v>115</v>
      </c>
      <c r="K230" s="292"/>
    </row>
    <row r="231" spans="1:11" s="308" customFormat="1" hidden="1">
      <c r="A231" s="295">
        <v>44225</v>
      </c>
      <c r="B231" s="315"/>
      <c r="C231" s="297" t="s">
        <v>593</v>
      </c>
      <c r="D231" s="392" t="s">
        <v>681</v>
      </c>
      <c r="E231" s="292" t="s">
        <v>118</v>
      </c>
      <c r="F231" s="296"/>
      <c r="G231" s="316"/>
      <c r="H231" s="298">
        <v>187631.05</v>
      </c>
      <c r="I231" s="293">
        <f t="shared" si="10"/>
        <v>4313414654</v>
      </c>
      <c r="J231" s="292" t="s">
        <v>115</v>
      </c>
      <c r="K231" s="292"/>
    </row>
    <row r="232" spans="1:11" s="308" customFormat="1" hidden="1">
      <c r="A232" s="295">
        <v>44225</v>
      </c>
      <c r="B232" s="315"/>
      <c r="C232" s="297" t="s">
        <v>137</v>
      </c>
      <c r="D232" s="392" t="s">
        <v>722</v>
      </c>
      <c r="E232" s="292" t="s">
        <v>118</v>
      </c>
      <c r="F232" s="296"/>
      <c r="G232" s="316"/>
      <c r="H232" s="298">
        <v>162860.88</v>
      </c>
      <c r="I232" s="293">
        <f t="shared" si="10"/>
        <v>3743977909</v>
      </c>
      <c r="J232" s="292" t="s">
        <v>115</v>
      </c>
      <c r="K232" s="292"/>
    </row>
    <row r="233" spans="1:11" s="308" customFormat="1" hidden="1">
      <c r="A233" s="295">
        <v>44225</v>
      </c>
      <c r="B233" s="315"/>
      <c r="C233" s="297" t="s">
        <v>612</v>
      </c>
      <c r="D233" s="392" t="s">
        <v>723</v>
      </c>
      <c r="E233" s="292" t="s">
        <v>118</v>
      </c>
      <c r="F233" s="296"/>
      <c r="G233" s="316"/>
      <c r="H233" s="298">
        <v>169051.96</v>
      </c>
      <c r="I233" s="293">
        <f t="shared" si="10"/>
        <v>3886303474</v>
      </c>
      <c r="J233" s="292" t="s">
        <v>115</v>
      </c>
      <c r="K233" s="292"/>
    </row>
    <row r="234" spans="1:11" s="308" customFormat="1" hidden="1">
      <c r="A234" s="295">
        <v>44225</v>
      </c>
      <c r="B234" s="315"/>
      <c r="C234" s="297" t="s">
        <v>531</v>
      </c>
      <c r="D234" s="392" t="s">
        <v>723</v>
      </c>
      <c r="E234" s="292" t="s">
        <v>118</v>
      </c>
      <c r="F234" s="296"/>
      <c r="G234" s="316"/>
      <c r="H234" s="298">
        <v>123826.98</v>
      </c>
      <c r="I234" s="293">
        <f t="shared" si="10"/>
        <v>2846634979</v>
      </c>
      <c r="J234" s="292" t="s">
        <v>115</v>
      </c>
      <c r="K234" s="292"/>
    </row>
    <row r="235" spans="1:11" s="308" customFormat="1" hidden="1">
      <c r="A235" s="295">
        <v>44225</v>
      </c>
      <c r="B235" s="315"/>
      <c r="C235" s="297" t="s">
        <v>282</v>
      </c>
      <c r="D235" s="392" t="s">
        <v>696</v>
      </c>
      <c r="E235" s="292" t="s">
        <v>162</v>
      </c>
      <c r="F235" s="296"/>
      <c r="G235" s="316"/>
      <c r="H235" s="298">
        <v>8760</v>
      </c>
      <c r="I235" s="293">
        <f t="shared" si="10"/>
        <v>201381980</v>
      </c>
      <c r="J235" s="292" t="s">
        <v>115</v>
      </c>
      <c r="K235" s="292"/>
    </row>
    <row r="236" spans="1:11" s="308" customFormat="1" hidden="1">
      <c r="A236" s="295">
        <v>44225</v>
      </c>
      <c r="B236" s="315"/>
      <c r="C236" s="297" t="s">
        <v>211</v>
      </c>
      <c r="D236" s="392" t="s">
        <v>687</v>
      </c>
      <c r="E236" s="292" t="s">
        <v>118</v>
      </c>
      <c r="F236" s="296"/>
      <c r="G236" s="316"/>
      <c r="H236" s="298">
        <v>8000</v>
      </c>
      <c r="I236" s="293">
        <f t="shared" si="10"/>
        <v>183910484</v>
      </c>
      <c r="J236" s="292" t="s">
        <v>115</v>
      </c>
      <c r="K236" s="292"/>
    </row>
    <row r="237" spans="1:11" s="308" customFormat="1" hidden="1">
      <c r="A237" s="295">
        <v>44225</v>
      </c>
      <c r="B237" s="315"/>
      <c r="C237" s="297" t="s">
        <v>271</v>
      </c>
      <c r="D237" s="392" t="s">
        <v>687</v>
      </c>
      <c r="E237" s="292" t="s">
        <v>118</v>
      </c>
      <c r="F237" s="296"/>
      <c r="G237" s="316"/>
      <c r="H237" s="298">
        <v>6250</v>
      </c>
      <c r="I237" s="293">
        <f t="shared" si="10"/>
        <v>143680066</v>
      </c>
      <c r="J237" s="292" t="s">
        <v>115</v>
      </c>
      <c r="K237" s="292"/>
    </row>
    <row r="238" spans="1:11" s="308" customFormat="1" hidden="1">
      <c r="A238" s="295">
        <v>44225</v>
      </c>
      <c r="B238" s="315"/>
      <c r="C238" s="297" t="s">
        <v>271</v>
      </c>
      <c r="D238" s="392" t="s">
        <v>911</v>
      </c>
      <c r="E238" s="292" t="s">
        <v>162</v>
      </c>
      <c r="F238" s="296"/>
      <c r="G238" s="316"/>
      <c r="H238" s="298">
        <v>413950</v>
      </c>
      <c r="I238" s="293">
        <f t="shared" si="10"/>
        <v>9516218110</v>
      </c>
      <c r="J238" s="292" t="s">
        <v>115</v>
      </c>
      <c r="K238" s="292"/>
    </row>
    <row r="239" spans="1:11" s="308" customFormat="1" hidden="1">
      <c r="A239" s="295">
        <v>44225</v>
      </c>
      <c r="B239" s="315"/>
      <c r="C239" s="297" t="s">
        <v>317</v>
      </c>
      <c r="D239" s="392" t="s">
        <v>687</v>
      </c>
      <c r="E239" s="292" t="s">
        <v>118</v>
      </c>
      <c r="F239" s="296"/>
      <c r="G239" s="316"/>
      <c r="H239" s="298">
        <v>20682</v>
      </c>
      <c r="I239" s="293">
        <f t="shared" si="10"/>
        <v>475454579</v>
      </c>
      <c r="J239" s="292" t="s">
        <v>115</v>
      </c>
      <c r="K239" s="292"/>
    </row>
    <row r="240" spans="1:11" s="308" customFormat="1" hidden="1">
      <c r="A240" s="295">
        <v>44225</v>
      </c>
      <c r="B240" s="315"/>
      <c r="C240" s="297" t="s">
        <v>317</v>
      </c>
      <c r="D240" s="392" t="s">
        <v>912</v>
      </c>
      <c r="E240" s="292" t="s">
        <v>162</v>
      </c>
      <c r="F240" s="296"/>
      <c r="G240" s="316"/>
      <c r="H240" s="298">
        <v>37000</v>
      </c>
      <c r="I240" s="293">
        <f t="shared" si="10"/>
        <v>850585989</v>
      </c>
      <c r="J240" s="292" t="s">
        <v>115</v>
      </c>
      <c r="K240" s="292"/>
    </row>
    <row r="241" spans="1:11" s="308" customFormat="1" hidden="1">
      <c r="A241" s="295">
        <v>44225</v>
      </c>
      <c r="B241" s="315"/>
      <c r="C241" s="297" t="s">
        <v>909</v>
      </c>
      <c r="D241" s="392" t="s">
        <v>696</v>
      </c>
      <c r="E241" s="292" t="s">
        <v>162</v>
      </c>
      <c r="F241" s="296"/>
      <c r="G241" s="316"/>
      <c r="H241" s="298">
        <v>6300</v>
      </c>
      <c r="I241" s="293">
        <f t="shared" si="10"/>
        <v>144829506</v>
      </c>
      <c r="J241" s="292" t="s">
        <v>115</v>
      </c>
      <c r="K241" s="292"/>
    </row>
    <row r="242" spans="1:11" s="308" customFormat="1" hidden="1">
      <c r="A242" s="295">
        <v>44225</v>
      </c>
      <c r="B242" s="315"/>
      <c r="C242" s="297" t="s">
        <v>457</v>
      </c>
      <c r="D242" s="392" t="s">
        <v>687</v>
      </c>
      <c r="E242" s="292" t="s">
        <v>118</v>
      </c>
      <c r="F242" s="296"/>
      <c r="G242" s="316"/>
      <c r="H242" s="298">
        <v>1509</v>
      </c>
      <c r="I242" s="293">
        <f t="shared" si="10"/>
        <v>34690115</v>
      </c>
      <c r="J242" s="292" t="s">
        <v>115</v>
      </c>
      <c r="K242" s="292"/>
    </row>
    <row r="243" spans="1:11" s="308" customFormat="1" hidden="1">
      <c r="A243" s="295">
        <v>44225</v>
      </c>
      <c r="B243" s="315"/>
      <c r="C243" s="297" t="s">
        <v>496</v>
      </c>
      <c r="D243" s="392" t="s">
        <v>696</v>
      </c>
      <c r="E243" s="292" t="s">
        <v>162</v>
      </c>
      <c r="F243" s="296"/>
      <c r="G243" s="316"/>
      <c r="H243" s="298">
        <v>5288</v>
      </c>
      <c r="I243" s="293">
        <f t="shared" si="10"/>
        <v>121564830</v>
      </c>
      <c r="J243" s="292" t="s">
        <v>115</v>
      </c>
      <c r="K243" s="292"/>
    </row>
    <row r="244" spans="1:11" s="308" customFormat="1" hidden="1">
      <c r="A244" s="295">
        <v>44225</v>
      </c>
      <c r="B244" s="315"/>
      <c r="C244" s="297" t="s">
        <v>496</v>
      </c>
      <c r="D244" s="392" t="s">
        <v>696</v>
      </c>
      <c r="E244" s="292" t="s">
        <v>162</v>
      </c>
      <c r="F244" s="296"/>
      <c r="G244" s="316"/>
      <c r="H244" s="298">
        <v>675283</v>
      </c>
      <c r="I244" s="293">
        <f t="shared" si="10"/>
        <v>15523952926</v>
      </c>
      <c r="J244" s="292" t="s">
        <v>115</v>
      </c>
      <c r="K244" s="292"/>
    </row>
    <row r="245" spans="1:11" s="308" customFormat="1" hidden="1">
      <c r="A245" s="295">
        <v>44225</v>
      </c>
      <c r="B245" s="315"/>
      <c r="C245" s="297" t="s">
        <v>672</v>
      </c>
      <c r="D245" s="392" t="s">
        <v>687</v>
      </c>
      <c r="E245" s="292" t="s">
        <v>118</v>
      </c>
      <c r="F245" s="296"/>
      <c r="G245" s="316"/>
      <c r="H245" s="298">
        <v>4950</v>
      </c>
      <c r="I245" s="293">
        <f t="shared" si="10"/>
        <v>113794612</v>
      </c>
      <c r="J245" s="292" t="s">
        <v>115</v>
      </c>
      <c r="K245" s="292"/>
    </row>
    <row r="246" spans="1:11" s="308" customFormat="1" hidden="1">
      <c r="A246" s="295">
        <v>44225</v>
      </c>
      <c r="B246" s="315"/>
      <c r="C246" s="297" t="s">
        <v>553</v>
      </c>
      <c r="D246" s="392" t="s">
        <v>913</v>
      </c>
      <c r="E246" s="292" t="s">
        <v>118</v>
      </c>
      <c r="F246" s="296"/>
      <c r="G246" s="316"/>
      <c r="H246" s="298">
        <v>26480.880000000001</v>
      </c>
      <c r="I246" s="293">
        <f t="shared" si="10"/>
        <v>608763932</v>
      </c>
      <c r="J246" s="292" t="s">
        <v>115</v>
      </c>
      <c r="K246" s="292"/>
    </row>
    <row r="247" spans="1:11" s="308" customFormat="1" hidden="1">
      <c r="A247" s="295">
        <v>44225</v>
      </c>
      <c r="B247" s="315"/>
      <c r="C247" s="297" t="s">
        <v>552</v>
      </c>
      <c r="D247" s="392" t="s">
        <v>687</v>
      </c>
      <c r="E247" s="292" t="s">
        <v>118</v>
      </c>
      <c r="F247" s="296"/>
      <c r="G247" s="316"/>
      <c r="H247" s="298">
        <v>20100</v>
      </c>
      <c r="I247" s="293">
        <f t="shared" si="10"/>
        <v>462075091</v>
      </c>
      <c r="J247" s="292" t="s">
        <v>115</v>
      </c>
      <c r="K247" s="292"/>
    </row>
    <row r="248" spans="1:11" s="308" customFormat="1" hidden="1">
      <c r="A248" s="295">
        <v>44225</v>
      </c>
      <c r="B248" s="315"/>
      <c r="C248" s="297" t="s">
        <v>157</v>
      </c>
      <c r="D248" s="392" t="s">
        <v>725</v>
      </c>
      <c r="E248" s="292" t="s">
        <v>118</v>
      </c>
      <c r="F248" s="296"/>
      <c r="G248" s="316"/>
      <c r="H248" s="298">
        <v>7171.68</v>
      </c>
      <c r="I248" s="293">
        <f t="shared" si="10"/>
        <v>164868393</v>
      </c>
      <c r="J248" s="292" t="s">
        <v>115</v>
      </c>
      <c r="K248" s="292"/>
    </row>
    <row r="249" spans="1:11" s="308" customFormat="1" hidden="1">
      <c r="A249" s="295">
        <v>44225</v>
      </c>
      <c r="B249" s="315"/>
      <c r="C249" s="297" t="s">
        <v>223</v>
      </c>
      <c r="D249" s="392" t="s">
        <v>725</v>
      </c>
      <c r="E249" s="292" t="s">
        <v>118</v>
      </c>
      <c r="F249" s="296"/>
      <c r="G249" s="316"/>
      <c r="H249" s="298">
        <v>3084.55</v>
      </c>
      <c r="I249" s="293">
        <f t="shared" si="10"/>
        <v>70910135</v>
      </c>
      <c r="J249" s="292" t="s">
        <v>115</v>
      </c>
      <c r="K249" s="292"/>
    </row>
    <row r="250" spans="1:11" s="308" customFormat="1" hidden="1">
      <c r="A250" s="295">
        <v>44225</v>
      </c>
      <c r="B250" s="315"/>
      <c r="C250" s="297" t="s">
        <v>318</v>
      </c>
      <c r="D250" s="392" t="s">
        <v>725</v>
      </c>
      <c r="E250" s="292" t="s">
        <v>118</v>
      </c>
      <c r="F250" s="296"/>
      <c r="G250" s="316"/>
      <c r="H250" s="298">
        <v>2444.2600000000002</v>
      </c>
      <c r="I250" s="293">
        <f t="shared" si="10"/>
        <v>56190630</v>
      </c>
      <c r="J250" s="292" t="s">
        <v>115</v>
      </c>
      <c r="K250" s="292"/>
    </row>
    <row r="251" spans="1:11" s="308" customFormat="1" hidden="1">
      <c r="A251" s="295">
        <v>44225</v>
      </c>
      <c r="B251" s="315"/>
      <c r="C251" s="297" t="s">
        <v>158</v>
      </c>
      <c r="D251" s="392" t="s">
        <v>725</v>
      </c>
      <c r="E251" s="292" t="s">
        <v>118</v>
      </c>
      <c r="F251" s="296"/>
      <c r="G251" s="316"/>
      <c r="H251" s="298">
        <v>103154.05</v>
      </c>
      <c r="I251" s="293">
        <f t="shared" si="10"/>
        <v>2371388909</v>
      </c>
      <c r="J251" s="292" t="s">
        <v>115</v>
      </c>
      <c r="K251" s="292"/>
    </row>
    <row r="252" spans="1:11" s="308" customFormat="1" hidden="1">
      <c r="A252" s="295">
        <v>44225</v>
      </c>
      <c r="B252" s="315"/>
      <c r="C252" s="297" t="s">
        <v>283</v>
      </c>
      <c r="D252" s="392" t="s">
        <v>725</v>
      </c>
      <c r="E252" s="292" t="s">
        <v>118</v>
      </c>
      <c r="F252" s="296"/>
      <c r="G252" s="316"/>
      <c r="H252" s="298">
        <v>12019</v>
      </c>
      <c r="I252" s="293">
        <f t="shared" si="10"/>
        <v>276302513</v>
      </c>
      <c r="J252" s="292" t="s">
        <v>115</v>
      </c>
      <c r="K252" s="292"/>
    </row>
    <row r="253" spans="1:11" s="308" customFormat="1" hidden="1">
      <c r="A253" s="295">
        <v>44225</v>
      </c>
      <c r="B253" s="315"/>
      <c r="C253" s="297" t="s">
        <v>594</v>
      </c>
      <c r="D253" s="392" t="s">
        <v>725</v>
      </c>
      <c r="E253" s="292" t="s">
        <v>118</v>
      </c>
      <c r="F253" s="296"/>
      <c r="G253" s="316"/>
      <c r="H253" s="298">
        <v>4290</v>
      </c>
      <c r="I253" s="293">
        <f t="shared" si="10"/>
        <v>98621997</v>
      </c>
      <c r="J253" s="292" t="s">
        <v>115</v>
      </c>
      <c r="K253" s="292"/>
    </row>
    <row r="254" spans="1:11" s="308" customFormat="1" hidden="1">
      <c r="A254" s="295">
        <v>44225</v>
      </c>
      <c r="B254" s="315"/>
      <c r="C254" s="297" t="s">
        <v>594</v>
      </c>
      <c r="D254" s="392" t="s">
        <v>914</v>
      </c>
      <c r="E254" s="292" t="s">
        <v>162</v>
      </c>
      <c r="F254" s="296"/>
      <c r="G254" s="316"/>
      <c r="H254" s="298">
        <v>1084500</v>
      </c>
      <c r="I254" s="293">
        <f t="shared" si="10"/>
        <v>24931364996</v>
      </c>
      <c r="J254" s="292" t="s">
        <v>115</v>
      </c>
      <c r="K254" s="292"/>
    </row>
    <row r="255" spans="1:11" s="308" customFormat="1" hidden="1">
      <c r="A255" s="295">
        <v>44225</v>
      </c>
      <c r="B255" s="315"/>
      <c r="C255" s="297" t="s">
        <v>530</v>
      </c>
      <c r="D255" s="392" t="s">
        <v>725</v>
      </c>
      <c r="E255" s="292" t="s">
        <v>118</v>
      </c>
      <c r="F255" s="296"/>
      <c r="G255" s="316"/>
      <c r="H255" s="298">
        <v>35676</v>
      </c>
      <c r="I255" s="293">
        <f t="shared" si="10"/>
        <v>820148804</v>
      </c>
      <c r="J255" s="292" t="s">
        <v>115</v>
      </c>
      <c r="K255" s="292"/>
    </row>
    <row r="256" spans="1:11" s="308" customFormat="1" hidden="1">
      <c r="A256" s="295">
        <v>44225</v>
      </c>
      <c r="B256" s="315"/>
      <c r="C256" s="297" t="s">
        <v>529</v>
      </c>
      <c r="D256" s="392" t="s">
        <v>725</v>
      </c>
      <c r="E256" s="292" t="s">
        <v>118</v>
      </c>
      <c r="F256" s="296"/>
      <c r="G256" s="316"/>
      <c r="H256" s="298">
        <v>27360</v>
      </c>
      <c r="I256" s="293">
        <f t="shared" si="10"/>
        <v>628973855</v>
      </c>
      <c r="J256" s="292" t="s">
        <v>115</v>
      </c>
      <c r="K256" s="292"/>
    </row>
    <row r="257" spans="1:11" s="308" customFormat="1" hidden="1">
      <c r="A257" s="295">
        <v>44225</v>
      </c>
      <c r="B257" s="315"/>
      <c r="C257" s="297" t="s">
        <v>533</v>
      </c>
      <c r="D257" s="392" t="s">
        <v>725</v>
      </c>
      <c r="E257" s="292" t="s">
        <v>118</v>
      </c>
      <c r="F257" s="296"/>
      <c r="G257" s="316"/>
      <c r="H257" s="298">
        <v>1900</v>
      </c>
      <c r="I257" s="293">
        <f t="shared" si="10"/>
        <v>43678740</v>
      </c>
      <c r="J257" s="292" t="s">
        <v>115</v>
      </c>
      <c r="K257" s="292"/>
    </row>
    <row r="258" spans="1:11" s="308" customFormat="1" hidden="1">
      <c r="A258" s="295">
        <v>44225</v>
      </c>
      <c r="B258" s="315"/>
      <c r="C258" s="297" t="s">
        <v>724</v>
      </c>
      <c r="D258" s="392" t="s">
        <v>725</v>
      </c>
      <c r="E258" s="292" t="s">
        <v>118</v>
      </c>
      <c r="F258" s="296"/>
      <c r="G258" s="316"/>
      <c r="H258" s="298">
        <v>3200</v>
      </c>
      <c r="I258" s="293">
        <f t="shared" si="10"/>
        <v>73564194</v>
      </c>
      <c r="J258" s="292" t="s">
        <v>115</v>
      </c>
      <c r="K258" s="292"/>
    </row>
    <row r="259" spans="1:11" s="308" customFormat="1" hidden="1">
      <c r="A259" s="295">
        <v>44225</v>
      </c>
      <c r="B259" s="315"/>
      <c r="C259" s="297" t="s">
        <v>395</v>
      </c>
      <c r="D259" s="392" t="s">
        <v>725</v>
      </c>
      <c r="E259" s="292" t="s">
        <v>118</v>
      </c>
      <c r="F259" s="296"/>
      <c r="G259" s="316"/>
      <c r="H259" s="298">
        <v>500</v>
      </c>
      <c r="I259" s="293">
        <f t="shared" si="10"/>
        <v>11494405</v>
      </c>
      <c r="J259" s="292" t="s">
        <v>115</v>
      </c>
      <c r="K259" s="292"/>
    </row>
    <row r="260" spans="1:11" s="308" customFormat="1" hidden="1">
      <c r="A260" s="295">
        <v>44225</v>
      </c>
      <c r="B260" s="315"/>
      <c r="C260" s="297" t="s">
        <v>395</v>
      </c>
      <c r="D260" s="392" t="s">
        <v>915</v>
      </c>
      <c r="E260" s="292" t="s">
        <v>162</v>
      </c>
      <c r="F260" s="296"/>
      <c r="G260" s="316"/>
      <c r="H260" s="298">
        <v>149830</v>
      </c>
      <c r="I260" s="293">
        <f t="shared" si="10"/>
        <v>3444413478</v>
      </c>
      <c r="J260" s="292" t="s">
        <v>115</v>
      </c>
      <c r="K260" s="292"/>
    </row>
    <row r="261" spans="1:11" s="308" customFormat="1" hidden="1">
      <c r="A261" s="295">
        <v>44225</v>
      </c>
      <c r="B261" s="315"/>
      <c r="C261" s="297" t="s">
        <v>637</v>
      </c>
      <c r="D261" s="392" t="s">
        <v>725</v>
      </c>
      <c r="E261" s="292" t="s">
        <v>118</v>
      </c>
      <c r="F261" s="296"/>
      <c r="G261" s="316"/>
      <c r="H261" s="298">
        <v>7600</v>
      </c>
      <c r="I261" s="293">
        <f t="shared" si="10"/>
        <v>174714960</v>
      </c>
      <c r="J261" s="292" t="s">
        <v>115</v>
      </c>
      <c r="K261" s="292"/>
    </row>
    <row r="262" spans="1:11" s="308" customFormat="1" hidden="1">
      <c r="A262" s="295">
        <v>44225</v>
      </c>
      <c r="B262" s="315"/>
      <c r="C262" s="297" t="s">
        <v>633</v>
      </c>
      <c r="D262" s="392" t="s">
        <v>725</v>
      </c>
      <c r="E262" s="292" t="s">
        <v>118</v>
      </c>
      <c r="F262" s="296"/>
      <c r="G262" s="316"/>
      <c r="H262" s="298">
        <v>4200</v>
      </c>
      <c r="I262" s="293">
        <f t="shared" si="10"/>
        <v>96553004</v>
      </c>
      <c r="J262" s="292" t="s">
        <v>115</v>
      </c>
      <c r="K262" s="292"/>
    </row>
    <row r="263" spans="1:11" s="308" customFormat="1" hidden="1">
      <c r="A263" s="295">
        <v>44225</v>
      </c>
      <c r="B263" s="315"/>
      <c r="C263" s="297" t="s">
        <v>633</v>
      </c>
      <c r="D263" s="392" t="s">
        <v>914</v>
      </c>
      <c r="E263" s="292" t="s">
        <v>162</v>
      </c>
      <c r="F263" s="296"/>
      <c r="G263" s="316"/>
      <c r="H263" s="298">
        <v>50400</v>
      </c>
      <c r="I263" s="293">
        <f t="shared" si="10"/>
        <v>1158636050</v>
      </c>
      <c r="J263" s="292" t="s">
        <v>115</v>
      </c>
      <c r="K263" s="292"/>
    </row>
    <row r="264" spans="1:11" s="308" customFormat="1" hidden="1">
      <c r="A264" s="295">
        <v>44225</v>
      </c>
      <c r="B264" s="315"/>
      <c r="C264" s="297" t="s">
        <v>396</v>
      </c>
      <c r="D264" s="392" t="s">
        <v>916</v>
      </c>
      <c r="E264" s="292" t="s">
        <v>162</v>
      </c>
      <c r="F264" s="296"/>
      <c r="G264" s="316"/>
      <c r="H264" s="298">
        <v>168000</v>
      </c>
      <c r="I264" s="293">
        <f t="shared" si="10"/>
        <v>3862120165</v>
      </c>
      <c r="J264" s="292" t="s">
        <v>115</v>
      </c>
      <c r="K264" s="292"/>
    </row>
    <row r="265" spans="1:11" s="308" customFormat="1" hidden="1">
      <c r="A265" s="295">
        <v>44225</v>
      </c>
      <c r="B265" s="315"/>
      <c r="C265" s="297" t="s">
        <v>446</v>
      </c>
      <c r="D265" s="392" t="s">
        <v>917</v>
      </c>
      <c r="E265" s="292" t="s">
        <v>162</v>
      </c>
      <c r="F265" s="296"/>
      <c r="G265" s="316"/>
      <c r="H265" s="298">
        <v>35670</v>
      </c>
      <c r="I265" s="293">
        <f t="shared" si="10"/>
        <v>820010871</v>
      </c>
      <c r="J265" s="292" t="s">
        <v>115</v>
      </c>
      <c r="K265" s="292"/>
    </row>
    <row r="266" spans="1:11" s="308" customFormat="1" hidden="1">
      <c r="A266" s="295">
        <v>44225</v>
      </c>
      <c r="B266" s="315"/>
      <c r="C266" s="297" t="s">
        <v>281</v>
      </c>
      <c r="D266" s="392" t="s">
        <v>916</v>
      </c>
      <c r="E266" s="292" t="s">
        <v>162</v>
      </c>
      <c r="F266" s="296"/>
      <c r="G266" s="316"/>
      <c r="H266" s="298">
        <v>44500</v>
      </c>
      <c r="I266" s="293">
        <f t="shared" si="10"/>
        <v>1023002068</v>
      </c>
      <c r="J266" s="292" t="s">
        <v>115</v>
      </c>
      <c r="K266" s="292"/>
    </row>
    <row r="267" spans="1:11" s="308" customFormat="1" hidden="1">
      <c r="A267" s="295">
        <v>44225</v>
      </c>
      <c r="B267" s="315"/>
      <c r="C267" s="297" t="s">
        <v>272</v>
      </c>
      <c r="D267" s="392" t="s">
        <v>916</v>
      </c>
      <c r="E267" s="292" t="s">
        <v>162</v>
      </c>
      <c r="F267" s="296"/>
      <c r="G267" s="316"/>
      <c r="H267" s="298">
        <v>221200</v>
      </c>
      <c r="I267" s="293">
        <f t="shared" si="10"/>
        <v>5085124884</v>
      </c>
      <c r="J267" s="292" t="s">
        <v>115</v>
      </c>
      <c r="K267" s="292"/>
    </row>
    <row r="268" spans="1:11" s="308" customFormat="1" hidden="1">
      <c r="A268" s="295">
        <v>44225</v>
      </c>
      <c r="B268" s="315"/>
      <c r="C268" s="297" t="s">
        <v>394</v>
      </c>
      <c r="D268" s="392" t="s">
        <v>916</v>
      </c>
      <c r="E268" s="292" t="s">
        <v>162</v>
      </c>
      <c r="F268" s="296"/>
      <c r="G268" s="316"/>
      <c r="H268" s="298">
        <v>79960</v>
      </c>
      <c r="I268" s="293">
        <f t="shared" si="10"/>
        <v>1838185288</v>
      </c>
      <c r="J268" s="292" t="s">
        <v>115</v>
      </c>
      <c r="K268" s="292"/>
    </row>
    <row r="269" spans="1:11" s="308" customFormat="1" hidden="1">
      <c r="A269" s="295">
        <v>44225</v>
      </c>
      <c r="B269" s="315"/>
      <c r="C269" s="297" t="s">
        <v>695</v>
      </c>
      <c r="D269" s="392" t="s">
        <v>918</v>
      </c>
      <c r="E269" s="292" t="s">
        <v>162</v>
      </c>
      <c r="F269" s="296"/>
      <c r="G269" s="316"/>
      <c r="H269" s="298">
        <v>726000</v>
      </c>
      <c r="I269" s="293">
        <f t="shared" si="10"/>
        <v>16689876429</v>
      </c>
      <c r="J269" s="292" t="s">
        <v>115</v>
      </c>
      <c r="K269" s="292"/>
    </row>
    <row r="270" spans="1:11" s="308" customFormat="1" hidden="1">
      <c r="A270" s="295">
        <v>44225</v>
      </c>
      <c r="B270" s="315"/>
      <c r="C270" s="297" t="s">
        <v>551</v>
      </c>
      <c r="D270" s="392" t="s">
        <v>918</v>
      </c>
      <c r="E270" s="292" t="s">
        <v>162</v>
      </c>
      <c r="F270" s="296"/>
      <c r="G270" s="316"/>
      <c r="H270" s="298">
        <v>19950</v>
      </c>
      <c r="I270" s="293">
        <f t="shared" si="10"/>
        <v>458626770</v>
      </c>
      <c r="J270" s="292" t="s">
        <v>115</v>
      </c>
      <c r="K270" s="292"/>
    </row>
    <row r="271" spans="1:11" s="308" customFormat="1" hidden="1">
      <c r="A271" s="295">
        <v>44225</v>
      </c>
      <c r="B271" s="315"/>
      <c r="C271" s="297" t="s">
        <v>497</v>
      </c>
      <c r="D271" s="392" t="s">
        <v>917</v>
      </c>
      <c r="E271" s="292" t="s">
        <v>162</v>
      </c>
      <c r="F271" s="296"/>
      <c r="G271" s="316"/>
      <c r="H271" s="298">
        <v>34500</v>
      </c>
      <c r="I271" s="293">
        <f t="shared" si="10"/>
        <v>793113963</v>
      </c>
      <c r="J271" s="292" t="s">
        <v>115</v>
      </c>
      <c r="K271" s="292"/>
    </row>
    <row r="272" spans="1:11" s="308" customFormat="1" hidden="1">
      <c r="A272" s="295">
        <v>44225</v>
      </c>
      <c r="B272" s="315"/>
      <c r="C272" s="297" t="s">
        <v>220</v>
      </c>
      <c r="D272" s="392" t="s">
        <v>687</v>
      </c>
      <c r="E272" s="292" t="s">
        <v>118</v>
      </c>
      <c r="F272" s="296"/>
      <c r="G272" s="316"/>
      <c r="H272" s="298">
        <v>21043.99</v>
      </c>
      <c r="I272" s="293">
        <f t="shared" si="10"/>
        <v>483776298</v>
      </c>
      <c r="J272" s="292" t="s">
        <v>115</v>
      </c>
      <c r="K272" s="292"/>
    </row>
    <row r="273" spans="1:11" s="308" customFormat="1" hidden="1">
      <c r="A273" s="295">
        <v>44225</v>
      </c>
      <c r="B273" s="315"/>
      <c r="C273" s="297" t="s">
        <v>433</v>
      </c>
      <c r="D273" s="392" t="s">
        <v>916</v>
      </c>
      <c r="E273" s="292" t="s">
        <v>162</v>
      </c>
      <c r="F273" s="296"/>
      <c r="G273" s="316"/>
      <c r="H273" s="298">
        <v>239589.44</v>
      </c>
      <c r="I273" s="293">
        <f t="shared" si="10"/>
        <v>5507876236</v>
      </c>
      <c r="J273" s="292" t="s">
        <v>115</v>
      </c>
      <c r="K273" s="292"/>
    </row>
    <row r="274" spans="1:11" s="308" customFormat="1" hidden="1">
      <c r="A274" s="295">
        <v>44225</v>
      </c>
      <c r="B274" s="315"/>
      <c r="C274" s="297" t="s">
        <v>910</v>
      </c>
      <c r="D274" s="392" t="s">
        <v>919</v>
      </c>
      <c r="E274" s="292" t="s">
        <v>162</v>
      </c>
      <c r="F274" s="296"/>
      <c r="G274" s="316"/>
      <c r="H274" s="298">
        <v>16129.03</v>
      </c>
      <c r="I274" s="293">
        <f t="shared" si="10"/>
        <v>370787214</v>
      </c>
      <c r="J274" s="292" t="s">
        <v>115</v>
      </c>
      <c r="K274" s="292"/>
    </row>
    <row r="275" spans="1:11" s="308" customFormat="1" hidden="1">
      <c r="A275" s="295">
        <v>44225</v>
      </c>
      <c r="B275" s="315"/>
      <c r="C275" s="297" t="s">
        <v>145</v>
      </c>
      <c r="D275" s="392" t="s">
        <v>913</v>
      </c>
      <c r="E275" s="292" t="s">
        <v>97</v>
      </c>
      <c r="F275" s="296"/>
      <c r="G275" s="316"/>
      <c r="H275" s="298"/>
      <c r="I275" s="293">
        <v>18600000</v>
      </c>
      <c r="J275" s="292" t="s">
        <v>114</v>
      </c>
      <c r="K275" s="292"/>
    </row>
    <row r="276" spans="1:11" s="308" customFormat="1" hidden="1">
      <c r="A276" s="295">
        <v>44225</v>
      </c>
      <c r="B276" s="315"/>
      <c r="C276" s="297" t="s">
        <v>273</v>
      </c>
      <c r="D276" s="392" t="s">
        <v>913</v>
      </c>
      <c r="E276" s="292" t="s">
        <v>97</v>
      </c>
      <c r="F276" s="296"/>
      <c r="G276" s="316"/>
      <c r="H276" s="298"/>
      <c r="I276" s="293">
        <v>37800000</v>
      </c>
      <c r="J276" s="292" t="s">
        <v>114</v>
      </c>
      <c r="K276" s="292"/>
    </row>
    <row r="277" spans="1:11" s="308" customFormat="1" hidden="1">
      <c r="A277" s="295">
        <v>44225</v>
      </c>
      <c r="B277" s="315"/>
      <c r="C277" s="297" t="s">
        <v>146</v>
      </c>
      <c r="D277" s="392" t="s">
        <v>913</v>
      </c>
      <c r="E277" s="292" t="s">
        <v>97</v>
      </c>
      <c r="F277" s="296"/>
      <c r="G277" s="316"/>
      <c r="H277" s="298"/>
      <c r="I277" s="293">
        <v>147057000</v>
      </c>
      <c r="J277" s="292" t="s">
        <v>114</v>
      </c>
      <c r="K277" s="292"/>
    </row>
    <row r="278" spans="1:11" s="308" customFormat="1" hidden="1">
      <c r="A278" s="295">
        <v>44225</v>
      </c>
      <c r="B278" s="315"/>
      <c r="C278" s="297" t="s">
        <v>274</v>
      </c>
      <c r="D278" s="392" t="s">
        <v>913</v>
      </c>
      <c r="E278" s="292" t="s">
        <v>97</v>
      </c>
      <c r="F278" s="296"/>
      <c r="G278" s="316"/>
      <c r="H278" s="298"/>
      <c r="I278" s="293">
        <v>10200000</v>
      </c>
      <c r="J278" s="292" t="s">
        <v>114</v>
      </c>
      <c r="K278" s="292"/>
    </row>
    <row r="279" spans="1:11" s="308" customFormat="1" hidden="1">
      <c r="A279" s="295">
        <v>44225</v>
      </c>
      <c r="B279" s="315"/>
      <c r="C279" s="297" t="s">
        <v>358</v>
      </c>
      <c r="D279" s="392" t="s">
        <v>913</v>
      </c>
      <c r="E279" s="292" t="s">
        <v>97</v>
      </c>
      <c r="F279" s="296"/>
      <c r="G279" s="316"/>
      <c r="H279" s="298"/>
      <c r="I279" s="293">
        <v>98000000</v>
      </c>
      <c r="J279" s="292" t="s">
        <v>114</v>
      </c>
      <c r="K279" s="292"/>
    </row>
    <row r="280" spans="1:11" s="308" customFormat="1" hidden="1">
      <c r="A280" s="295">
        <v>44225</v>
      </c>
      <c r="B280" s="315"/>
      <c r="C280" s="297" t="s">
        <v>147</v>
      </c>
      <c r="D280" s="392" t="s">
        <v>913</v>
      </c>
      <c r="E280" s="292" t="s">
        <v>97</v>
      </c>
      <c r="F280" s="296"/>
      <c r="G280" s="316"/>
      <c r="H280" s="298"/>
      <c r="I280" s="293">
        <v>61812000</v>
      </c>
      <c r="J280" s="292" t="s">
        <v>114</v>
      </c>
      <c r="K280" s="292"/>
    </row>
    <row r="281" spans="1:11" s="308" customFormat="1" hidden="1">
      <c r="A281" s="295">
        <v>44225</v>
      </c>
      <c r="B281" s="315"/>
      <c r="C281" s="297" t="s">
        <v>148</v>
      </c>
      <c r="D281" s="392" t="s">
        <v>913</v>
      </c>
      <c r="E281" s="292" t="s">
        <v>97</v>
      </c>
      <c r="F281" s="296"/>
      <c r="G281" s="316"/>
      <c r="H281" s="298"/>
      <c r="I281" s="293">
        <v>103276500</v>
      </c>
      <c r="J281" s="292" t="s">
        <v>114</v>
      </c>
      <c r="K281" s="292"/>
    </row>
    <row r="282" spans="1:11" s="308" customFormat="1" hidden="1">
      <c r="A282" s="295">
        <v>44225</v>
      </c>
      <c r="B282" s="315"/>
      <c r="C282" s="297" t="s">
        <v>214</v>
      </c>
      <c r="D282" s="392" t="s">
        <v>913</v>
      </c>
      <c r="E282" s="292" t="s">
        <v>97</v>
      </c>
      <c r="F282" s="296"/>
      <c r="G282" s="316"/>
      <c r="H282" s="298"/>
      <c r="I282" s="293">
        <v>11500000</v>
      </c>
      <c r="J282" s="292" t="s">
        <v>114</v>
      </c>
      <c r="K282" s="292"/>
    </row>
    <row r="283" spans="1:11" s="308" customFormat="1" hidden="1">
      <c r="A283" s="295">
        <v>44225</v>
      </c>
      <c r="B283" s="315"/>
      <c r="C283" s="297" t="s">
        <v>278</v>
      </c>
      <c r="D283" s="392" t="s">
        <v>913</v>
      </c>
      <c r="E283" s="292" t="s">
        <v>97</v>
      </c>
      <c r="F283" s="296"/>
      <c r="G283" s="316"/>
      <c r="H283" s="298"/>
      <c r="I283" s="293">
        <v>1378850000</v>
      </c>
      <c r="J283" s="292" t="s">
        <v>114</v>
      </c>
      <c r="K283" s="292"/>
    </row>
    <row r="284" spans="1:11" s="308" customFormat="1" hidden="1">
      <c r="A284" s="295">
        <v>44225</v>
      </c>
      <c r="B284" s="315"/>
      <c r="C284" s="297" t="s">
        <v>673</v>
      </c>
      <c r="D284" s="392" t="s">
        <v>913</v>
      </c>
      <c r="E284" s="292" t="s">
        <v>97</v>
      </c>
      <c r="F284" s="296"/>
      <c r="G284" s="316"/>
      <c r="H284" s="298"/>
      <c r="I284" s="293">
        <v>22989200</v>
      </c>
      <c r="J284" s="292" t="s">
        <v>114</v>
      </c>
      <c r="K284" s="292"/>
    </row>
    <row r="285" spans="1:11" s="308" customFormat="1" hidden="1">
      <c r="A285" s="295">
        <v>44225</v>
      </c>
      <c r="B285" s="315"/>
      <c r="C285" s="297" t="s">
        <v>697</v>
      </c>
      <c r="D285" s="392" t="s">
        <v>913</v>
      </c>
      <c r="E285" s="292" t="s">
        <v>97</v>
      </c>
      <c r="F285" s="296"/>
      <c r="G285" s="316"/>
      <c r="H285" s="298"/>
      <c r="I285" s="293">
        <v>92730000</v>
      </c>
      <c r="J285" s="292" t="s">
        <v>114</v>
      </c>
      <c r="K285" s="292"/>
    </row>
    <row r="286" spans="1:11" s="308" customFormat="1" hidden="1">
      <c r="A286" s="295">
        <v>44225</v>
      </c>
      <c r="B286" s="315"/>
      <c r="C286" s="297" t="s">
        <v>149</v>
      </c>
      <c r="D286" s="392" t="s">
        <v>725</v>
      </c>
      <c r="E286" s="292" t="s">
        <v>97</v>
      </c>
      <c r="F286" s="296"/>
      <c r="G286" s="316"/>
      <c r="H286" s="298"/>
      <c r="I286" s="293">
        <v>40858900</v>
      </c>
      <c r="J286" s="292" t="s">
        <v>114</v>
      </c>
      <c r="K286" s="292"/>
    </row>
    <row r="287" spans="1:11" s="308" customFormat="1" hidden="1">
      <c r="A287" s="295">
        <v>44225</v>
      </c>
      <c r="B287" s="315"/>
      <c r="C287" s="297" t="s">
        <v>197</v>
      </c>
      <c r="D287" s="392" t="s">
        <v>725</v>
      </c>
      <c r="E287" s="292" t="s">
        <v>97</v>
      </c>
      <c r="F287" s="296"/>
      <c r="G287" s="316"/>
      <c r="H287" s="298"/>
      <c r="I287" s="293">
        <v>6850000</v>
      </c>
      <c r="J287" s="292" t="s">
        <v>114</v>
      </c>
      <c r="K287" s="292"/>
    </row>
    <row r="288" spans="1:11" s="308" customFormat="1" hidden="1">
      <c r="A288" s="295">
        <v>44225</v>
      </c>
      <c r="B288" s="315"/>
      <c r="C288" s="297" t="s">
        <v>150</v>
      </c>
      <c r="D288" s="392" t="s">
        <v>725</v>
      </c>
      <c r="E288" s="292" t="s">
        <v>97</v>
      </c>
      <c r="F288" s="296"/>
      <c r="G288" s="316"/>
      <c r="H288" s="298"/>
      <c r="I288" s="293">
        <v>170045680</v>
      </c>
      <c r="J288" s="292" t="s">
        <v>114</v>
      </c>
      <c r="K288" s="292"/>
    </row>
    <row r="289" spans="1:11" s="308" customFormat="1" hidden="1">
      <c r="A289" s="295">
        <v>44225</v>
      </c>
      <c r="B289" s="315"/>
      <c r="C289" s="297" t="s">
        <v>455</v>
      </c>
      <c r="D289" s="392" t="s">
        <v>725</v>
      </c>
      <c r="E289" s="292" t="s">
        <v>97</v>
      </c>
      <c r="F289" s="296"/>
      <c r="G289" s="316"/>
      <c r="H289" s="298"/>
      <c r="I289" s="293">
        <v>199826080</v>
      </c>
      <c r="J289" s="292" t="s">
        <v>114</v>
      </c>
      <c r="K289" s="292"/>
    </row>
    <row r="290" spans="1:11" s="308" customFormat="1" hidden="1">
      <c r="A290" s="295">
        <v>44225</v>
      </c>
      <c r="B290" s="315"/>
      <c r="C290" s="297" t="s">
        <v>456</v>
      </c>
      <c r="D290" s="392" t="s">
        <v>725</v>
      </c>
      <c r="E290" s="292" t="s">
        <v>97</v>
      </c>
      <c r="F290" s="296"/>
      <c r="G290" s="316"/>
      <c r="H290" s="298"/>
      <c r="I290" s="293">
        <v>18693000</v>
      </c>
      <c r="J290" s="292" t="s">
        <v>114</v>
      </c>
      <c r="K290" s="292"/>
    </row>
    <row r="291" spans="1:11" s="308" customFormat="1" hidden="1">
      <c r="A291" s="295">
        <v>44225</v>
      </c>
      <c r="B291" s="315"/>
      <c r="C291" s="297" t="s">
        <v>635</v>
      </c>
      <c r="D291" s="392" t="s">
        <v>725</v>
      </c>
      <c r="E291" s="292" t="s">
        <v>97</v>
      </c>
      <c r="F291" s="296"/>
      <c r="G291" s="316"/>
      <c r="H291" s="298"/>
      <c r="I291" s="293">
        <v>345273200</v>
      </c>
      <c r="J291" s="292" t="s">
        <v>114</v>
      </c>
      <c r="K291" s="292"/>
    </row>
    <row r="292" spans="1:11" s="308" customFormat="1" hidden="1">
      <c r="A292" s="295">
        <v>44225</v>
      </c>
      <c r="B292" s="315"/>
      <c r="C292" s="297" t="s">
        <v>555</v>
      </c>
      <c r="D292" s="392" t="s">
        <v>725</v>
      </c>
      <c r="E292" s="292" t="s">
        <v>97</v>
      </c>
      <c r="F292" s="296"/>
      <c r="G292" s="316"/>
      <c r="H292" s="298"/>
      <c r="I292" s="293">
        <v>169844000</v>
      </c>
      <c r="J292" s="292" t="s">
        <v>114</v>
      </c>
      <c r="K292" s="292"/>
    </row>
    <row r="293" spans="1:11" s="308" customFormat="1" hidden="1">
      <c r="A293" s="295">
        <v>44225</v>
      </c>
      <c r="B293" s="315"/>
      <c r="C293" s="297" t="s">
        <v>445</v>
      </c>
      <c r="D293" s="392" t="s">
        <v>725</v>
      </c>
      <c r="E293" s="292" t="s">
        <v>97</v>
      </c>
      <c r="F293" s="296"/>
      <c r="G293" s="316"/>
      <c r="H293" s="298"/>
      <c r="I293" s="293">
        <v>18290000</v>
      </c>
      <c r="J293" s="292" t="s">
        <v>114</v>
      </c>
      <c r="K293" s="292"/>
    </row>
    <row r="294" spans="1:11" s="308" customFormat="1" hidden="1">
      <c r="A294" s="295">
        <v>44225</v>
      </c>
      <c r="B294" s="315"/>
      <c r="C294" s="297" t="s">
        <v>554</v>
      </c>
      <c r="D294" s="392" t="s">
        <v>725</v>
      </c>
      <c r="E294" s="292" t="s">
        <v>97</v>
      </c>
      <c r="F294" s="296"/>
      <c r="G294" s="316"/>
      <c r="H294" s="298"/>
      <c r="I294" s="293">
        <v>83530000</v>
      </c>
      <c r="J294" s="292" t="s">
        <v>114</v>
      </c>
      <c r="K294" s="292"/>
    </row>
    <row r="295" spans="1:11" s="308" customFormat="1" hidden="1">
      <c r="A295" s="295">
        <v>44225</v>
      </c>
      <c r="B295" s="315"/>
      <c r="C295" s="297" t="s">
        <v>596</v>
      </c>
      <c r="D295" s="392" t="s">
        <v>725</v>
      </c>
      <c r="E295" s="292" t="s">
        <v>97</v>
      </c>
      <c r="F295" s="296"/>
      <c r="G295" s="316"/>
      <c r="H295" s="298"/>
      <c r="I295" s="293">
        <v>10698300</v>
      </c>
      <c r="J295" s="292" t="s">
        <v>114</v>
      </c>
      <c r="K295" s="292"/>
    </row>
    <row r="296" spans="1:11" s="308" customFormat="1" hidden="1">
      <c r="A296" s="295">
        <v>44225</v>
      </c>
      <c r="B296" s="315"/>
      <c r="C296" s="297" t="s">
        <v>597</v>
      </c>
      <c r="D296" s="392" t="s">
        <v>725</v>
      </c>
      <c r="E296" s="292" t="s">
        <v>97</v>
      </c>
      <c r="F296" s="296"/>
      <c r="G296" s="316"/>
      <c r="H296" s="298"/>
      <c r="I296" s="293">
        <v>506376000</v>
      </c>
      <c r="J296" s="292" t="s">
        <v>114</v>
      </c>
      <c r="K296" s="292"/>
    </row>
    <row r="297" spans="1:11" s="308" customFormat="1" hidden="1">
      <c r="A297" s="295">
        <v>44225</v>
      </c>
      <c r="B297" s="315"/>
      <c r="C297" s="297" t="s">
        <v>598</v>
      </c>
      <c r="D297" s="392" t="s">
        <v>725</v>
      </c>
      <c r="E297" s="292" t="s">
        <v>97</v>
      </c>
      <c r="F297" s="296"/>
      <c r="G297" s="316"/>
      <c r="H297" s="298"/>
      <c r="I297" s="293">
        <v>33180684</v>
      </c>
      <c r="J297" s="292" t="s">
        <v>114</v>
      </c>
      <c r="K297" s="292"/>
    </row>
    <row r="298" spans="1:11" s="308" customFormat="1" hidden="1">
      <c r="A298" s="295">
        <v>44225</v>
      </c>
      <c r="B298" s="315"/>
      <c r="C298" s="297" t="s">
        <v>599</v>
      </c>
      <c r="D298" s="392" t="s">
        <v>725</v>
      </c>
      <c r="E298" s="292" t="s">
        <v>97</v>
      </c>
      <c r="F298" s="296"/>
      <c r="G298" s="316"/>
      <c r="H298" s="298"/>
      <c r="I298" s="293">
        <v>46276650</v>
      </c>
      <c r="J298" s="292" t="s">
        <v>114</v>
      </c>
      <c r="K298" s="292"/>
    </row>
    <row r="299" spans="1:11" s="308" customFormat="1" hidden="1">
      <c r="A299" s="295">
        <v>44225</v>
      </c>
      <c r="B299" s="315"/>
      <c r="C299" s="297" t="s">
        <v>624</v>
      </c>
      <c r="D299" s="392" t="s">
        <v>725</v>
      </c>
      <c r="E299" s="292" t="s">
        <v>97</v>
      </c>
      <c r="F299" s="296"/>
      <c r="G299" s="316"/>
      <c r="H299" s="298"/>
      <c r="I299" s="293">
        <v>391364325</v>
      </c>
      <c r="J299" s="292" t="s">
        <v>114</v>
      </c>
      <c r="K299" s="292"/>
    </row>
    <row r="300" spans="1:11" s="308" customFormat="1" hidden="1">
      <c r="A300" s="295">
        <v>44225</v>
      </c>
      <c r="B300" s="315"/>
      <c r="C300" s="297" t="s">
        <v>600</v>
      </c>
      <c r="D300" s="392" t="s">
        <v>725</v>
      </c>
      <c r="E300" s="292" t="s">
        <v>97</v>
      </c>
      <c r="F300" s="296"/>
      <c r="G300" s="316"/>
      <c r="H300" s="298"/>
      <c r="I300" s="293">
        <v>26400000</v>
      </c>
      <c r="J300" s="292" t="s">
        <v>114</v>
      </c>
      <c r="K300" s="292"/>
    </row>
    <row r="301" spans="1:11" s="308" customFormat="1" hidden="1">
      <c r="A301" s="295">
        <v>44225</v>
      </c>
      <c r="B301" s="315"/>
      <c r="C301" s="297" t="s">
        <v>677</v>
      </c>
      <c r="D301" s="392" t="s">
        <v>725</v>
      </c>
      <c r="E301" s="292" t="s">
        <v>97</v>
      </c>
      <c r="F301" s="296"/>
      <c r="G301" s="316"/>
      <c r="H301" s="298"/>
      <c r="I301" s="293">
        <v>21500000</v>
      </c>
      <c r="J301" s="292" t="s">
        <v>114</v>
      </c>
      <c r="K301" s="292"/>
    </row>
    <row r="302" spans="1:11" s="308" customFormat="1" hidden="1">
      <c r="A302" s="295">
        <v>44216</v>
      </c>
      <c r="B302" s="315"/>
      <c r="C302" s="297" t="s">
        <v>726</v>
      </c>
      <c r="D302" s="392" t="s">
        <v>687</v>
      </c>
      <c r="E302" s="292" t="s">
        <v>97</v>
      </c>
      <c r="F302" s="296"/>
      <c r="G302" s="316"/>
      <c r="H302" s="298"/>
      <c r="I302" s="293">
        <v>8396000</v>
      </c>
      <c r="J302" s="292" t="s">
        <v>114</v>
      </c>
      <c r="K302" s="292"/>
    </row>
    <row r="303" spans="1:11" s="308" customFormat="1" hidden="1">
      <c r="A303" s="295">
        <v>44202</v>
      </c>
      <c r="B303" s="315"/>
      <c r="C303" s="297" t="s">
        <v>557</v>
      </c>
      <c r="D303" s="392" t="s">
        <v>921</v>
      </c>
      <c r="E303" s="292" t="s">
        <v>97</v>
      </c>
      <c r="F303" s="296"/>
      <c r="G303" s="316"/>
      <c r="H303" s="298"/>
      <c r="I303" s="293">
        <v>1588400000</v>
      </c>
      <c r="J303" s="292" t="s">
        <v>114</v>
      </c>
      <c r="K303" s="292"/>
    </row>
    <row r="304" spans="1:11" s="308" customFormat="1" hidden="1">
      <c r="A304" s="295">
        <v>44204</v>
      </c>
      <c r="B304" s="315"/>
      <c r="C304" s="297" t="s">
        <v>270</v>
      </c>
      <c r="D304" s="392" t="s">
        <v>922</v>
      </c>
      <c r="E304" s="292" t="s">
        <v>162</v>
      </c>
      <c r="F304" s="296"/>
      <c r="G304" s="316"/>
      <c r="H304" s="298"/>
      <c r="I304" s="293">
        <v>670500000</v>
      </c>
      <c r="J304" s="292" t="s">
        <v>114</v>
      </c>
      <c r="K304" s="292"/>
    </row>
    <row r="305" spans="1:11" s="308" customFormat="1" hidden="1">
      <c r="A305" s="295">
        <v>44204</v>
      </c>
      <c r="B305" s="315"/>
      <c r="C305" s="297" t="s">
        <v>270</v>
      </c>
      <c r="D305" s="392" t="s">
        <v>923</v>
      </c>
      <c r="E305" s="292" t="s">
        <v>97</v>
      </c>
      <c r="F305" s="296"/>
      <c r="G305" s="316"/>
      <c r="H305" s="298"/>
      <c r="I305" s="293">
        <v>203000000</v>
      </c>
      <c r="J305" s="292" t="s">
        <v>114</v>
      </c>
      <c r="K305" s="292"/>
    </row>
    <row r="306" spans="1:11" s="308" customFormat="1" hidden="1">
      <c r="A306" s="295">
        <v>44204</v>
      </c>
      <c r="B306" s="315"/>
      <c r="C306" s="297" t="s">
        <v>920</v>
      </c>
      <c r="D306" s="392" t="s">
        <v>924</v>
      </c>
      <c r="E306" s="292" t="s">
        <v>97</v>
      </c>
      <c r="F306" s="296"/>
      <c r="G306" s="316"/>
      <c r="H306" s="298"/>
      <c r="I306" s="293">
        <v>286332300</v>
      </c>
      <c r="J306" s="292" t="s">
        <v>114</v>
      </c>
      <c r="K306" s="292"/>
    </row>
    <row r="307" spans="1:11" s="308" customFormat="1" hidden="1">
      <c r="A307" s="295">
        <v>44204</v>
      </c>
      <c r="B307" s="315"/>
      <c r="C307" s="297" t="s">
        <v>221</v>
      </c>
      <c r="D307" s="392" t="s">
        <v>925</v>
      </c>
      <c r="E307" s="292" t="s">
        <v>97</v>
      </c>
      <c r="F307" s="296"/>
      <c r="G307" s="316"/>
      <c r="H307" s="298"/>
      <c r="I307" s="293">
        <v>29500000</v>
      </c>
      <c r="J307" s="292" t="s">
        <v>114</v>
      </c>
      <c r="K307" s="292"/>
    </row>
    <row r="308" spans="1:11" s="308" customFormat="1" hidden="1">
      <c r="A308" s="295">
        <v>44204</v>
      </c>
      <c r="B308" s="315"/>
      <c r="C308" s="297" t="s">
        <v>315</v>
      </c>
      <c r="D308" s="392" t="s">
        <v>926</v>
      </c>
      <c r="E308" s="292" t="s">
        <v>97</v>
      </c>
      <c r="F308" s="296"/>
      <c r="G308" s="316"/>
      <c r="H308" s="298"/>
      <c r="I308" s="293">
        <v>123000000</v>
      </c>
      <c r="J308" s="292" t="s">
        <v>114</v>
      </c>
      <c r="K308" s="292"/>
    </row>
    <row r="309" spans="1:11" s="308" customFormat="1" hidden="1">
      <c r="A309" s="295">
        <v>44225</v>
      </c>
      <c r="B309" s="315"/>
      <c r="C309" s="297" t="s">
        <v>697</v>
      </c>
      <c r="D309" s="392" t="s">
        <v>927</v>
      </c>
      <c r="E309" s="292" t="s">
        <v>97</v>
      </c>
      <c r="F309" s="296"/>
      <c r="G309" s="316"/>
      <c r="H309" s="298"/>
      <c r="I309" s="293">
        <v>182872800</v>
      </c>
      <c r="J309" s="292" t="s">
        <v>114</v>
      </c>
      <c r="K309" s="292"/>
    </row>
    <row r="310" spans="1:11" s="308" customFormat="1" hidden="1">
      <c r="A310" s="295">
        <v>44225</v>
      </c>
      <c r="B310" s="315"/>
      <c r="C310" s="297" t="s">
        <v>542</v>
      </c>
      <c r="D310" s="392" t="s">
        <v>698</v>
      </c>
      <c r="E310" s="292" t="s">
        <v>97</v>
      </c>
      <c r="F310" s="296"/>
      <c r="G310" s="316"/>
      <c r="H310" s="298"/>
      <c r="I310" s="293">
        <v>34000000</v>
      </c>
      <c r="J310" s="292" t="s">
        <v>114</v>
      </c>
      <c r="K310" s="292"/>
    </row>
  </sheetData>
  <autoFilter ref="A4:K310" xr:uid="{00000000-0009-0000-0000-00000F000000}">
    <filterColumn colId="2">
      <filters>
        <filter val="Công ty TNHH Thương Mại và Dịch Vụ D&amp;Q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02"/>
  <sheetViews>
    <sheetView topLeftCell="A137" zoomScale="80" zoomScaleNormal="80" workbookViewId="0">
      <selection activeCell="D147" sqref="D147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A2" s="308"/>
      <c r="B2" s="308"/>
      <c r="C2" s="308"/>
      <c r="D2" s="308"/>
      <c r="E2" s="308"/>
      <c r="F2" s="308"/>
      <c r="G2" s="308"/>
      <c r="H2" s="308"/>
      <c r="I2" s="308">
        <v>22979.168421917329</v>
      </c>
      <c r="J2" s="308"/>
      <c r="K2" s="308">
        <v>22981.386520050735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+SUBTOTAL(9,F5:F59829)</f>
        <v>26797877.520000003</v>
      </c>
      <c r="G4" s="397">
        <f>+SUBTOTAL(9,G5:G59829)</f>
        <v>659386640367</v>
      </c>
      <c r="H4" s="397">
        <f>+SUBTOTAL(9,H5:H59829)</f>
        <v>26910562.290000007</v>
      </c>
      <c r="I4" s="370">
        <f>+SUBTOTAL(9,I5:I59829)</f>
        <v>660518029449</v>
      </c>
      <c r="J4" s="370"/>
      <c r="K4" s="370"/>
    </row>
    <row r="5" spans="1:11" s="294" customFormat="1">
      <c r="A5" s="379">
        <v>44244</v>
      </c>
      <c r="B5" s="315"/>
      <c r="C5" s="292" t="s">
        <v>928</v>
      </c>
      <c r="D5" s="292" t="s">
        <v>699</v>
      </c>
      <c r="E5" s="398" t="s">
        <v>81</v>
      </c>
      <c r="F5" s="296">
        <v>564536.37</v>
      </c>
      <c r="G5" s="316">
        <f t="shared" ref="G5:G21" si="0">+ROUND(F5*$I$2,0)</f>
        <v>12972576327</v>
      </c>
      <c r="H5" s="298"/>
      <c r="I5" s="298"/>
      <c r="J5" s="292" t="s">
        <v>115</v>
      </c>
      <c r="K5" s="292"/>
    </row>
    <row r="6" spans="1:11" s="294" customFormat="1">
      <c r="A6" s="379">
        <v>44244</v>
      </c>
      <c r="B6" s="315"/>
      <c r="C6" s="292" t="s">
        <v>499</v>
      </c>
      <c r="D6" s="292" t="s">
        <v>929</v>
      </c>
      <c r="E6" s="398" t="s">
        <v>117</v>
      </c>
      <c r="F6" s="296">
        <v>84636.13</v>
      </c>
      <c r="G6" s="316">
        <f t="shared" ref="G6" si="1">+ROUND(F6*$I$2,0)</f>
        <v>1944867886</v>
      </c>
      <c r="H6" s="298"/>
      <c r="I6" s="298"/>
      <c r="J6" s="292" t="s">
        <v>115</v>
      </c>
      <c r="K6" s="292"/>
    </row>
    <row r="7" spans="1:11" s="294" customFormat="1">
      <c r="A7" s="379">
        <v>44253</v>
      </c>
      <c r="B7" s="315"/>
      <c r="C7" s="292" t="s">
        <v>499</v>
      </c>
      <c r="D7" s="292" t="s">
        <v>929</v>
      </c>
      <c r="E7" s="398" t="s">
        <v>117</v>
      </c>
      <c r="F7" s="296">
        <v>184587.93</v>
      </c>
      <c r="G7" s="316">
        <f t="shared" si="0"/>
        <v>4241677132</v>
      </c>
      <c r="H7" s="298"/>
      <c r="I7" s="298"/>
      <c r="J7" s="292" t="s">
        <v>115</v>
      </c>
      <c r="K7" s="292"/>
    </row>
    <row r="8" spans="1:11" s="294" customFormat="1">
      <c r="A8" s="379">
        <v>44232</v>
      </c>
      <c r="B8" s="315"/>
      <c r="C8" s="292" t="s">
        <v>128</v>
      </c>
      <c r="D8" s="292" t="s">
        <v>929</v>
      </c>
      <c r="E8" s="398" t="s">
        <v>117</v>
      </c>
      <c r="F8" s="296">
        <v>763594</v>
      </c>
      <c r="G8" s="316">
        <f t="shared" si="0"/>
        <v>17546755132</v>
      </c>
      <c r="H8" s="298"/>
      <c r="I8" s="298"/>
      <c r="J8" s="292" t="s">
        <v>115</v>
      </c>
      <c r="K8" s="292"/>
    </row>
    <row r="9" spans="1:11" s="294" customFormat="1">
      <c r="A9" s="379">
        <v>44232</v>
      </c>
      <c r="B9" s="315"/>
      <c r="C9" s="292" t="s">
        <v>127</v>
      </c>
      <c r="D9" s="292" t="s">
        <v>929</v>
      </c>
      <c r="E9" s="398" t="s">
        <v>117</v>
      </c>
      <c r="F9" s="296">
        <v>1568789.9200000002</v>
      </c>
      <c r="G9" s="316">
        <f t="shared" si="0"/>
        <v>36049487790</v>
      </c>
      <c r="H9" s="298"/>
      <c r="I9" s="298"/>
      <c r="J9" s="292" t="s">
        <v>115</v>
      </c>
      <c r="K9" s="292"/>
    </row>
    <row r="10" spans="1:11" s="294" customFormat="1">
      <c r="A10" s="379">
        <v>44246</v>
      </c>
      <c r="B10" s="315"/>
      <c r="C10" s="292" t="s">
        <v>128</v>
      </c>
      <c r="D10" s="292" t="s">
        <v>929</v>
      </c>
      <c r="E10" s="398" t="s">
        <v>117</v>
      </c>
      <c r="F10" s="296">
        <v>2158126.2000000002</v>
      </c>
      <c r="G10" s="316">
        <f t="shared" si="0"/>
        <v>49591945426</v>
      </c>
      <c r="H10" s="298"/>
      <c r="I10" s="298"/>
      <c r="J10" s="292" t="s">
        <v>115</v>
      </c>
      <c r="K10" s="292"/>
    </row>
    <row r="11" spans="1:11" s="294" customFormat="1">
      <c r="A11" s="379">
        <v>44246</v>
      </c>
      <c r="B11" s="315"/>
      <c r="C11" s="292" t="s">
        <v>127</v>
      </c>
      <c r="D11" s="292" t="s">
        <v>929</v>
      </c>
      <c r="E11" s="398" t="s">
        <v>117</v>
      </c>
      <c r="F11" s="296">
        <v>3403485.48</v>
      </c>
      <c r="G11" s="316">
        <f t="shared" si="0"/>
        <v>78209266066</v>
      </c>
      <c r="H11" s="298"/>
      <c r="I11" s="298"/>
      <c r="J11" s="292" t="s">
        <v>115</v>
      </c>
      <c r="K11" s="292"/>
    </row>
    <row r="12" spans="1:11" s="294" customFormat="1">
      <c r="A12" s="379">
        <v>44253</v>
      </c>
      <c r="B12" s="315"/>
      <c r="C12" s="292" t="s">
        <v>500</v>
      </c>
      <c r="D12" s="292" t="s">
        <v>929</v>
      </c>
      <c r="E12" s="398" t="s">
        <v>117</v>
      </c>
      <c r="F12" s="296">
        <v>309855.73</v>
      </c>
      <c r="G12" s="316">
        <f t="shared" si="0"/>
        <v>7120227006</v>
      </c>
      <c r="H12" s="298"/>
      <c r="I12" s="298"/>
      <c r="J12" s="292" t="s">
        <v>115</v>
      </c>
      <c r="K12" s="292"/>
    </row>
    <row r="13" spans="1:11" s="294" customFormat="1">
      <c r="A13" s="379">
        <v>44249</v>
      </c>
      <c r="B13" s="315"/>
      <c r="C13" s="292" t="s">
        <v>664</v>
      </c>
      <c r="D13" s="292" t="s">
        <v>929</v>
      </c>
      <c r="E13" s="398" t="s">
        <v>117</v>
      </c>
      <c r="F13" s="296">
        <v>538027.73</v>
      </c>
      <c r="G13" s="316">
        <f t="shared" si="0"/>
        <v>12363429823</v>
      </c>
      <c r="H13" s="298"/>
      <c r="I13" s="298"/>
      <c r="J13" s="292" t="s">
        <v>115</v>
      </c>
      <c r="K13" s="292"/>
    </row>
    <row r="14" spans="1:11" s="294" customFormat="1">
      <c r="A14" s="379">
        <v>44246</v>
      </c>
      <c r="B14" s="315"/>
      <c r="C14" s="292" t="s">
        <v>636</v>
      </c>
      <c r="D14" s="292" t="s">
        <v>929</v>
      </c>
      <c r="E14" s="398" t="s">
        <v>117</v>
      </c>
      <c r="F14" s="296">
        <v>76347.73</v>
      </c>
      <c r="G14" s="316">
        <f t="shared" si="0"/>
        <v>1754407346</v>
      </c>
      <c r="H14" s="298"/>
      <c r="I14" s="298"/>
      <c r="J14" s="292" t="s">
        <v>115</v>
      </c>
      <c r="K14" s="292"/>
    </row>
    <row r="15" spans="1:11" s="294" customFormat="1">
      <c r="A15" s="379">
        <v>44249</v>
      </c>
      <c r="B15" s="315"/>
      <c r="C15" s="292" t="s">
        <v>930</v>
      </c>
      <c r="D15" s="292" t="s">
        <v>929</v>
      </c>
      <c r="E15" s="398" t="s">
        <v>117</v>
      </c>
      <c r="F15" s="296">
        <v>313982.73</v>
      </c>
      <c r="G15" s="316">
        <f t="shared" si="0"/>
        <v>7215062034</v>
      </c>
      <c r="H15" s="298"/>
      <c r="I15" s="298"/>
      <c r="J15" s="292" t="s">
        <v>115</v>
      </c>
      <c r="K15" s="292"/>
    </row>
    <row r="16" spans="1:11" s="294" customFormat="1">
      <c r="A16" s="379">
        <v>44246</v>
      </c>
      <c r="B16" s="315"/>
      <c r="C16" s="292" t="s">
        <v>683</v>
      </c>
      <c r="D16" s="292" t="s">
        <v>929</v>
      </c>
      <c r="E16" s="398" t="s">
        <v>117</v>
      </c>
      <c r="F16" s="296">
        <v>4380.45</v>
      </c>
      <c r="G16" s="316">
        <f t="shared" si="0"/>
        <v>100659098</v>
      </c>
      <c r="H16" s="298"/>
      <c r="I16" s="298"/>
      <c r="J16" s="292" t="s">
        <v>115</v>
      </c>
      <c r="K16" s="292"/>
    </row>
    <row r="17" spans="1:11" s="294" customFormat="1">
      <c r="A17" s="379">
        <v>44235</v>
      </c>
      <c r="B17" s="315"/>
      <c r="C17" s="292" t="s">
        <v>613</v>
      </c>
      <c r="D17" s="292" t="s">
        <v>929</v>
      </c>
      <c r="E17" s="398" t="s">
        <v>96</v>
      </c>
      <c r="F17" s="296"/>
      <c r="G17" s="296">
        <v>13909000</v>
      </c>
      <c r="H17" s="298"/>
      <c r="I17" s="298"/>
      <c r="J17" s="292" t="s">
        <v>114</v>
      </c>
      <c r="K17" s="292"/>
    </row>
    <row r="18" spans="1:11" s="294" customFormat="1">
      <c r="A18" s="379">
        <v>44228</v>
      </c>
      <c r="B18" s="315"/>
      <c r="C18" s="292" t="s">
        <v>494</v>
      </c>
      <c r="D18" s="292" t="s">
        <v>699</v>
      </c>
      <c r="E18" s="398" t="s">
        <v>117</v>
      </c>
      <c r="F18" s="296">
        <v>1563682.73</v>
      </c>
      <c r="G18" s="316">
        <f t="shared" si="0"/>
        <v>35932128811</v>
      </c>
      <c r="H18" s="298"/>
      <c r="I18" s="298"/>
      <c r="J18" s="292" t="s">
        <v>115</v>
      </c>
      <c r="K18" s="292"/>
    </row>
    <row r="19" spans="1:11" s="294" customFormat="1">
      <c r="A19" s="379">
        <v>44229</v>
      </c>
      <c r="B19" s="315"/>
      <c r="C19" s="292" t="s">
        <v>463</v>
      </c>
      <c r="D19" s="292" t="s">
        <v>699</v>
      </c>
      <c r="E19" s="398" t="s">
        <v>117</v>
      </c>
      <c r="F19" s="296">
        <v>266611.33</v>
      </c>
      <c r="G19" s="316">
        <f t="shared" si="0"/>
        <v>6126506655</v>
      </c>
      <c r="H19" s="298"/>
      <c r="I19" s="298"/>
      <c r="J19" s="292" t="s">
        <v>115</v>
      </c>
      <c r="K19" s="292"/>
    </row>
    <row r="20" spans="1:11" s="294" customFormat="1">
      <c r="A20" s="379">
        <v>44228</v>
      </c>
      <c r="B20" s="315"/>
      <c r="C20" s="292" t="s">
        <v>432</v>
      </c>
      <c r="D20" s="292" t="s">
        <v>931</v>
      </c>
      <c r="E20" s="292" t="s">
        <v>17</v>
      </c>
      <c r="F20" s="296"/>
      <c r="G20" s="316">
        <v>14904</v>
      </c>
      <c r="H20" s="298"/>
      <c r="I20" s="298"/>
      <c r="J20" s="292" t="s">
        <v>114</v>
      </c>
      <c r="K20" s="292"/>
    </row>
    <row r="21" spans="1:11" s="294" customFormat="1">
      <c r="A21" s="379">
        <v>44251</v>
      </c>
      <c r="B21" s="315"/>
      <c r="C21" s="292" t="s">
        <v>998</v>
      </c>
      <c r="D21" s="292" t="s">
        <v>999</v>
      </c>
      <c r="E21" s="292"/>
      <c r="F21" s="316">
        <v>2997142.24</v>
      </c>
      <c r="G21" s="316">
        <f t="shared" si="0"/>
        <v>68871836317</v>
      </c>
      <c r="H21" s="298"/>
      <c r="I21" s="298"/>
      <c r="J21" s="292" t="s">
        <v>115</v>
      </c>
      <c r="K21" s="292"/>
    </row>
    <row r="22" spans="1:11" s="294" customFormat="1">
      <c r="A22" s="379">
        <v>44247</v>
      </c>
      <c r="B22" s="315"/>
      <c r="C22" s="292" t="s">
        <v>430</v>
      </c>
      <c r="D22" s="292" t="s">
        <v>931</v>
      </c>
      <c r="E22" s="292" t="s">
        <v>17</v>
      </c>
      <c r="F22" s="296"/>
      <c r="G22" s="316">
        <v>151507</v>
      </c>
      <c r="H22" s="298"/>
      <c r="I22" s="298"/>
      <c r="J22" s="292" t="s">
        <v>114</v>
      </c>
      <c r="K22" s="292"/>
    </row>
    <row r="23" spans="1:11" s="294" customFormat="1">
      <c r="A23" s="379">
        <v>44247</v>
      </c>
      <c r="B23" s="315"/>
      <c r="C23" s="292" t="s">
        <v>131</v>
      </c>
      <c r="D23" s="292" t="s">
        <v>931</v>
      </c>
      <c r="E23" s="292" t="s">
        <v>17</v>
      </c>
      <c r="F23" s="296"/>
      <c r="G23" s="316">
        <v>121765</v>
      </c>
      <c r="H23" s="298"/>
      <c r="I23" s="298"/>
      <c r="J23" s="292" t="s">
        <v>114</v>
      </c>
      <c r="K23" s="292"/>
    </row>
    <row r="24" spans="1:11" s="294" customFormat="1">
      <c r="A24" s="379">
        <v>44253</v>
      </c>
      <c r="B24" s="315"/>
      <c r="C24" s="292" t="s">
        <v>431</v>
      </c>
      <c r="D24" s="292" t="s">
        <v>931</v>
      </c>
      <c r="E24" s="292" t="s">
        <v>17</v>
      </c>
      <c r="F24" s="296"/>
      <c r="G24" s="316">
        <v>22911</v>
      </c>
      <c r="H24" s="298"/>
      <c r="I24" s="298"/>
      <c r="J24" s="292" t="s">
        <v>114</v>
      </c>
      <c r="K24" s="292"/>
    </row>
    <row r="25" spans="1:11" s="294" customFormat="1">
      <c r="A25" s="379">
        <v>44254</v>
      </c>
      <c r="B25" s="315"/>
      <c r="C25" s="292" t="s">
        <v>256</v>
      </c>
      <c r="D25" s="292" t="s">
        <v>931</v>
      </c>
      <c r="E25" s="292" t="s">
        <v>17</v>
      </c>
      <c r="F25" s="296"/>
      <c r="G25" s="316">
        <v>3400</v>
      </c>
      <c r="H25" s="298"/>
      <c r="I25" s="298"/>
      <c r="J25" s="292" t="s">
        <v>114</v>
      </c>
      <c r="K25" s="292"/>
    </row>
    <row r="26" spans="1:11" s="294" customFormat="1">
      <c r="A26" s="379">
        <v>44253</v>
      </c>
      <c r="B26" s="315"/>
      <c r="C26" s="292" t="s">
        <v>616</v>
      </c>
      <c r="D26" s="292" t="s">
        <v>1000</v>
      </c>
      <c r="E26" s="398" t="s">
        <v>18</v>
      </c>
      <c r="F26" s="296"/>
      <c r="G26" s="316">
        <v>890000</v>
      </c>
      <c r="H26" s="298"/>
      <c r="I26" s="298"/>
      <c r="J26" s="292" t="s">
        <v>114</v>
      </c>
      <c r="K26" s="292"/>
    </row>
    <row r="27" spans="1:11" s="294" customFormat="1">
      <c r="A27" s="379">
        <v>44245</v>
      </c>
      <c r="B27" s="315"/>
      <c r="C27" s="292" t="s">
        <v>267</v>
      </c>
      <c r="D27" s="292" t="s">
        <v>932</v>
      </c>
      <c r="E27" s="292" t="s">
        <v>161</v>
      </c>
      <c r="F27" s="296"/>
      <c r="G27" s="316">
        <v>4579000000</v>
      </c>
      <c r="H27" s="298"/>
      <c r="I27" s="298"/>
      <c r="J27" s="292" t="s">
        <v>114</v>
      </c>
      <c r="K27" s="292"/>
    </row>
    <row r="28" spans="1:11" s="294" customFormat="1">
      <c r="A28" s="379">
        <v>44245</v>
      </c>
      <c r="B28" s="315"/>
      <c r="C28" s="292" t="s">
        <v>267</v>
      </c>
      <c r="D28" s="292" t="s">
        <v>690</v>
      </c>
      <c r="E28" s="292" t="s">
        <v>161</v>
      </c>
      <c r="F28" s="296"/>
      <c r="G28" s="316">
        <v>6867000000</v>
      </c>
      <c r="H28" s="298"/>
      <c r="I28" s="298"/>
      <c r="J28" s="292" t="s">
        <v>114</v>
      </c>
      <c r="K28" s="292"/>
    </row>
    <row r="29" spans="1:11" s="294" customFormat="1">
      <c r="A29" s="379">
        <v>44251</v>
      </c>
      <c r="B29" s="315"/>
      <c r="C29" s="292" t="s">
        <v>539</v>
      </c>
      <c r="D29" s="292" t="s">
        <v>1001</v>
      </c>
      <c r="E29" s="292" t="s">
        <v>161</v>
      </c>
      <c r="F29" s="296"/>
      <c r="G29" s="316">
        <v>16496000</v>
      </c>
      <c r="H29" s="298"/>
      <c r="I29" s="298"/>
      <c r="J29" s="292" t="s">
        <v>114</v>
      </c>
      <c r="K29" s="292"/>
    </row>
    <row r="30" spans="1:11" s="294" customFormat="1">
      <c r="A30" s="379">
        <v>44235</v>
      </c>
      <c r="B30" s="315"/>
      <c r="C30" s="292" t="s">
        <v>536</v>
      </c>
      <c r="D30" s="292" t="s">
        <v>1002</v>
      </c>
      <c r="E30" s="398" t="s">
        <v>174</v>
      </c>
      <c r="F30" s="316">
        <v>90.82</v>
      </c>
      <c r="G30" s="316">
        <f t="shared" ref="G30" si="2">+ROUND(F30*$I$2,0)</f>
        <v>2086968</v>
      </c>
      <c r="H30" s="298"/>
      <c r="I30" s="298"/>
      <c r="J30" s="292" t="s">
        <v>115</v>
      </c>
      <c r="K30" s="292"/>
    </row>
    <row r="31" spans="1:11" s="294" customFormat="1">
      <c r="A31" s="379">
        <v>44228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10320750000</v>
      </c>
      <c r="H31" s="298"/>
      <c r="I31" s="298"/>
      <c r="J31" s="292" t="s">
        <v>114</v>
      </c>
      <c r="K31" s="292"/>
    </row>
    <row r="32" spans="1:11" s="294" customFormat="1">
      <c r="A32" s="379">
        <v>44229</v>
      </c>
      <c r="B32" s="315"/>
      <c r="C32" s="292" t="s">
        <v>267</v>
      </c>
      <c r="D32" s="292" t="s">
        <v>932</v>
      </c>
      <c r="E32" s="292" t="s">
        <v>161</v>
      </c>
      <c r="F32" s="296"/>
      <c r="G32" s="316">
        <v>10311750000</v>
      </c>
      <c r="H32" s="298"/>
      <c r="I32" s="298"/>
      <c r="J32" s="292" t="s">
        <v>114</v>
      </c>
      <c r="K32" s="292"/>
    </row>
    <row r="33" spans="1:11" s="294" customFormat="1">
      <c r="A33" s="379">
        <v>44251</v>
      </c>
      <c r="B33" s="315"/>
      <c r="C33" s="292" t="s">
        <v>267</v>
      </c>
      <c r="D33" s="292" t="s">
        <v>690</v>
      </c>
      <c r="E33" s="292" t="s">
        <v>161</v>
      </c>
      <c r="F33" s="296"/>
      <c r="G33" s="316">
        <v>11460000000</v>
      </c>
      <c r="H33" s="298"/>
      <c r="I33" s="298"/>
      <c r="J33" s="292" t="s">
        <v>114</v>
      </c>
      <c r="K33" s="292"/>
    </row>
    <row r="34" spans="1:11" s="294" customFormat="1">
      <c r="A34" s="379">
        <v>44230</v>
      </c>
      <c r="B34" s="315"/>
      <c r="C34" s="292" t="s">
        <v>195</v>
      </c>
      <c r="D34" s="292" t="s">
        <v>933</v>
      </c>
      <c r="E34" s="398" t="s">
        <v>15</v>
      </c>
      <c r="F34" s="316">
        <v>12000000</v>
      </c>
      <c r="G34" s="316">
        <f t="shared" ref="G34" si="3">+ROUND(F34*$I$2,0)</f>
        <v>275750021063</v>
      </c>
      <c r="H34" s="298"/>
      <c r="I34" s="298"/>
      <c r="J34" s="292" t="s">
        <v>115</v>
      </c>
      <c r="K34" s="292"/>
    </row>
    <row r="35" spans="1:11" s="294" customFormat="1">
      <c r="A35" s="379">
        <v>44253</v>
      </c>
      <c r="B35" s="315"/>
      <c r="C35" s="292" t="s">
        <v>267</v>
      </c>
      <c r="D35" s="292" t="s">
        <v>623</v>
      </c>
      <c r="E35" s="292"/>
      <c r="F35" s="296"/>
      <c r="G35" s="316">
        <v>23590000</v>
      </c>
      <c r="H35" s="298"/>
      <c r="I35" s="298"/>
      <c r="J35" s="292" t="s">
        <v>114</v>
      </c>
      <c r="K35" s="292"/>
    </row>
    <row r="36" spans="1:11" s="294" customFormat="1">
      <c r="A36" s="379">
        <v>44235</v>
      </c>
      <c r="B36" s="315"/>
      <c r="C36" s="292" t="s">
        <v>219</v>
      </c>
      <c r="D36" s="292" t="s">
        <v>958</v>
      </c>
      <c r="E36" s="292" t="s">
        <v>19</v>
      </c>
      <c r="F36" s="296"/>
      <c r="G36" s="316"/>
      <c r="H36" s="296"/>
      <c r="I36" s="316">
        <v>5530668990</v>
      </c>
      <c r="J36" s="292" t="s">
        <v>114</v>
      </c>
      <c r="K36" s="292"/>
    </row>
    <row r="37" spans="1:11" s="294" customFormat="1">
      <c r="A37" s="379">
        <v>44236</v>
      </c>
      <c r="B37" s="315"/>
      <c r="C37" s="292" t="s">
        <v>219</v>
      </c>
      <c r="D37" s="292" t="s">
        <v>958</v>
      </c>
      <c r="E37" s="292" t="s">
        <v>19</v>
      </c>
      <c r="F37" s="296"/>
      <c r="G37" s="316"/>
      <c r="H37" s="296"/>
      <c r="I37" s="316">
        <v>1062139</v>
      </c>
      <c r="J37" s="292" t="s">
        <v>114</v>
      </c>
      <c r="K37" s="292"/>
    </row>
    <row r="38" spans="1:11" s="294" customFormat="1">
      <c r="A38" s="379">
        <v>44235</v>
      </c>
      <c r="B38" s="315"/>
      <c r="C38" s="292" t="s">
        <v>219</v>
      </c>
      <c r="D38" s="292" t="s">
        <v>963</v>
      </c>
      <c r="E38" s="292" t="s">
        <v>19</v>
      </c>
      <c r="F38" s="296"/>
      <c r="G38" s="316"/>
      <c r="H38" s="296"/>
      <c r="I38" s="316">
        <v>2479193000</v>
      </c>
      <c r="J38" s="292" t="s">
        <v>114</v>
      </c>
      <c r="K38" s="292"/>
    </row>
    <row r="39" spans="1:11" s="294" customFormat="1">
      <c r="A39" s="379">
        <v>44235</v>
      </c>
      <c r="B39" s="315"/>
      <c r="C39" s="292" t="s">
        <v>219</v>
      </c>
      <c r="D39" s="292" t="s">
        <v>958</v>
      </c>
      <c r="E39" s="292" t="s">
        <v>19</v>
      </c>
      <c r="F39" s="296"/>
      <c r="G39" s="316"/>
      <c r="H39" s="296"/>
      <c r="I39" s="316">
        <v>1625617</v>
      </c>
      <c r="J39" s="292" t="s">
        <v>114</v>
      </c>
      <c r="K39" s="292"/>
    </row>
    <row r="40" spans="1:11" s="294" customFormat="1">
      <c r="A40" s="379">
        <v>44235</v>
      </c>
      <c r="B40" s="315"/>
      <c r="C40" s="292" t="s">
        <v>219</v>
      </c>
      <c r="D40" s="292" t="s">
        <v>983</v>
      </c>
      <c r="E40" s="292" t="s">
        <v>19</v>
      </c>
      <c r="F40" s="296"/>
      <c r="G40" s="316"/>
      <c r="H40" s="296"/>
      <c r="I40" s="316">
        <v>82456480</v>
      </c>
      <c r="J40" s="292" t="s">
        <v>114</v>
      </c>
      <c r="K40" s="292"/>
    </row>
    <row r="41" spans="1:11" s="294" customFormat="1">
      <c r="A41" s="379">
        <v>44235</v>
      </c>
      <c r="B41" s="315"/>
      <c r="C41" s="292" t="s">
        <v>219</v>
      </c>
      <c r="D41" s="292" t="s">
        <v>963</v>
      </c>
      <c r="E41" s="292" t="s">
        <v>19</v>
      </c>
      <c r="F41" s="296"/>
      <c r="G41" s="316"/>
      <c r="H41" s="296"/>
      <c r="I41" s="316">
        <v>10353280</v>
      </c>
      <c r="J41" s="292" t="s">
        <v>114</v>
      </c>
      <c r="K41" s="292"/>
    </row>
    <row r="42" spans="1:11" s="294" customFormat="1">
      <c r="A42" s="379">
        <v>44235</v>
      </c>
      <c r="B42" s="315"/>
      <c r="C42" s="292" t="s">
        <v>219</v>
      </c>
      <c r="D42" s="292" t="s">
        <v>1003</v>
      </c>
      <c r="E42" s="292" t="s">
        <v>19</v>
      </c>
      <c r="F42" s="296"/>
      <c r="G42" s="316"/>
      <c r="H42" s="296"/>
      <c r="I42" s="316">
        <v>88584925</v>
      </c>
      <c r="J42" s="292" t="s">
        <v>114</v>
      </c>
      <c r="K42" s="292"/>
    </row>
    <row r="43" spans="1:11" s="294" customFormat="1">
      <c r="A43" s="379">
        <v>44235</v>
      </c>
      <c r="B43" s="315"/>
      <c r="C43" s="292" t="s">
        <v>219</v>
      </c>
      <c r="D43" s="292" t="s">
        <v>1003</v>
      </c>
      <c r="E43" s="292" t="s">
        <v>19</v>
      </c>
      <c r="F43" s="296"/>
      <c r="G43" s="316"/>
      <c r="H43" s="296"/>
      <c r="I43" s="316">
        <v>88584925</v>
      </c>
      <c r="J43" s="292" t="s">
        <v>114</v>
      </c>
      <c r="K43" s="292"/>
    </row>
    <row r="44" spans="1:11" s="294" customFormat="1">
      <c r="A44" s="379">
        <v>44235</v>
      </c>
      <c r="B44" s="315"/>
      <c r="C44" s="292" t="s">
        <v>219</v>
      </c>
      <c r="D44" s="292" t="s">
        <v>1003</v>
      </c>
      <c r="E44" s="292" t="s">
        <v>19</v>
      </c>
      <c r="F44" s="296"/>
      <c r="G44" s="316"/>
      <c r="H44" s="296"/>
      <c r="I44" s="316">
        <v>62394800</v>
      </c>
      <c r="J44" s="292" t="s">
        <v>114</v>
      </c>
      <c r="K44" s="292"/>
    </row>
    <row r="45" spans="1:11" s="294" customFormat="1">
      <c r="A45" s="379">
        <v>44235</v>
      </c>
      <c r="B45" s="315"/>
      <c r="C45" s="292" t="s">
        <v>219</v>
      </c>
      <c r="D45" s="292" t="s">
        <v>1003</v>
      </c>
      <c r="E45" s="292" t="s">
        <v>19</v>
      </c>
      <c r="F45" s="296"/>
      <c r="G45" s="316"/>
      <c r="H45" s="296"/>
      <c r="I45" s="316">
        <v>88584925</v>
      </c>
      <c r="J45" s="292" t="s">
        <v>114</v>
      </c>
      <c r="K45" s="292"/>
    </row>
    <row r="46" spans="1:11" s="294" customFormat="1">
      <c r="A46" s="379">
        <v>44235</v>
      </c>
      <c r="B46" s="315"/>
      <c r="C46" s="292" t="s">
        <v>219</v>
      </c>
      <c r="D46" s="292" t="s">
        <v>1004</v>
      </c>
      <c r="E46" s="292" t="s">
        <v>19</v>
      </c>
      <c r="F46" s="316"/>
      <c r="G46" s="316"/>
      <c r="H46" s="316">
        <v>27298</v>
      </c>
      <c r="I46" s="293">
        <f t="shared" ref="I46:I47" si="4">+ROUND(H46*$K$2,0)</f>
        <v>627345889</v>
      </c>
      <c r="J46" s="292" t="s">
        <v>115</v>
      </c>
      <c r="K46" s="292"/>
    </row>
    <row r="47" spans="1:11" s="294" customFormat="1">
      <c r="A47" s="379">
        <v>44236</v>
      </c>
      <c r="B47" s="315"/>
      <c r="C47" s="292" t="s">
        <v>219</v>
      </c>
      <c r="D47" s="292" t="s">
        <v>1003</v>
      </c>
      <c r="E47" s="292" t="s">
        <v>19</v>
      </c>
      <c r="F47" s="316"/>
      <c r="G47" s="316"/>
      <c r="H47" s="316">
        <v>4704</v>
      </c>
      <c r="I47" s="293">
        <f t="shared" si="4"/>
        <v>108104442</v>
      </c>
      <c r="J47" s="292" t="s">
        <v>115</v>
      </c>
      <c r="K47" s="292"/>
    </row>
    <row r="48" spans="1:11" s="294" customFormat="1">
      <c r="A48" s="379">
        <v>44246</v>
      </c>
      <c r="B48" s="315"/>
      <c r="C48" s="292" t="s">
        <v>219</v>
      </c>
      <c r="D48" s="292" t="s">
        <v>984</v>
      </c>
      <c r="E48" s="292" t="s">
        <v>19</v>
      </c>
      <c r="F48" s="316"/>
      <c r="G48" s="316"/>
      <c r="H48" s="316">
        <v>26751</v>
      </c>
      <c r="I48" s="293">
        <f>+ROUND(H48*$K$2,0)</f>
        <v>614775071</v>
      </c>
      <c r="J48" s="292" t="s">
        <v>115</v>
      </c>
      <c r="K48" s="292"/>
    </row>
    <row r="49" spans="1:11" s="294" customFormat="1">
      <c r="A49" s="379">
        <v>44246</v>
      </c>
      <c r="B49" s="315"/>
      <c r="C49" s="292" t="s">
        <v>219</v>
      </c>
      <c r="D49" s="292" t="s">
        <v>984</v>
      </c>
      <c r="E49" s="292" t="s">
        <v>19</v>
      </c>
      <c r="F49" s="296"/>
      <c r="G49" s="316"/>
      <c r="H49" s="296"/>
      <c r="I49" s="316">
        <v>508480700</v>
      </c>
      <c r="J49" s="292" t="s">
        <v>114</v>
      </c>
      <c r="K49" s="292"/>
    </row>
    <row r="50" spans="1:11" s="294" customFormat="1">
      <c r="A50" s="379">
        <v>44246</v>
      </c>
      <c r="B50" s="315"/>
      <c r="C50" s="292" t="s">
        <v>219</v>
      </c>
      <c r="D50" s="292" t="s">
        <v>985</v>
      </c>
      <c r="E50" s="292" t="s">
        <v>19</v>
      </c>
      <c r="F50" s="296"/>
      <c r="G50" s="316"/>
      <c r="H50" s="296"/>
      <c r="I50" s="316">
        <v>20387534</v>
      </c>
      <c r="J50" s="292" t="s">
        <v>114</v>
      </c>
      <c r="K50" s="292"/>
    </row>
    <row r="51" spans="1:11" s="294" customFormat="1">
      <c r="A51" s="379">
        <v>44246</v>
      </c>
      <c r="B51" s="315"/>
      <c r="C51" s="292" t="s">
        <v>219</v>
      </c>
      <c r="D51" s="292" t="s">
        <v>1005</v>
      </c>
      <c r="E51" s="292" t="s">
        <v>19</v>
      </c>
      <c r="F51" s="296"/>
      <c r="G51" s="316"/>
      <c r="H51" s="296"/>
      <c r="I51" s="316">
        <v>1878400978</v>
      </c>
      <c r="J51" s="292" t="s">
        <v>114</v>
      </c>
      <c r="K51" s="292"/>
    </row>
    <row r="52" spans="1:11" s="294" customFormat="1">
      <c r="A52" s="379">
        <v>44244</v>
      </c>
      <c r="B52" s="315"/>
      <c r="C52" s="292" t="s">
        <v>131</v>
      </c>
      <c r="D52" s="292" t="s">
        <v>649</v>
      </c>
      <c r="E52" s="292" t="s">
        <v>20</v>
      </c>
      <c r="F52" s="296"/>
      <c r="G52" s="316"/>
      <c r="H52" s="298"/>
      <c r="I52" s="298">
        <v>21440500</v>
      </c>
      <c r="J52" s="292" t="s">
        <v>114</v>
      </c>
      <c r="K52" s="292"/>
    </row>
    <row r="53" spans="1:11" s="294" customFormat="1">
      <c r="A53" s="379">
        <v>44244</v>
      </c>
      <c r="B53" s="315"/>
      <c r="C53" s="292" t="s">
        <v>131</v>
      </c>
      <c r="D53" s="292" t="s">
        <v>679</v>
      </c>
      <c r="E53" s="292" t="s">
        <v>20</v>
      </c>
      <c r="F53" s="296"/>
      <c r="G53" s="316"/>
      <c r="H53" s="298"/>
      <c r="I53" s="298">
        <v>13853100</v>
      </c>
      <c r="J53" s="292" t="s">
        <v>114</v>
      </c>
      <c r="K53" s="292"/>
    </row>
    <row r="54" spans="1:11" s="294" customFormat="1">
      <c r="A54" s="379">
        <v>44244</v>
      </c>
      <c r="B54" s="315"/>
      <c r="C54" s="292" t="s">
        <v>131</v>
      </c>
      <c r="D54" s="292" t="s">
        <v>628</v>
      </c>
      <c r="E54" s="292" t="s">
        <v>20</v>
      </c>
      <c r="F54" s="296"/>
      <c r="G54" s="316"/>
      <c r="H54" s="298"/>
      <c r="I54" s="298">
        <v>27316224</v>
      </c>
      <c r="J54" s="292" t="s">
        <v>114</v>
      </c>
      <c r="K54" s="292"/>
    </row>
    <row r="55" spans="1:11" s="294" customFormat="1">
      <c r="A55" s="379">
        <v>44244</v>
      </c>
      <c r="B55" s="315"/>
      <c r="C55" s="292" t="s">
        <v>131</v>
      </c>
      <c r="D55" s="292" t="s">
        <v>629</v>
      </c>
      <c r="E55" s="292" t="s">
        <v>20</v>
      </c>
      <c r="F55" s="296"/>
      <c r="G55" s="316"/>
      <c r="H55" s="298"/>
      <c r="I55" s="298">
        <v>5747000</v>
      </c>
      <c r="J55" s="292" t="s">
        <v>114</v>
      </c>
      <c r="K55" s="292"/>
    </row>
    <row r="56" spans="1:11" s="294" customFormat="1">
      <c r="A56" s="379">
        <v>44244</v>
      </c>
      <c r="B56" s="315"/>
      <c r="C56" s="292" t="s">
        <v>131</v>
      </c>
      <c r="D56" s="292" t="s">
        <v>648</v>
      </c>
      <c r="E56" s="292" t="s">
        <v>20</v>
      </c>
      <c r="F56" s="296"/>
      <c r="G56" s="316"/>
      <c r="H56" s="298"/>
      <c r="I56" s="298">
        <v>9808000</v>
      </c>
      <c r="J56" s="292" t="s">
        <v>114</v>
      </c>
      <c r="K56" s="292"/>
    </row>
    <row r="57" spans="1:11" s="294" customFormat="1">
      <c r="A57" s="379">
        <v>44244</v>
      </c>
      <c r="B57" s="315"/>
      <c r="C57" s="292" t="s">
        <v>131</v>
      </c>
      <c r="D57" s="292" t="s">
        <v>641</v>
      </c>
      <c r="E57" s="292" t="s">
        <v>20</v>
      </c>
      <c r="F57" s="296"/>
      <c r="G57" s="316"/>
      <c r="H57" s="298"/>
      <c r="I57" s="298">
        <v>4953300</v>
      </c>
      <c r="J57" s="292" t="s">
        <v>114</v>
      </c>
      <c r="K57" s="292"/>
    </row>
    <row r="58" spans="1:11" s="294" customFormat="1">
      <c r="A58" s="379">
        <v>44244</v>
      </c>
      <c r="B58" s="315"/>
      <c r="C58" s="292" t="s">
        <v>131</v>
      </c>
      <c r="D58" s="292" t="s">
        <v>957</v>
      </c>
      <c r="E58" s="292" t="s">
        <v>20</v>
      </c>
      <c r="F58" s="296"/>
      <c r="G58" s="316"/>
      <c r="H58" s="298"/>
      <c r="I58" s="298">
        <v>3850000</v>
      </c>
      <c r="J58" s="292" t="s">
        <v>114</v>
      </c>
      <c r="K58" s="292"/>
    </row>
    <row r="59" spans="1:11" s="294" customFormat="1">
      <c r="A59" s="379">
        <v>44244</v>
      </c>
      <c r="B59" s="315"/>
      <c r="C59" s="292" t="s">
        <v>131</v>
      </c>
      <c r="D59" s="292" t="s">
        <v>642</v>
      </c>
      <c r="E59" s="292" t="s">
        <v>20</v>
      </c>
      <c r="F59" s="296"/>
      <c r="G59" s="316"/>
      <c r="H59" s="298"/>
      <c r="I59" s="298">
        <v>17506900</v>
      </c>
      <c r="J59" s="292" t="s">
        <v>114</v>
      </c>
      <c r="K59" s="292"/>
    </row>
    <row r="60" spans="1:11" s="294" customFormat="1">
      <c r="A60" s="379">
        <v>44228</v>
      </c>
      <c r="B60" s="315"/>
      <c r="C60" s="292" t="s">
        <v>133</v>
      </c>
      <c r="D60" s="292" t="s">
        <v>684</v>
      </c>
      <c r="E60" s="292" t="s">
        <v>116</v>
      </c>
      <c r="F60" s="296"/>
      <c r="G60" s="316"/>
      <c r="H60" s="298"/>
      <c r="I60" s="298">
        <v>8575439103</v>
      </c>
      <c r="J60" s="292" t="s">
        <v>114</v>
      </c>
      <c r="K60" s="292"/>
    </row>
    <row r="61" spans="1:11" s="294" customFormat="1">
      <c r="A61" s="379">
        <v>44253</v>
      </c>
      <c r="B61" s="315"/>
      <c r="C61" s="292" t="s">
        <v>133</v>
      </c>
      <c r="D61" s="292" t="s">
        <v>703</v>
      </c>
      <c r="E61" s="292" t="s">
        <v>116</v>
      </c>
      <c r="F61" s="296"/>
      <c r="G61" s="316"/>
      <c r="H61" s="298"/>
      <c r="I61" s="298">
        <v>7384402304</v>
      </c>
      <c r="J61" s="292" t="s">
        <v>114</v>
      </c>
      <c r="K61" s="292"/>
    </row>
    <row r="62" spans="1:11" s="294" customFormat="1">
      <c r="A62" s="379">
        <v>44253</v>
      </c>
      <c r="B62" s="315"/>
      <c r="C62" s="292" t="s">
        <v>132</v>
      </c>
      <c r="D62" s="292" t="s">
        <v>962</v>
      </c>
      <c r="E62" s="292" t="s">
        <v>116</v>
      </c>
      <c r="F62" s="296"/>
      <c r="G62" s="316"/>
      <c r="H62" s="298"/>
      <c r="I62" s="298">
        <v>14634226</v>
      </c>
      <c r="J62" s="292" t="s">
        <v>114</v>
      </c>
      <c r="K62" s="292"/>
    </row>
    <row r="63" spans="1:11" s="294" customFormat="1">
      <c r="A63" s="379">
        <v>44253</v>
      </c>
      <c r="B63" s="315"/>
      <c r="C63" s="292" t="s">
        <v>655</v>
      </c>
      <c r="D63" s="292" t="s">
        <v>962</v>
      </c>
      <c r="E63" s="292" t="s">
        <v>116</v>
      </c>
      <c r="F63" s="296"/>
      <c r="G63" s="316"/>
      <c r="H63" s="298"/>
      <c r="I63" s="298">
        <v>10752610</v>
      </c>
      <c r="J63" s="292" t="s">
        <v>114</v>
      </c>
      <c r="K63" s="292"/>
    </row>
    <row r="64" spans="1:11" s="294" customFormat="1">
      <c r="A64" s="379">
        <v>44253</v>
      </c>
      <c r="B64" s="315"/>
      <c r="C64" s="292" t="s">
        <v>528</v>
      </c>
      <c r="D64" s="292" t="s">
        <v>962</v>
      </c>
      <c r="E64" s="292" t="s">
        <v>116</v>
      </c>
      <c r="F64" s="296"/>
      <c r="G64" s="316"/>
      <c r="H64" s="298"/>
      <c r="I64" s="298">
        <v>250210962</v>
      </c>
      <c r="J64" s="292" t="s">
        <v>114</v>
      </c>
      <c r="K64" s="292"/>
    </row>
    <row r="65" spans="1:11" s="294" customFormat="1">
      <c r="A65" s="379">
        <v>44253</v>
      </c>
      <c r="B65" s="315"/>
      <c r="C65" s="292" t="s">
        <v>222</v>
      </c>
      <c r="D65" s="292" t="s">
        <v>962</v>
      </c>
      <c r="E65" s="292" t="s">
        <v>116</v>
      </c>
      <c r="F65" s="296"/>
      <c r="G65" s="316"/>
      <c r="H65" s="298"/>
      <c r="I65" s="298">
        <v>1388400</v>
      </c>
      <c r="J65" s="292" t="s">
        <v>114</v>
      </c>
      <c r="K65" s="292"/>
    </row>
    <row r="66" spans="1:11" s="294" customFormat="1">
      <c r="A66" s="379">
        <v>44246</v>
      </c>
      <c r="B66" s="315"/>
      <c r="C66" s="292" t="s">
        <v>685</v>
      </c>
      <c r="D66" s="292" t="s">
        <v>962</v>
      </c>
      <c r="E66" s="292" t="s">
        <v>116</v>
      </c>
      <c r="F66" s="296"/>
      <c r="G66" s="316"/>
      <c r="H66" s="298"/>
      <c r="I66" s="298">
        <v>14914905</v>
      </c>
      <c r="J66" s="292" t="s">
        <v>114</v>
      </c>
      <c r="K66" s="292"/>
    </row>
    <row r="67" spans="1:11" s="294" customFormat="1">
      <c r="A67" s="379">
        <v>44246</v>
      </c>
      <c r="B67" s="315"/>
      <c r="C67" s="292" t="s">
        <v>201</v>
      </c>
      <c r="D67" s="292" t="s">
        <v>962</v>
      </c>
      <c r="E67" s="292" t="s">
        <v>116</v>
      </c>
      <c r="F67" s="296"/>
      <c r="G67" s="316"/>
      <c r="H67" s="298"/>
      <c r="I67" s="298">
        <v>29201141</v>
      </c>
      <c r="J67" s="292" t="s">
        <v>114</v>
      </c>
      <c r="K67" s="292"/>
    </row>
    <row r="68" spans="1:11" s="294" customFormat="1">
      <c r="A68" s="379">
        <v>44235</v>
      </c>
      <c r="B68" s="315"/>
      <c r="C68" s="292" t="s">
        <v>601</v>
      </c>
      <c r="D68" s="292" t="s">
        <v>934</v>
      </c>
      <c r="E68" s="292" t="s">
        <v>116</v>
      </c>
      <c r="F68" s="296"/>
      <c r="G68" s="316"/>
      <c r="H68" s="298"/>
      <c r="I68" s="298">
        <v>1000000</v>
      </c>
      <c r="J68" s="292" t="s">
        <v>114</v>
      </c>
      <c r="K68" s="292"/>
    </row>
    <row r="69" spans="1:11" s="294" customFormat="1">
      <c r="A69" s="379">
        <v>44253</v>
      </c>
      <c r="B69" s="315"/>
      <c r="C69" s="292" t="s">
        <v>392</v>
      </c>
      <c r="D69" s="292" t="s">
        <v>705</v>
      </c>
      <c r="E69" s="292" t="s">
        <v>116</v>
      </c>
      <c r="F69" s="296"/>
      <c r="G69" s="316"/>
      <c r="H69" s="298"/>
      <c r="I69" s="298">
        <v>22000</v>
      </c>
      <c r="J69" s="292" t="s">
        <v>114</v>
      </c>
      <c r="K69" s="292"/>
    </row>
    <row r="70" spans="1:11" s="294" customFormat="1">
      <c r="A70" s="379">
        <v>44235</v>
      </c>
      <c r="B70" s="315"/>
      <c r="C70" s="292" t="s">
        <v>219</v>
      </c>
      <c r="D70" s="292" t="s">
        <v>935</v>
      </c>
      <c r="E70" s="292" t="s">
        <v>116</v>
      </c>
      <c r="F70" s="296"/>
      <c r="G70" s="316"/>
      <c r="H70" s="298"/>
      <c r="I70" s="298">
        <v>4700000</v>
      </c>
      <c r="J70" s="292" t="s">
        <v>114</v>
      </c>
      <c r="K70" s="292"/>
    </row>
    <row r="71" spans="1:11" s="294" customFormat="1">
      <c r="A71" s="379">
        <v>44235</v>
      </c>
      <c r="B71" s="315"/>
      <c r="C71" s="292" t="s">
        <v>646</v>
      </c>
      <c r="D71" s="292" t="s">
        <v>936</v>
      </c>
      <c r="E71" s="292" t="s">
        <v>116</v>
      </c>
      <c r="F71" s="296"/>
      <c r="G71" s="316"/>
      <c r="H71" s="298"/>
      <c r="I71" s="298">
        <v>270000</v>
      </c>
      <c r="J71" s="292" t="s">
        <v>114</v>
      </c>
      <c r="K71" s="292"/>
    </row>
    <row r="72" spans="1:11" s="294" customFormat="1">
      <c r="A72" s="379">
        <v>44235</v>
      </c>
      <c r="B72" s="315"/>
      <c r="C72" s="292" t="s">
        <v>259</v>
      </c>
      <c r="D72" s="292" t="s">
        <v>936</v>
      </c>
      <c r="E72" s="292" t="s">
        <v>116</v>
      </c>
      <c r="F72" s="296"/>
      <c r="G72" s="316"/>
      <c r="H72" s="298"/>
      <c r="I72" s="298">
        <v>480000</v>
      </c>
      <c r="J72" s="292" t="s">
        <v>114</v>
      </c>
      <c r="K72" s="292"/>
    </row>
    <row r="73" spans="1:11" s="294" customFormat="1">
      <c r="A73" s="379">
        <v>44235</v>
      </c>
      <c r="B73" s="315"/>
      <c r="C73" s="292" t="s">
        <v>258</v>
      </c>
      <c r="D73" s="292" t="s">
        <v>936</v>
      </c>
      <c r="E73" s="292" t="s">
        <v>116</v>
      </c>
      <c r="F73" s="296"/>
      <c r="G73" s="316"/>
      <c r="H73" s="298"/>
      <c r="I73" s="298">
        <v>690000</v>
      </c>
      <c r="J73" s="292" t="s">
        <v>114</v>
      </c>
      <c r="K73" s="292"/>
    </row>
    <row r="74" spans="1:11" s="294" customFormat="1">
      <c r="A74" s="379">
        <v>44253</v>
      </c>
      <c r="B74" s="315"/>
      <c r="C74" s="292" t="s">
        <v>262</v>
      </c>
      <c r="D74" s="292" t="s">
        <v>987</v>
      </c>
      <c r="E74" s="292" t="s">
        <v>116</v>
      </c>
      <c r="F74" s="296"/>
      <c r="G74" s="316"/>
      <c r="H74" s="298"/>
      <c r="I74" s="298">
        <v>1450000</v>
      </c>
      <c r="J74" s="292" t="s">
        <v>114</v>
      </c>
      <c r="K74" s="292"/>
    </row>
    <row r="75" spans="1:11" s="294" customFormat="1">
      <c r="A75" s="379">
        <v>44228</v>
      </c>
      <c r="B75" s="315"/>
      <c r="C75" s="292" t="s">
        <v>459</v>
      </c>
      <c r="D75" s="292" t="s">
        <v>705</v>
      </c>
      <c r="E75" s="292" t="s">
        <v>116</v>
      </c>
      <c r="F75" s="296"/>
      <c r="G75" s="316"/>
      <c r="H75" s="298"/>
      <c r="I75" s="298">
        <v>8800</v>
      </c>
      <c r="J75" s="292" t="s">
        <v>114</v>
      </c>
      <c r="K75" s="292"/>
    </row>
    <row r="76" spans="1:11" s="294" customFormat="1">
      <c r="A76" s="379">
        <v>44228</v>
      </c>
      <c r="B76" s="315"/>
      <c r="C76" s="292" t="s">
        <v>591</v>
      </c>
      <c r="D76" s="292" t="s">
        <v>619</v>
      </c>
      <c r="E76" s="292" t="s">
        <v>116</v>
      </c>
      <c r="F76" s="296"/>
      <c r="G76" s="316"/>
      <c r="H76" s="298"/>
      <c r="I76" s="298">
        <v>181818</v>
      </c>
      <c r="J76" s="292" t="s">
        <v>114</v>
      </c>
      <c r="K76" s="292"/>
    </row>
    <row r="77" spans="1:11" s="294" customFormat="1">
      <c r="A77" s="379">
        <v>44228</v>
      </c>
      <c r="B77" s="315"/>
      <c r="C77" s="292" t="s">
        <v>495</v>
      </c>
      <c r="D77" s="292" t="s">
        <v>993</v>
      </c>
      <c r="E77" s="292" t="s">
        <v>116</v>
      </c>
      <c r="F77" s="296"/>
      <c r="G77" s="316"/>
      <c r="H77" s="298"/>
      <c r="I77" s="298">
        <v>1740000</v>
      </c>
      <c r="J77" s="292" t="s">
        <v>114</v>
      </c>
      <c r="K77" s="292"/>
    </row>
    <row r="78" spans="1:11" s="294" customFormat="1">
      <c r="A78" s="379">
        <v>44229</v>
      </c>
      <c r="B78" s="315"/>
      <c r="C78" s="292" t="s">
        <v>618</v>
      </c>
      <c r="D78" s="292" t="s">
        <v>994</v>
      </c>
      <c r="E78" s="292" t="s">
        <v>116</v>
      </c>
      <c r="F78" s="296"/>
      <c r="G78" s="316"/>
      <c r="H78" s="298">
        <v>2</v>
      </c>
      <c r="I78" s="293">
        <f t="shared" ref="I78:I80" si="5">+ROUND(H78*$K$2,0)</f>
        <v>45963</v>
      </c>
      <c r="J78" s="292" t="s">
        <v>115</v>
      </c>
      <c r="K78" s="292"/>
    </row>
    <row r="79" spans="1:11" s="294" customFormat="1">
      <c r="A79" s="379">
        <v>44229</v>
      </c>
      <c r="B79" s="315"/>
      <c r="C79" s="292" t="s">
        <v>991</v>
      </c>
      <c r="D79" s="292" t="s">
        <v>264</v>
      </c>
      <c r="E79" s="292" t="s">
        <v>116</v>
      </c>
      <c r="F79" s="296"/>
      <c r="G79" s="316"/>
      <c r="H79" s="298">
        <v>223.61</v>
      </c>
      <c r="I79" s="293">
        <f t="shared" si="5"/>
        <v>5138868</v>
      </c>
      <c r="J79" s="292" t="s">
        <v>115</v>
      </c>
      <c r="K79" s="292"/>
    </row>
    <row r="80" spans="1:11" s="294" customFormat="1">
      <c r="A80" s="379">
        <v>44230</v>
      </c>
      <c r="B80" s="315"/>
      <c r="C80" s="292" t="s">
        <v>992</v>
      </c>
      <c r="D80" s="292" t="s">
        <v>995</v>
      </c>
      <c r="E80" s="292" t="s">
        <v>116</v>
      </c>
      <c r="F80" s="296"/>
      <c r="G80" s="316"/>
      <c r="H80" s="298">
        <v>90.91</v>
      </c>
      <c r="I80" s="293">
        <f t="shared" si="5"/>
        <v>2089238</v>
      </c>
      <c r="J80" s="292" t="s">
        <v>115</v>
      </c>
      <c r="K80" s="292"/>
    </row>
    <row r="81" spans="1:11" s="294" customFormat="1">
      <c r="A81" s="379">
        <v>44230</v>
      </c>
      <c r="B81" s="315"/>
      <c r="C81" s="292" t="s">
        <v>495</v>
      </c>
      <c r="D81" s="292" t="s">
        <v>996</v>
      </c>
      <c r="E81" s="292" t="s">
        <v>116</v>
      </c>
      <c r="F81" s="296"/>
      <c r="G81" s="316"/>
      <c r="H81" s="298"/>
      <c r="I81" s="298">
        <v>1600000</v>
      </c>
      <c r="J81" s="292" t="s">
        <v>114</v>
      </c>
      <c r="K81" s="292"/>
    </row>
    <row r="82" spans="1:11" s="294" customFormat="1">
      <c r="A82" s="379">
        <v>44232</v>
      </c>
      <c r="B82" s="315"/>
      <c r="C82" s="292" t="s">
        <v>1006</v>
      </c>
      <c r="D82" s="292" t="s">
        <v>1012</v>
      </c>
      <c r="E82" s="292" t="s">
        <v>116</v>
      </c>
      <c r="F82" s="296"/>
      <c r="G82" s="316"/>
      <c r="H82" s="298"/>
      <c r="I82" s="298">
        <v>5400000</v>
      </c>
      <c r="J82" s="292" t="s">
        <v>114</v>
      </c>
      <c r="K82" s="292"/>
    </row>
    <row r="83" spans="1:11" s="294" customFormat="1">
      <c r="A83" s="379">
        <v>44232</v>
      </c>
      <c r="B83" s="315"/>
      <c r="C83" s="292" t="s">
        <v>590</v>
      </c>
      <c r="D83" s="292" t="s">
        <v>264</v>
      </c>
      <c r="E83" s="292" t="s">
        <v>116</v>
      </c>
      <c r="F83" s="296"/>
      <c r="G83" s="316"/>
      <c r="H83" s="298"/>
      <c r="I83" s="298">
        <v>18182</v>
      </c>
      <c r="J83" s="292" t="s">
        <v>114</v>
      </c>
      <c r="K83" s="292"/>
    </row>
    <row r="84" spans="1:11" s="294" customFormat="1">
      <c r="A84" s="379">
        <v>44232</v>
      </c>
      <c r="B84" s="315"/>
      <c r="C84" s="292" t="s">
        <v>1007</v>
      </c>
      <c r="D84" s="292" t="s">
        <v>1013</v>
      </c>
      <c r="E84" s="292" t="s">
        <v>116</v>
      </c>
      <c r="F84" s="296"/>
      <c r="G84" s="316"/>
      <c r="H84" s="298"/>
      <c r="I84" s="298">
        <v>29500000</v>
      </c>
      <c r="J84" s="292" t="s">
        <v>114</v>
      </c>
      <c r="K84" s="292"/>
    </row>
    <row r="85" spans="1:11" s="294" customFormat="1">
      <c r="A85" s="379">
        <v>44232</v>
      </c>
      <c r="B85" s="315"/>
      <c r="C85" s="292" t="s">
        <v>495</v>
      </c>
      <c r="D85" s="292" t="s">
        <v>1014</v>
      </c>
      <c r="E85" s="292" t="s">
        <v>116</v>
      </c>
      <c r="F85" s="296"/>
      <c r="G85" s="316"/>
      <c r="H85" s="298"/>
      <c r="I85" s="298">
        <v>800000</v>
      </c>
      <c r="J85" s="292" t="s">
        <v>114</v>
      </c>
      <c r="K85" s="292"/>
    </row>
    <row r="86" spans="1:11" s="294" customFormat="1">
      <c r="A86" s="379">
        <v>44232</v>
      </c>
      <c r="B86" s="315"/>
      <c r="C86" s="292" t="s">
        <v>590</v>
      </c>
      <c r="D86" s="292" t="s">
        <v>264</v>
      </c>
      <c r="E86" s="292" t="s">
        <v>116</v>
      </c>
      <c r="F86" s="296"/>
      <c r="G86" s="316"/>
      <c r="H86" s="298">
        <v>400.642</v>
      </c>
      <c r="I86" s="293">
        <f t="shared" ref="I86" si="6">+ROUND(H86*$K$2,0)</f>
        <v>9207309</v>
      </c>
      <c r="J86" s="292" t="s">
        <v>115</v>
      </c>
      <c r="K86" s="292"/>
    </row>
    <row r="87" spans="1:11" s="294" customFormat="1">
      <c r="A87" s="379">
        <v>44233</v>
      </c>
      <c r="B87" s="315"/>
      <c r="C87" s="292" t="s">
        <v>495</v>
      </c>
      <c r="D87" s="292" t="s">
        <v>1014</v>
      </c>
      <c r="E87" s="292" t="s">
        <v>116</v>
      </c>
      <c r="F87" s="296"/>
      <c r="G87" s="316"/>
      <c r="H87" s="298"/>
      <c r="I87" s="298">
        <v>1800000</v>
      </c>
      <c r="J87" s="292" t="s">
        <v>114</v>
      </c>
      <c r="K87" s="292"/>
    </row>
    <row r="88" spans="1:11" s="294" customFormat="1">
      <c r="A88" s="379">
        <v>44235</v>
      </c>
      <c r="B88" s="315"/>
      <c r="C88" s="292" t="s">
        <v>264</v>
      </c>
      <c r="D88" s="292" t="s">
        <v>264</v>
      </c>
      <c r="E88" s="292" t="s">
        <v>116</v>
      </c>
      <c r="F88" s="296"/>
      <c r="G88" s="316"/>
      <c r="H88" s="298"/>
      <c r="I88" s="298">
        <v>334890</v>
      </c>
      <c r="J88" s="292" t="s">
        <v>114</v>
      </c>
      <c r="K88" s="292"/>
    </row>
    <row r="89" spans="1:11" s="294" customFormat="1">
      <c r="A89" s="379">
        <v>44235</v>
      </c>
      <c r="B89" s="315"/>
      <c r="C89" s="292" t="s">
        <v>495</v>
      </c>
      <c r="D89" s="292" t="s">
        <v>1015</v>
      </c>
      <c r="E89" s="292" t="s">
        <v>116</v>
      </c>
      <c r="F89" s="296"/>
      <c r="G89" s="316"/>
      <c r="H89" s="298"/>
      <c r="I89" s="298">
        <v>800000</v>
      </c>
      <c r="J89" s="292" t="s">
        <v>114</v>
      </c>
      <c r="K89" s="292"/>
    </row>
    <row r="90" spans="1:11" s="294" customFormat="1">
      <c r="A90" s="379">
        <v>44235</v>
      </c>
      <c r="B90" s="315"/>
      <c r="C90" s="292" t="s">
        <v>264</v>
      </c>
      <c r="D90" s="292" t="s">
        <v>264</v>
      </c>
      <c r="E90" s="292" t="s">
        <v>116</v>
      </c>
      <c r="F90" s="296"/>
      <c r="G90" s="316"/>
      <c r="H90" s="298">
        <v>115.63</v>
      </c>
      <c r="I90" s="293">
        <f t="shared" ref="I90:I91" si="7">+ROUND(H90*$K$2,0)</f>
        <v>2657338</v>
      </c>
      <c r="J90" s="292" t="s">
        <v>115</v>
      </c>
      <c r="K90" s="292"/>
    </row>
    <row r="91" spans="1:11" s="294" customFormat="1">
      <c r="A91" s="379">
        <v>44235</v>
      </c>
      <c r="B91" s="315"/>
      <c r="C91" s="292" t="s">
        <v>264</v>
      </c>
      <c r="D91" s="292" t="s">
        <v>793</v>
      </c>
      <c r="E91" s="292" t="s">
        <v>116</v>
      </c>
      <c r="F91" s="296"/>
      <c r="G91" s="316"/>
      <c r="H91" s="298">
        <v>5</v>
      </c>
      <c r="I91" s="293">
        <f t="shared" si="7"/>
        <v>114907</v>
      </c>
      <c r="J91" s="292" t="s">
        <v>115</v>
      </c>
      <c r="K91" s="292"/>
    </row>
    <row r="92" spans="1:11" s="294" customFormat="1">
      <c r="A92" s="379">
        <v>44236</v>
      </c>
      <c r="B92" s="315"/>
      <c r="C92" s="292" t="s">
        <v>1008</v>
      </c>
      <c r="D92" s="292" t="s">
        <v>525</v>
      </c>
      <c r="E92" s="292" t="s">
        <v>116</v>
      </c>
      <c r="F92" s="296"/>
      <c r="G92" s="316"/>
      <c r="H92" s="298"/>
      <c r="I92" s="298">
        <v>209447</v>
      </c>
      <c r="J92" s="292" t="s">
        <v>114</v>
      </c>
      <c r="K92" s="292"/>
    </row>
    <row r="93" spans="1:11" s="294" customFormat="1">
      <c r="A93" s="379">
        <v>44236</v>
      </c>
      <c r="B93" s="315"/>
      <c r="C93" s="292" t="s">
        <v>591</v>
      </c>
      <c r="D93" s="292" t="s">
        <v>525</v>
      </c>
      <c r="E93" s="292" t="s">
        <v>116</v>
      </c>
      <c r="F93" s="296"/>
      <c r="G93" s="316"/>
      <c r="H93" s="298">
        <v>54.54</v>
      </c>
      <c r="I93" s="293">
        <f t="shared" ref="I93" si="8">+ROUND(H93*$K$2,0)</f>
        <v>1253405</v>
      </c>
      <c r="J93" s="292" t="s">
        <v>115</v>
      </c>
      <c r="K93" s="292"/>
    </row>
    <row r="94" spans="1:11" s="294" customFormat="1">
      <c r="A94" s="379">
        <v>44236</v>
      </c>
      <c r="B94" s="315"/>
      <c r="C94" s="292" t="s">
        <v>495</v>
      </c>
      <c r="D94" s="292" t="s">
        <v>1016</v>
      </c>
      <c r="E94" s="292" t="s">
        <v>116</v>
      </c>
      <c r="F94" s="296"/>
      <c r="G94" s="316"/>
      <c r="H94" s="298"/>
      <c r="I94" s="298">
        <v>800000</v>
      </c>
      <c r="J94" s="292" t="s">
        <v>114</v>
      </c>
      <c r="K94" s="292"/>
    </row>
    <row r="95" spans="1:11" s="294" customFormat="1">
      <c r="A95" s="379">
        <v>44244</v>
      </c>
      <c r="B95" s="315"/>
      <c r="C95" s="292" t="s">
        <v>618</v>
      </c>
      <c r="D95" s="292" t="s">
        <v>986</v>
      </c>
      <c r="E95" s="292" t="s">
        <v>116</v>
      </c>
      <c r="F95" s="296"/>
      <c r="G95" s="316"/>
      <c r="H95" s="298"/>
      <c r="I95" s="298">
        <v>150000</v>
      </c>
      <c r="J95" s="292" t="s">
        <v>114</v>
      </c>
      <c r="K95" s="292"/>
    </row>
    <row r="96" spans="1:11" s="294" customFormat="1">
      <c r="A96" s="379">
        <v>44244</v>
      </c>
      <c r="B96" s="315"/>
      <c r="C96" s="292" t="s">
        <v>495</v>
      </c>
      <c r="D96" s="292" t="s">
        <v>1017</v>
      </c>
      <c r="E96" s="292" t="s">
        <v>116</v>
      </c>
      <c r="F96" s="296"/>
      <c r="G96" s="316"/>
      <c r="H96" s="298"/>
      <c r="I96" s="298">
        <v>1630000</v>
      </c>
      <c r="J96" s="292" t="s">
        <v>114</v>
      </c>
      <c r="K96" s="292"/>
    </row>
    <row r="97" spans="1:11" s="294" customFormat="1">
      <c r="A97" s="379">
        <v>44244</v>
      </c>
      <c r="B97" s="315"/>
      <c r="C97" s="292" t="s">
        <v>591</v>
      </c>
      <c r="D97" s="292" t="s">
        <v>986</v>
      </c>
      <c r="E97" s="292" t="s">
        <v>116</v>
      </c>
      <c r="F97" s="296"/>
      <c r="G97" s="316"/>
      <c r="H97" s="298"/>
      <c r="I97" s="298">
        <v>9091</v>
      </c>
      <c r="J97" s="292" t="s">
        <v>114</v>
      </c>
      <c r="K97" s="292"/>
    </row>
    <row r="98" spans="1:11" s="294" customFormat="1">
      <c r="A98" s="379">
        <v>44244</v>
      </c>
      <c r="B98" s="315"/>
      <c r="C98" s="292" t="s">
        <v>591</v>
      </c>
      <c r="D98" s="292" t="s">
        <v>986</v>
      </c>
      <c r="E98" s="292" t="s">
        <v>116</v>
      </c>
      <c r="F98" s="296"/>
      <c r="G98" s="316"/>
      <c r="H98" s="298">
        <v>0.4</v>
      </c>
      <c r="I98" s="293">
        <f t="shared" ref="I98" si="9">+ROUND(H98*$K$2,0)</f>
        <v>9193</v>
      </c>
      <c r="J98" s="292" t="s">
        <v>115</v>
      </c>
      <c r="K98" s="292"/>
    </row>
    <row r="99" spans="1:11" s="294" customFormat="1">
      <c r="A99" s="379">
        <v>44245</v>
      </c>
      <c r="B99" s="315"/>
      <c r="C99" s="292" t="s">
        <v>1009</v>
      </c>
      <c r="D99" s="292" t="s">
        <v>264</v>
      </c>
      <c r="E99" s="292" t="s">
        <v>116</v>
      </c>
      <c r="F99" s="296"/>
      <c r="G99" s="316"/>
      <c r="H99" s="298"/>
      <c r="I99" s="298">
        <v>23930</v>
      </c>
      <c r="J99" s="292" t="s">
        <v>114</v>
      </c>
      <c r="K99" s="292"/>
    </row>
    <row r="100" spans="1:11" s="294" customFormat="1">
      <c r="A100" s="379">
        <v>44245</v>
      </c>
      <c r="B100" s="315"/>
      <c r="C100" s="292" t="s">
        <v>495</v>
      </c>
      <c r="D100" s="292" t="s">
        <v>1017</v>
      </c>
      <c r="E100" s="292" t="s">
        <v>116</v>
      </c>
      <c r="F100" s="296"/>
      <c r="G100" s="316"/>
      <c r="H100" s="298"/>
      <c r="I100" s="298">
        <v>800000</v>
      </c>
      <c r="J100" s="292" t="s">
        <v>114</v>
      </c>
      <c r="K100" s="292"/>
    </row>
    <row r="101" spans="1:11" s="294" customFormat="1">
      <c r="A101" s="379">
        <v>44245</v>
      </c>
      <c r="B101" s="315"/>
      <c r="C101" s="292" t="s">
        <v>1009</v>
      </c>
      <c r="D101" s="292" t="s">
        <v>264</v>
      </c>
      <c r="E101" s="292" t="s">
        <v>116</v>
      </c>
      <c r="F101" s="296"/>
      <c r="G101" s="316"/>
      <c r="H101" s="298">
        <v>5.45</v>
      </c>
      <c r="I101" s="293">
        <f t="shared" ref="I101:I102" si="10">+ROUND(H101*$K$2,0)</f>
        <v>125249</v>
      </c>
      <c r="J101" s="292" t="s">
        <v>115</v>
      </c>
      <c r="K101" s="292"/>
    </row>
    <row r="102" spans="1:11" s="294" customFormat="1">
      <c r="A102" s="379">
        <v>44246</v>
      </c>
      <c r="B102" s="315"/>
      <c r="C102" s="292" t="s">
        <v>591</v>
      </c>
      <c r="D102" s="292" t="s">
        <v>264</v>
      </c>
      <c r="E102" s="292" t="s">
        <v>116</v>
      </c>
      <c r="F102" s="296"/>
      <c r="G102" s="316"/>
      <c r="H102" s="298">
        <v>308.16000000000003</v>
      </c>
      <c r="I102" s="293">
        <f t="shared" si="10"/>
        <v>7081944</v>
      </c>
      <c r="J102" s="292" t="s">
        <v>115</v>
      </c>
      <c r="K102" s="292"/>
    </row>
    <row r="103" spans="1:11" s="294" customFormat="1">
      <c r="A103" s="379">
        <v>44246</v>
      </c>
      <c r="B103" s="315"/>
      <c r="C103" s="292" t="s">
        <v>537</v>
      </c>
      <c r="D103" s="292" t="s">
        <v>988</v>
      </c>
      <c r="E103" s="292" t="s">
        <v>116</v>
      </c>
      <c r="F103" s="296"/>
      <c r="G103" s="316"/>
      <c r="H103" s="298"/>
      <c r="I103" s="298">
        <v>6878000</v>
      </c>
      <c r="J103" s="292" t="s">
        <v>114</v>
      </c>
      <c r="K103" s="292"/>
    </row>
    <row r="104" spans="1:11" s="294" customFormat="1">
      <c r="A104" s="379">
        <v>44246</v>
      </c>
      <c r="B104" s="315"/>
      <c r="C104" s="292" t="s">
        <v>537</v>
      </c>
      <c r="D104" s="292" t="s">
        <v>1018</v>
      </c>
      <c r="E104" s="292" t="s">
        <v>116</v>
      </c>
      <c r="F104" s="296"/>
      <c r="G104" s="316"/>
      <c r="H104" s="298"/>
      <c r="I104" s="298">
        <v>4085000</v>
      </c>
      <c r="J104" s="292" t="s">
        <v>114</v>
      </c>
      <c r="K104" s="292"/>
    </row>
    <row r="105" spans="1:11" s="294" customFormat="1">
      <c r="A105" s="379">
        <v>44246</v>
      </c>
      <c r="B105" s="315"/>
      <c r="C105" s="292" t="s">
        <v>591</v>
      </c>
      <c r="D105" s="292" t="s">
        <v>264</v>
      </c>
      <c r="E105" s="292" t="s">
        <v>116</v>
      </c>
      <c r="F105" s="296"/>
      <c r="G105" s="316"/>
      <c r="H105" s="298"/>
      <c r="I105" s="298">
        <v>125234</v>
      </c>
      <c r="J105" s="292" t="s">
        <v>114</v>
      </c>
      <c r="K105" s="292"/>
    </row>
    <row r="106" spans="1:11" s="294" customFormat="1">
      <c r="A106" s="379">
        <v>44246</v>
      </c>
      <c r="B106" s="315"/>
      <c r="C106" s="292" t="s">
        <v>495</v>
      </c>
      <c r="D106" s="292" t="s">
        <v>1019</v>
      </c>
      <c r="E106" s="292" t="s">
        <v>116</v>
      </c>
      <c r="F106" s="296"/>
      <c r="G106" s="316"/>
      <c r="H106" s="298"/>
      <c r="I106" s="298">
        <v>1800000</v>
      </c>
      <c r="J106" s="292" t="s">
        <v>114</v>
      </c>
      <c r="K106" s="292"/>
    </row>
    <row r="107" spans="1:11" s="294" customFormat="1">
      <c r="A107" s="379">
        <v>44247</v>
      </c>
      <c r="B107" s="315"/>
      <c r="C107" s="292" t="s">
        <v>495</v>
      </c>
      <c r="D107" s="292" t="s">
        <v>1020</v>
      </c>
      <c r="E107" s="292" t="s">
        <v>116</v>
      </c>
      <c r="F107" s="296"/>
      <c r="G107" s="316"/>
      <c r="H107" s="298"/>
      <c r="I107" s="298">
        <v>800000</v>
      </c>
      <c r="J107" s="292" t="s">
        <v>114</v>
      </c>
      <c r="K107" s="292"/>
    </row>
    <row r="108" spans="1:11" s="294" customFormat="1">
      <c r="A108" s="379">
        <v>44249</v>
      </c>
      <c r="B108" s="315"/>
      <c r="C108" s="292" t="s">
        <v>495</v>
      </c>
      <c r="D108" s="292" t="s">
        <v>1021</v>
      </c>
      <c r="E108" s="292" t="s">
        <v>116</v>
      </c>
      <c r="F108" s="296"/>
      <c r="G108" s="316"/>
      <c r="H108" s="298"/>
      <c r="I108" s="298">
        <v>800000</v>
      </c>
      <c r="J108" s="292" t="s">
        <v>114</v>
      </c>
      <c r="K108" s="292"/>
    </row>
    <row r="109" spans="1:11" s="294" customFormat="1">
      <c r="A109" s="379">
        <v>44250</v>
      </c>
      <c r="B109" s="315"/>
      <c r="C109" s="292" t="s">
        <v>591</v>
      </c>
      <c r="D109" s="292" t="s">
        <v>264</v>
      </c>
      <c r="E109" s="292" t="s">
        <v>116</v>
      </c>
      <c r="F109" s="296"/>
      <c r="G109" s="316"/>
      <c r="H109" s="298"/>
      <c r="I109" s="298">
        <v>25693</v>
      </c>
      <c r="J109" s="292" t="s">
        <v>114</v>
      </c>
      <c r="K109" s="292"/>
    </row>
    <row r="110" spans="1:11" s="294" customFormat="1">
      <c r="A110" s="379">
        <v>44250</v>
      </c>
      <c r="B110" s="315"/>
      <c r="C110" s="292" t="s">
        <v>495</v>
      </c>
      <c r="D110" s="292" t="s">
        <v>1022</v>
      </c>
      <c r="E110" s="292" t="s">
        <v>116</v>
      </c>
      <c r="F110" s="296"/>
      <c r="G110" s="316"/>
      <c r="H110" s="298"/>
      <c r="I110" s="298">
        <v>1800000</v>
      </c>
      <c r="J110" s="292" t="s">
        <v>114</v>
      </c>
      <c r="K110" s="292"/>
    </row>
    <row r="111" spans="1:11" s="294" customFormat="1">
      <c r="A111" s="379">
        <v>44251</v>
      </c>
      <c r="B111" s="315"/>
      <c r="C111" s="292" t="s">
        <v>1010</v>
      </c>
      <c r="D111" s="292" t="s">
        <v>525</v>
      </c>
      <c r="E111" s="292" t="s">
        <v>116</v>
      </c>
      <c r="F111" s="296"/>
      <c r="G111" s="316"/>
      <c r="H111" s="298"/>
      <c r="I111" s="298">
        <v>89073</v>
      </c>
      <c r="J111" s="292" t="s">
        <v>114</v>
      </c>
      <c r="K111" s="292"/>
    </row>
    <row r="112" spans="1:11" s="294" customFormat="1">
      <c r="A112" s="379">
        <v>44251</v>
      </c>
      <c r="B112" s="315"/>
      <c r="C112" s="292" t="s">
        <v>495</v>
      </c>
      <c r="D112" s="292" t="s">
        <v>1023</v>
      </c>
      <c r="E112" s="292" t="s">
        <v>116</v>
      </c>
      <c r="F112" s="296"/>
      <c r="G112" s="316"/>
      <c r="H112" s="298"/>
      <c r="I112" s="298">
        <v>800000</v>
      </c>
      <c r="J112" s="292" t="s">
        <v>114</v>
      </c>
      <c r="K112" s="292"/>
    </row>
    <row r="113" spans="1:11" s="294" customFormat="1">
      <c r="A113" s="379">
        <v>44251</v>
      </c>
      <c r="B113" s="315"/>
      <c r="C113" s="292" t="s">
        <v>1010</v>
      </c>
      <c r="D113" s="292" t="s">
        <v>525</v>
      </c>
      <c r="E113" s="292" t="s">
        <v>116</v>
      </c>
      <c r="F113" s="296"/>
      <c r="G113" s="316"/>
      <c r="H113" s="298">
        <v>5.45</v>
      </c>
      <c r="I113" s="293">
        <f t="shared" ref="I113" si="11">+ROUND(H113*$K$2,0)</f>
        <v>125249</v>
      </c>
      <c r="J113" s="292" t="s">
        <v>115</v>
      </c>
      <c r="K113" s="292"/>
    </row>
    <row r="114" spans="1:11" s="294" customFormat="1">
      <c r="A114" s="379">
        <v>44252</v>
      </c>
      <c r="B114" s="315"/>
      <c r="C114" s="292" t="s">
        <v>495</v>
      </c>
      <c r="D114" s="292" t="s">
        <v>1024</v>
      </c>
      <c r="E114" s="292" t="s">
        <v>116</v>
      </c>
      <c r="F114" s="296"/>
      <c r="G114" s="316"/>
      <c r="H114" s="298"/>
      <c r="I114" s="298">
        <v>800000</v>
      </c>
      <c r="J114" s="292" t="s">
        <v>114</v>
      </c>
      <c r="K114" s="292"/>
    </row>
    <row r="115" spans="1:11" s="294" customFormat="1">
      <c r="A115" s="379">
        <v>44252</v>
      </c>
      <c r="B115" s="315"/>
      <c r="C115" s="292" t="s">
        <v>1011</v>
      </c>
      <c r="D115" s="292" t="s">
        <v>264</v>
      </c>
      <c r="E115" s="292" t="s">
        <v>116</v>
      </c>
      <c r="F115" s="296"/>
      <c r="G115" s="316"/>
      <c r="H115" s="298">
        <v>100</v>
      </c>
      <c r="I115" s="293">
        <f t="shared" ref="I115" si="12">+ROUND(H115*$K$2,0)</f>
        <v>2298139</v>
      </c>
      <c r="J115" s="292" t="s">
        <v>115</v>
      </c>
      <c r="K115" s="292"/>
    </row>
    <row r="116" spans="1:11" s="294" customFormat="1">
      <c r="A116" s="379">
        <v>44253</v>
      </c>
      <c r="B116" s="315"/>
      <c r="C116" s="292" t="s">
        <v>200</v>
      </c>
      <c r="D116" s="292" t="s">
        <v>1025</v>
      </c>
      <c r="E116" s="292" t="s">
        <v>116</v>
      </c>
      <c r="F116" s="296"/>
      <c r="G116" s="316"/>
      <c r="H116" s="298"/>
      <c r="I116" s="298">
        <v>215000</v>
      </c>
      <c r="J116" s="292" t="s">
        <v>114</v>
      </c>
      <c r="K116" s="292"/>
    </row>
    <row r="117" spans="1:11" s="294" customFormat="1">
      <c r="A117" s="379">
        <v>44253</v>
      </c>
      <c r="B117" s="315"/>
      <c r="C117" s="292" t="s">
        <v>590</v>
      </c>
      <c r="D117" s="292" t="s">
        <v>264</v>
      </c>
      <c r="E117" s="292" t="s">
        <v>116</v>
      </c>
      <c r="F117" s="296"/>
      <c r="G117" s="316"/>
      <c r="H117" s="298"/>
      <c r="I117" s="298">
        <v>1162128</v>
      </c>
      <c r="J117" s="292" t="s">
        <v>114</v>
      </c>
      <c r="K117" s="292"/>
    </row>
    <row r="118" spans="1:11" s="294" customFormat="1">
      <c r="A118" s="379">
        <v>44253</v>
      </c>
      <c r="B118" s="315"/>
      <c r="C118" s="292" t="s">
        <v>495</v>
      </c>
      <c r="D118" s="292" t="s">
        <v>1026</v>
      </c>
      <c r="E118" s="292" t="s">
        <v>116</v>
      </c>
      <c r="F118" s="296"/>
      <c r="G118" s="316"/>
      <c r="H118" s="298"/>
      <c r="I118" s="298">
        <v>1600000</v>
      </c>
      <c r="J118" s="292" t="s">
        <v>114</v>
      </c>
      <c r="K118" s="292"/>
    </row>
    <row r="119" spans="1:11" s="294" customFormat="1">
      <c r="A119" s="379">
        <v>44253</v>
      </c>
      <c r="B119" s="315"/>
      <c r="C119" s="292" t="s">
        <v>590</v>
      </c>
      <c r="D119" s="292" t="s">
        <v>264</v>
      </c>
      <c r="E119" s="292" t="s">
        <v>116</v>
      </c>
      <c r="F119" s="296"/>
      <c r="G119" s="316"/>
      <c r="H119" s="298">
        <v>1704.88</v>
      </c>
      <c r="I119" s="293">
        <f t="shared" ref="I119" si="13">+ROUND(H119*$K$2,0)</f>
        <v>39180506</v>
      </c>
      <c r="J119" s="292" t="s">
        <v>115</v>
      </c>
      <c r="K119" s="292"/>
    </row>
    <row r="120" spans="1:11" s="294" customFormat="1">
      <c r="A120" s="379">
        <v>44254</v>
      </c>
      <c r="B120" s="315"/>
      <c r="C120" s="292" t="s">
        <v>495</v>
      </c>
      <c r="D120" s="292" t="s">
        <v>1027</v>
      </c>
      <c r="E120" s="292" t="s">
        <v>116</v>
      </c>
      <c r="F120" s="296"/>
      <c r="G120" s="316"/>
      <c r="H120" s="298"/>
      <c r="I120" s="298">
        <v>1000000</v>
      </c>
      <c r="J120" s="292" t="s">
        <v>114</v>
      </c>
      <c r="K120" s="292"/>
    </row>
    <row r="121" spans="1:11" s="294" customFormat="1">
      <c r="A121" s="379">
        <v>44235</v>
      </c>
      <c r="B121" s="315"/>
      <c r="C121" s="292" t="s">
        <v>260</v>
      </c>
      <c r="D121" s="292" t="s">
        <v>937</v>
      </c>
      <c r="E121" s="292" t="s">
        <v>116</v>
      </c>
      <c r="F121" s="296"/>
      <c r="G121" s="316"/>
      <c r="H121" s="298"/>
      <c r="I121" s="298">
        <v>5000000</v>
      </c>
      <c r="J121" s="292" t="s">
        <v>114</v>
      </c>
      <c r="K121" s="292"/>
    </row>
    <row r="122" spans="1:11" s="294" customFormat="1">
      <c r="A122" s="379">
        <v>44235</v>
      </c>
      <c r="B122" s="315"/>
      <c r="C122" s="292" t="s">
        <v>260</v>
      </c>
      <c r="D122" s="292" t="s">
        <v>938</v>
      </c>
      <c r="E122" s="292" t="s">
        <v>116</v>
      </c>
      <c r="F122" s="296"/>
      <c r="G122" s="316"/>
      <c r="H122" s="298"/>
      <c r="I122" s="298">
        <v>420000</v>
      </c>
      <c r="J122" s="292" t="s">
        <v>114</v>
      </c>
      <c r="K122" s="292"/>
    </row>
    <row r="123" spans="1:11" s="294" customFormat="1">
      <c r="A123" s="379">
        <v>44235</v>
      </c>
      <c r="B123" s="315"/>
      <c r="C123" s="292" t="s">
        <v>134</v>
      </c>
      <c r="D123" s="292" t="s">
        <v>939</v>
      </c>
      <c r="E123" s="292" t="s">
        <v>116</v>
      </c>
      <c r="F123" s="296"/>
      <c r="G123" s="316"/>
      <c r="H123" s="298"/>
      <c r="I123" s="298">
        <v>48800000</v>
      </c>
      <c r="J123" s="292" t="s">
        <v>114</v>
      </c>
      <c r="K123" s="292"/>
    </row>
    <row r="124" spans="1:11" s="294" customFormat="1">
      <c r="A124" s="379">
        <v>44235</v>
      </c>
      <c r="B124" s="315"/>
      <c r="C124" s="292" t="s">
        <v>260</v>
      </c>
      <c r="D124" s="292" t="s">
        <v>940</v>
      </c>
      <c r="E124" s="292" t="s">
        <v>116</v>
      </c>
      <c r="F124" s="296"/>
      <c r="G124" s="316"/>
      <c r="H124" s="298"/>
      <c r="I124" s="298">
        <v>1400000</v>
      </c>
      <c r="J124" s="292" t="s">
        <v>114</v>
      </c>
      <c r="K124" s="292"/>
    </row>
    <row r="125" spans="1:11" s="294" customFormat="1">
      <c r="A125" s="379">
        <v>44235</v>
      </c>
      <c r="B125" s="315"/>
      <c r="C125" s="292" t="s">
        <v>144</v>
      </c>
      <c r="D125" s="292" t="s">
        <v>959</v>
      </c>
      <c r="E125" s="292" t="s">
        <v>116</v>
      </c>
      <c r="F125" s="296"/>
      <c r="G125" s="316"/>
      <c r="H125" s="298"/>
      <c r="I125" s="298">
        <v>1413208115</v>
      </c>
      <c r="J125" s="292" t="s">
        <v>114</v>
      </c>
      <c r="K125" s="292"/>
    </row>
    <row r="126" spans="1:11" s="294" customFormat="1">
      <c r="A126" s="379">
        <v>44232</v>
      </c>
      <c r="B126" s="315"/>
      <c r="C126" s="292" t="s">
        <v>260</v>
      </c>
      <c r="D126" s="292" t="s">
        <v>961</v>
      </c>
      <c r="E126" s="292" t="s">
        <v>116</v>
      </c>
      <c r="F126" s="296"/>
      <c r="G126" s="316"/>
      <c r="H126" s="298"/>
      <c r="I126" s="298">
        <v>103945500</v>
      </c>
      <c r="J126" s="292" t="s">
        <v>114</v>
      </c>
      <c r="K126" s="292"/>
    </row>
    <row r="127" spans="1:11" s="294" customFormat="1">
      <c r="A127" s="379">
        <v>44251</v>
      </c>
      <c r="B127" s="315"/>
      <c r="C127" s="292" t="s">
        <v>144</v>
      </c>
      <c r="D127" s="292" t="s">
        <v>960</v>
      </c>
      <c r="E127" s="292" t="s">
        <v>116</v>
      </c>
      <c r="F127" s="296"/>
      <c r="G127" s="316"/>
      <c r="H127" s="298"/>
      <c r="I127" s="298">
        <v>979803885</v>
      </c>
      <c r="J127" s="292" t="s">
        <v>114</v>
      </c>
      <c r="K127" s="292"/>
    </row>
    <row r="128" spans="1:11" s="294" customFormat="1">
      <c r="A128" s="379">
        <v>44253</v>
      </c>
      <c r="B128" s="315"/>
      <c r="C128" s="292" t="s">
        <v>352</v>
      </c>
      <c r="D128" s="292" t="s">
        <v>941</v>
      </c>
      <c r="E128" s="292" t="s">
        <v>116</v>
      </c>
      <c r="F128" s="296"/>
      <c r="G128" s="316"/>
      <c r="H128" s="298"/>
      <c r="I128" s="298">
        <v>10133122</v>
      </c>
      <c r="J128" s="292" t="s">
        <v>114</v>
      </c>
      <c r="K128" s="292"/>
    </row>
    <row r="129" spans="1:11" s="294" customFormat="1">
      <c r="A129" s="379">
        <v>44253</v>
      </c>
      <c r="B129" s="315"/>
      <c r="C129" s="292" t="s">
        <v>352</v>
      </c>
      <c r="D129" s="292" t="s">
        <v>942</v>
      </c>
      <c r="E129" s="292" t="s">
        <v>116</v>
      </c>
      <c r="F129" s="296"/>
      <c r="G129" s="316"/>
      <c r="H129" s="298"/>
      <c r="I129" s="298">
        <v>24460700</v>
      </c>
      <c r="J129" s="292" t="s">
        <v>114</v>
      </c>
      <c r="K129" s="292"/>
    </row>
    <row r="130" spans="1:11" s="294" customFormat="1">
      <c r="A130" s="379">
        <v>44246</v>
      </c>
      <c r="B130" s="315"/>
      <c r="C130" s="292" t="s">
        <v>441</v>
      </c>
      <c r="D130" s="292" t="s">
        <v>943</v>
      </c>
      <c r="E130" s="292" t="s">
        <v>116</v>
      </c>
      <c r="F130" s="296"/>
      <c r="G130" s="316"/>
      <c r="H130" s="298"/>
      <c r="I130" s="298">
        <v>37172732</v>
      </c>
      <c r="J130" s="292" t="s">
        <v>114</v>
      </c>
      <c r="K130" s="292"/>
    </row>
    <row r="131" spans="1:11" s="294" customFormat="1">
      <c r="A131" s="379">
        <v>44253</v>
      </c>
      <c r="B131" s="315"/>
      <c r="C131" s="292" t="s">
        <v>441</v>
      </c>
      <c r="D131" s="292" t="s">
        <v>1035</v>
      </c>
      <c r="E131" s="292" t="s">
        <v>116</v>
      </c>
      <c r="F131" s="296"/>
      <c r="G131" s="316"/>
      <c r="H131" s="298"/>
      <c r="I131" s="298">
        <v>124681</v>
      </c>
      <c r="J131" s="292" t="s">
        <v>114</v>
      </c>
      <c r="K131" s="292"/>
    </row>
    <row r="132" spans="1:11" s="294" customFormat="1">
      <c r="A132" s="379">
        <v>44253</v>
      </c>
      <c r="B132" s="315"/>
      <c r="C132" s="292" t="s">
        <v>144</v>
      </c>
      <c r="D132" s="292" t="s">
        <v>1036</v>
      </c>
      <c r="E132" s="292" t="s">
        <v>116</v>
      </c>
      <c r="F132" s="296"/>
      <c r="G132" s="316"/>
      <c r="H132" s="298"/>
      <c r="I132" s="298">
        <v>668076932</v>
      </c>
      <c r="J132" s="292" t="s">
        <v>114</v>
      </c>
      <c r="K132" s="292"/>
    </row>
    <row r="133" spans="1:11" s="294" customFormat="1">
      <c r="A133" s="379">
        <v>44253</v>
      </c>
      <c r="B133" s="315"/>
      <c r="C133" s="292" t="s">
        <v>156</v>
      </c>
      <c r="D133" s="292" t="s">
        <v>944</v>
      </c>
      <c r="E133" s="292" t="s">
        <v>116</v>
      </c>
      <c r="F133" s="296"/>
      <c r="G133" s="316"/>
      <c r="H133" s="298"/>
      <c r="I133" s="298">
        <v>33725342</v>
      </c>
      <c r="J133" s="292" t="s">
        <v>114</v>
      </c>
      <c r="K133" s="292"/>
    </row>
    <row r="134" spans="1:11" s="294" customFormat="1">
      <c r="A134" s="379">
        <v>44253</v>
      </c>
      <c r="B134" s="315"/>
      <c r="C134" s="292" t="s">
        <v>592</v>
      </c>
      <c r="D134" s="292" t="s">
        <v>944</v>
      </c>
      <c r="E134" s="292" t="s">
        <v>116</v>
      </c>
      <c r="F134" s="296"/>
      <c r="G134" s="316"/>
      <c r="H134" s="298"/>
      <c r="I134" s="298">
        <v>66023699</v>
      </c>
      <c r="J134" s="292" t="s">
        <v>114</v>
      </c>
      <c r="K134" s="292"/>
    </row>
    <row r="135" spans="1:11" s="294" customFormat="1">
      <c r="A135" s="379">
        <v>44253</v>
      </c>
      <c r="B135" s="315"/>
      <c r="C135" s="292" t="s">
        <v>675</v>
      </c>
      <c r="D135" s="292" t="s">
        <v>858</v>
      </c>
      <c r="E135" s="292" t="s">
        <v>116</v>
      </c>
      <c r="F135" s="296"/>
      <c r="G135" s="316"/>
      <c r="H135" s="298"/>
      <c r="I135" s="298">
        <v>41935000</v>
      </c>
      <c r="J135" s="292" t="s">
        <v>114</v>
      </c>
      <c r="K135" s="292"/>
    </row>
    <row r="136" spans="1:11" s="294" customFormat="1">
      <c r="A136" s="379">
        <v>44253</v>
      </c>
      <c r="B136" s="315"/>
      <c r="C136" s="292" t="s">
        <v>653</v>
      </c>
      <c r="D136" s="292" t="s">
        <v>1037</v>
      </c>
      <c r="E136" s="292" t="s">
        <v>116</v>
      </c>
      <c r="F136" s="296"/>
      <c r="G136" s="316"/>
      <c r="H136" s="298"/>
      <c r="I136" s="298">
        <v>113360000</v>
      </c>
      <c r="J136" s="292" t="s">
        <v>114</v>
      </c>
      <c r="K136" s="292"/>
    </row>
    <row r="137" spans="1:11" s="294" customFormat="1">
      <c r="A137" s="379">
        <v>44253</v>
      </c>
      <c r="B137" s="315"/>
      <c r="C137" s="292" t="s">
        <v>540</v>
      </c>
      <c r="D137" s="292" t="s">
        <v>945</v>
      </c>
      <c r="E137" s="292" t="s">
        <v>116</v>
      </c>
      <c r="F137" s="296"/>
      <c r="G137" s="316"/>
      <c r="H137" s="298"/>
      <c r="I137" s="298">
        <v>12089220</v>
      </c>
      <c r="J137" s="292" t="s">
        <v>114</v>
      </c>
      <c r="K137" s="292"/>
    </row>
    <row r="138" spans="1:11" s="294" customFormat="1">
      <c r="A138" s="379">
        <v>44232</v>
      </c>
      <c r="B138" s="315"/>
      <c r="C138" s="292" t="s">
        <v>653</v>
      </c>
      <c r="D138" s="292" t="s">
        <v>1037</v>
      </c>
      <c r="E138" s="292" t="s">
        <v>116</v>
      </c>
      <c r="F138" s="296"/>
      <c r="G138" s="316"/>
      <c r="H138" s="298"/>
      <c r="I138" s="298">
        <v>16000000</v>
      </c>
      <c r="J138" s="292" t="s">
        <v>114</v>
      </c>
      <c r="K138" s="292"/>
    </row>
    <row r="139" spans="1:11" s="294" customFormat="1">
      <c r="A139" s="379">
        <v>44232</v>
      </c>
      <c r="B139" s="315"/>
      <c r="C139" s="292" t="s">
        <v>1028</v>
      </c>
      <c r="D139" s="292" t="s">
        <v>1038</v>
      </c>
      <c r="E139" s="292" t="s">
        <v>116</v>
      </c>
      <c r="F139" s="296"/>
      <c r="G139" s="316"/>
      <c r="H139" s="298"/>
      <c r="I139" s="298">
        <v>3190000</v>
      </c>
      <c r="J139" s="292" t="s">
        <v>114</v>
      </c>
      <c r="K139" s="292"/>
    </row>
    <row r="140" spans="1:11" s="294" customFormat="1">
      <c r="A140" s="379">
        <v>44235</v>
      </c>
      <c r="B140" s="315"/>
      <c r="C140" s="292" t="s">
        <v>669</v>
      </c>
      <c r="D140" s="292" t="s">
        <v>1039</v>
      </c>
      <c r="E140" s="292" t="s">
        <v>116</v>
      </c>
      <c r="F140" s="296"/>
      <c r="G140" s="316"/>
      <c r="H140" s="298"/>
      <c r="I140" s="298">
        <v>48531000</v>
      </c>
      <c r="J140" s="292" t="s">
        <v>114</v>
      </c>
      <c r="K140" s="292"/>
    </row>
    <row r="141" spans="1:11" s="294" customFormat="1">
      <c r="A141" s="379">
        <v>44235</v>
      </c>
      <c r="B141" s="315"/>
      <c r="C141" s="292" t="s">
        <v>621</v>
      </c>
      <c r="D141" s="292" t="s">
        <v>1040</v>
      </c>
      <c r="E141" s="292" t="s">
        <v>116</v>
      </c>
      <c r="F141" s="296"/>
      <c r="G141" s="316"/>
      <c r="H141" s="298"/>
      <c r="I141" s="298">
        <v>2354000</v>
      </c>
      <c r="J141" s="292" t="s">
        <v>114</v>
      </c>
      <c r="K141" s="292"/>
    </row>
    <row r="142" spans="1:11" s="294" customFormat="1">
      <c r="A142" s="379">
        <v>44235</v>
      </c>
      <c r="B142" s="315"/>
      <c r="C142" s="292" t="s">
        <v>686</v>
      </c>
      <c r="D142" s="292" t="s">
        <v>1041</v>
      </c>
      <c r="E142" s="292" t="s">
        <v>116</v>
      </c>
      <c r="F142" s="296"/>
      <c r="G142" s="316"/>
      <c r="H142" s="298"/>
      <c r="I142" s="298">
        <v>54800000</v>
      </c>
      <c r="J142" s="292" t="s">
        <v>114</v>
      </c>
      <c r="K142" s="292"/>
    </row>
    <row r="143" spans="1:11" s="294" customFormat="1">
      <c r="A143" s="379">
        <v>44235</v>
      </c>
      <c r="B143" s="315"/>
      <c r="C143" s="292" t="s">
        <v>393</v>
      </c>
      <c r="D143" s="292" t="s">
        <v>1042</v>
      </c>
      <c r="E143" s="292" t="s">
        <v>116</v>
      </c>
      <c r="F143" s="296"/>
      <c r="G143" s="316"/>
      <c r="H143" s="298"/>
      <c r="I143" s="298">
        <v>26000000</v>
      </c>
      <c r="J143" s="292" t="s">
        <v>114</v>
      </c>
      <c r="K143" s="292"/>
    </row>
    <row r="144" spans="1:11" s="294" customFormat="1">
      <c r="A144" s="379">
        <v>44235</v>
      </c>
      <c r="B144" s="315"/>
      <c r="C144" s="292" t="s">
        <v>1029</v>
      </c>
      <c r="D144" s="292" t="s">
        <v>1043</v>
      </c>
      <c r="E144" s="292" t="s">
        <v>116</v>
      </c>
      <c r="F144" s="296"/>
      <c r="G144" s="316"/>
      <c r="H144" s="298"/>
      <c r="I144" s="298">
        <v>34750000</v>
      </c>
      <c r="J144" s="292" t="s">
        <v>114</v>
      </c>
      <c r="K144" s="292"/>
    </row>
    <row r="145" spans="1:11" s="294" customFormat="1">
      <c r="A145" s="379">
        <v>44235</v>
      </c>
      <c r="B145" s="315"/>
      <c r="C145" s="292" t="s">
        <v>622</v>
      </c>
      <c r="D145" s="292" t="s">
        <v>1044</v>
      </c>
      <c r="E145" s="292" t="s">
        <v>116</v>
      </c>
      <c r="F145" s="296"/>
      <c r="G145" s="316"/>
      <c r="H145" s="298"/>
      <c r="I145" s="298">
        <v>1881000</v>
      </c>
      <c r="J145" s="292" t="s">
        <v>114</v>
      </c>
      <c r="K145" s="292"/>
    </row>
    <row r="146" spans="1:11" s="294" customFormat="1">
      <c r="A146" s="379">
        <v>44235</v>
      </c>
      <c r="B146" s="315"/>
      <c r="C146" s="292" t="s">
        <v>843</v>
      </c>
      <c r="D146" s="292" t="s">
        <v>1045</v>
      </c>
      <c r="E146" s="292" t="s">
        <v>116</v>
      </c>
      <c r="F146" s="296"/>
      <c r="G146" s="316"/>
      <c r="H146" s="298"/>
      <c r="I146" s="298">
        <v>5540000</v>
      </c>
      <c r="J146" s="292" t="s">
        <v>114</v>
      </c>
      <c r="K146" s="292"/>
    </row>
    <row r="147" spans="1:11" s="294" customFormat="1">
      <c r="A147" s="379">
        <v>44235</v>
      </c>
      <c r="B147" s="315"/>
      <c r="C147" s="292" t="s">
        <v>1030</v>
      </c>
      <c r="D147" s="292" t="s">
        <v>1046</v>
      </c>
      <c r="E147" s="292" t="s">
        <v>116</v>
      </c>
      <c r="F147" s="296"/>
      <c r="G147" s="316"/>
      <c r="H147" s="298"/>
      <c r="I147" s="298">
        <v>8166400</v>
      </c>
      <c r="J147" s="292" t="s">
        <v>114</v>
      </c>
      <c r="K147" s="292"/>
    </row>
    <row r="148" spans="1:11" s="294" customFormat="1">
      <c r="A148" s="379">
        <v>44245</v>
      </c>
      <c r="B148" s="315"/>
      <c r="C148" s="292" t="s">
        <v>1031</v>
      </c>
      <c r="D148" s="292" t="s">
        <v>1047</v>
      </c>
      <c r="E148" s="292" t="s">
        <v>116</v>
      </c>
      <c r="F148" s="296"/>
      <c r="G148" s="316"/>
      <c r="H148" s="298"/>
      <c r="I148" s="298">
        <v>263226000</v>
      </c>
      <c r="J148" s="292" t="s">
        <v>114</v>
      </c>
      <c r="K148" s="292"/>
    </row>
    <row r="149" spans="1:11" s="294" customFormat="1">
      <c r="A149" s="379">
        <v>44246</v>
      </c>
      <c r="B149" s="315"/>
      <c r="C149" s="292" t="s">
        <v>634</v>
      </c>
      <c r="D149" s="292" t="s">
        <v>1048</v>
      </c>
      <c r="E149" s="292" t="s">
        <v>116</v>
      </c>
      <c r="F149" s="296"/>
      <c r="G149" s="316"/>
      <c r="H149" s="298">
        <v>1567.6</v>
      </c>
      <c r="I149" s="293">
        <f t="shared" ref="I149" si="14">+ROUND(H149*$K$2,0)</f>
        <v>36025622</v>
      </c>
      <c r="J149" s="292" t="s">
        <v>115</v>
      </c>
      <c r="K149" s="292"/>
    </row>
    <row r="150" spans="1:11" s="294" customFormat="1">
      <c r="A150" s="379">
        <v>44246</v>
      </c>
      <c r="B150" s="315"/>
      <c r="C150" s="292" t="s">
        <v>1006</v>
      </c>
      <c r="D150" s="292" t="s">
        <v>1049</v>
      </c>
      <c r="E150" s="292" t="s">
        <v>116</v>
      </c>
      <c r="F150" s="296"/>
      <c r="G150" s="316"/>
      <c r="H150" s="298"/>
      <c r="I150" s="298">
        <v>2250000</v>
      </c>
      <c r="J150" s="292" t="s">
        <v>114</v>
      </c>
      <c r="K150" s="292"/>
    </row>
    <row r="151" spans="1:11" s="294" customFormat="1">
      <c r="A151" s="379">
        <v>44246</v>
      </c>
      <c r="B151" s="315"/>
      <c r="C151" s="292" t="s">
        <v>1032</v>
      </c>
      <c r="D151" s="292" t="s">
        <v>989</v>
      </c>
      <c r="E151" s="292" t="s">
        <v>116</v>
      </c>
      <c r="F151" s="296"/>
      <c r="G151" s="316"/>
      <c r="H151" s="298"/>
      <c r="I151" s="298">
        <v>131821000</v>
      </c>
      <c r="J151" s="292" t="s">
        <v>114</v>
      </c>
      <c r="K151" s="292"/>
    </row>
    <row r="152" spans="1:11" s="294" customFormat="1">
      <c r="A152" s="379">
        <v>44246</v>
      </c>
      <c r="B152" s="315"/>
      <c r="C152" s="292" t="s">
        <v>669</v>
      </c>
      <c r="D152" s="292" t="s">
        <v>1039</v>
      </c>
      <c r="E152" s="292" t="s">
        <v>116</v>
      </c>
      <c r="F152" s="296"/>
      <c r="G152" s="316"/>
      <c r="H152" s="298"/>
      <c r="I152" s="298">
        <v>13354000</v>
      </c>
      <c r="J152" s="292" t="s">
        <v>114</v>
      </c>
      <c r="K152" s="292"/>
    </row>
    <row r="153" spans="1:11" s="294" customFormat="1">
      <c r="A153" s="379">
        <v>44246</v>
      </c>
      <c r="B153" s="315"/>
      <c r="C153" s="292" t="s">
        <v>840</v>
      </c>
      <c r="D153" s="292" t="s">
        <v>693</v>
      </c>
      <c r="E153" s="292" t="s">
        <v>116</v>
      </c>
      <c r="F153" s="296"/>
      <c r="G153" s="316"/>
      <c r="H153" s="298"/>
      <c r="I153" s="298">
        <v>8720000</v>
      </c>
      <c r="J153" s="292" t="s">
        <v>114</v>
      </c>
      <c r="K153" s="292"/>
    </row>
    <row r="154" spans="1:11" s="294" customFormat="1">
      <c r="A154" s="379">
        <v>44250</v>
      </c>
      <c r="B154" s="315"/>
      <c r="C154" s="292" t="s">
        <v>990</v>
      </c>
      <c r="D154" s="392" t="s">
        <v>1050</v>
      </c>
      <c r="E154" s="292" t="s">
        <v>116</v>
      </c>
      <c r="F154" s="296"/>
      <c r="G154" s="316"/>
      <c r="H154" s="298"/>
      <c r="I154" s="298">
        <v>147968000</v>
      </c>
      <c r="J154" s="292" t="s">
        <v>114</v>
      </c>
      <c r="K154" s="292"/>
    </row>
    <row r="155" spans="1:11" s="294" customFormat="1">
      <c r="A155" s="379">
        <v>44250</v>
      </c>
      <c r="B155" s="315"/>
      <c r="C155" s="292" t="s">
        <v>1033</v>
      </c>
      <c r="D155" s="392" t="s">
        <v>1051</v>
      </c>
      <c r="E155" s="292" t="s">
        <v>116</v>
      </c>
      <c r="F155" s="296"/>
      <c r="G155" s="316"/>
      <c r="H155" s="298"/>
      <c r="I155" s="298">
        <v>134647000</v>
      </c>
      <c r="J155" s="292" t="s">
        <v>114</v>
      </c>
      <c r="K155" s="292"/>
    </row>
    <row r="156" spans="1:11" s="294" customFormat="1">
      <c r="A156" s="379">
        <v>44253</v>
      </c>
      <c r="B156" s="315"/>
      <c r="C156" s="292" t="s">
        <v>356</v>
      </c>
      <c r="D156" s="392" t="s">
        <v>1052</v>
      </c>
      <c r="E156" s="292" t="s">
        <v>116</v>
      </c>
      <c r="F156" s="296"/>
      <c r="G156" s="316"/>
      <c r="H156" s="298"/>
      <c r="I156" s="298">
        <v>29200000</v>
      </c>
      <c r="J156" s="292" t="s">
        <v>114</v>
      </c>
      <c r="K156" s="292"/>
    </row>
    <row r="157" spans="1:11" s="294" customFormat="1">
      <c r="A157" s="379">
        <v>44253</v>
      </c>
      <c r="B157" s="315"/>
      <c r="C157" s="292" t="s">
        <v>1030</v>
      </c>
      <c r="D157" s="392" t="s">
        <v>1053</v>
      </c>
      <c r="E157" s="292" t="s">
        <v>116</v>
      </c>
      <c r="F157" s="296"/>
      <c r="G157" s="316"/>
      <c r="H157" s="298"/>
      <c r="I157" s="298">
        <v>1980000</v>
      </c>
      <c r="J157" s="292" t="s">
        <v>114</v>
      </c>
      <c r="K157" s="292"/>
    </row>
    <row r="158" spans="1:11" s="294" customFormat="1">
      <c r="A158" s="379">
        <v>44253</v>
      </c>
      <c r="B158" s="315"/>
      <c r="C158" s="292" t="s">
        <v>1034</v>
      </c>
      <c r="D158" s="392" t="s">
        <v>947</v>
      </c>
      <c r="E158" s="292" t="s">
        <v>116</v>
      </c>
      <c r="F158" s="296"/>
      <c r="G158" s="316"/>
      <c r="H158" s="298"/>
      <c r="I158" s="298">
        <v>9900000</v>
      </c>
      <c r="J158" s="292" t="s">
        <v>114</v>
      </c>
      <c r="K158" s="292"/>
    </row>
    <row r="159" spans="1:11" s="294" customFormat="1">
      <c r="A159" s="379">
        <v>44253</v>
      </c>
      <c r="B159" s="315"/>
      <c r="C159" s="292" t="s">
        <v>644</v>
      </c>
      <c r="D159" s="392" t="s">
        <v>1054</v>
      </c>
      <c r="E159" s="292" t="s">
        <v>116</v>
      </c>
      <c r="F159" s="296"/>
      <c r="G159" s="316"/>
      <c r="H159" s="298"/>
      <c r="I159" s="298">
        <v>24290000</v>
      </c>
      <c r="J159" s="292" t="s">
        <v>114</v>
      </c>
      <c r="K159" s="292"/>
    </row>
    <row r="160" spans="1:11" s="294" customFormat="1">
      <c r="A160" s="379">
        <v>44246</v>
      </c>
      <c r="B160" s="315"/>
      <c r="C160" s="292" t="s">
        <v>154</v>
      </c>
      <c r="D160" s="392" t="s">
        <v>974</v>
      </c>
      <c r="E160" s="292" t="s">
        <v>116</v>
      </c>
      <c r="F160" s="296"/>
      <c r="G160" s="316"/>
      <c r="H160" s="298"/>
      <c r="I160" s="298">
        <v>693739</v>
      </c>
      <c r="J160" s="292" t="s">
        <v>114</v>
      </c>
      <c r="K160" s="292"/>
    </row>
    <row r="161" spans="1:11" s="294" customFormat="1">
      <c r="A161" s="379">
        <v>44253</v>
      </c>
      <c r="B161" s="315"/>
      <c r="C161" s="292" t="s">
        <v>438</v>
      </c>
      <c r="D161" s="392" t="s">
        <v>1055</v>
      </c>
      <c r="E161" s="292" t="s">
        <v>116</v>
      </c>
      <c r="F161" s="296"/>
      <c r="G161" s="316"/>
      <c r="H161" s="298"/>
      <c r="I161" s="298">
        <v>34254310</v>
      </c>
      <c r="J161" s="292" t="s">
        <v>114</v>
      </c>
      <c r="K161" s="292"/>
    </row>
    <row r="162" spans="1:11" s="294" customFormat="1">
      <c r="A162" s="379">
        <v>44253</v>
      </c>
      <c r="B162" s="315"/>
      <c r="C162" s="292" t="s">
        <v>279</v>
      </c>
      <c r="D162" s="392" t="s">
        <v>632</v>
      </c>
      <c r="E162" s="292" t="s">
        <v>116</v>
      </c>
      <c r="F162" s="296"/>
      <c r="G162" s="316"/>
      <c r="H162" s="298"/>
      <c r="I162" s="298">
        <v>6570000</v>
      </c>
      <c r="J162" s="292" t="s">
        <v>114</v>
      </c>
      <c r="K162" s="292"/>
    </row>
    <row r="163" spans="1:11" s="294" customFormat="1">
      <c r="A163" s="379">
        <v>44253</v>
      </c>
      <c r="B163" s="315"/>
      <c r="C163" s="292" t="s">
        <v>130</v>
      </c>
      <c r="D163" s="392" t="s">
        <v>946</v>
      </c>
      <c r="E163" s="292" t="s">
        <v>116</v>
      </c>
      <c r="F163" s="296"/>
      <c r="G163" s="316"/>
      <c r="H163" s="298"/>
      <c r="I163" s="298">
        <v>2370000</v>
      </c>
      <c r="J163" s="292" t="s">
        <v>114</v>
      </c>
      <c r="K163" s="292"/>
    </row>
    <row r="164" spans="1:11" s="294" customFormat="1">
      <c r="A164" s="379">
        <v>44253</v>
      </c>
      <c r="B164" s="315"/>
      <c r="C164" s="292" t="s">
        <v>504</v>
      </c>
      <c r="D164" s="392" t="s">
        <v>947</v>
      </c>
      <c r="E164" s="292" t="s">
        <v>116</v>
      </c>
      <c r="F164" s="296"/>
      <c r="G164" s="316"/>
      <c r="H164" s="298"/>
      <c r="I164" s="298">
        <v>130264950</v>
      </c>
      <c r="J164" s="292" t="s">
        <v>114</v>
      </c>
      <c r="K164" s="292"/>
    </row>
    <row r="165" spans="1:11" s="294" customFormat="1">
      <c r="A165" s="379">
        <v>44253</v>
      </c>
      <c r="B165" s="315"/>
      <c r="C165" s="292" t="s">
        <v>444</v>
      </c>
      <c r="D165" s="392" t="s">
        <v>947</v>
      </c>
      <c r="E165" s="292" t="s">
        <v>116</v>
      </c>
      <c r="F165" s="296"/>
      <c r="G165" s="316"/>
      <c r="H165" s="298"/>
      <c r="I165" s="298">
        <v>42680000</v>
      </c>
      <c r="J165" s="292" t="s">
        <v>114</v>
      </c>
      <c r="K165" s="292"/>
    </row>
    <row r="166" spans="1:11" s="294" customFormat="1">
      <c r="A166" s="379">
        <v>44253</v>
      </c>
      <c r="B166" s="315"/>
      <c r="C166" s="292" t="s">
        <v>153</v>
      </c>
      <c r="D166" s="392" t="s">
        <v>964</v>
      </c>
      <c r="E166" s="292" t="s">
        <v>116</v>
      </c>
      <c r="F166" s="296"/>
      <c r="G166" s="316"/>
      <c r="H166" s="298"/>
      <c r="I166" s="298">
        <v>42813120</v>
      </c>
      <c r="J166" s="292" t="s">
        <v>114</v>
      </c>
      <c r="K166" s="292"/>
    </row>
    <row r="167" spans="1:11" s="294" customFormat="1">
      <c r="A167" s="379">
        <v>44253</v>
      </c>
      <c r="B167" s="315"/>
      <c r="C167" s="292" t="s">
        <v>280</v>
      </c>
      <c r="D167" s="392" t="s">
        <v>1056</v>
      </c>
      <c r="E167" s="292" t="s">
        <v>116</v>
      </c>
      <c r="F167" s="296"/>
      <c r="G167" s="316"/>
      <c r="H167" s="298"/>
      <c r="I167" s="298">
        <v>34510000</v>
      </c>
      <c r="J167" s="292" t="s">
        <v>114</v>
      </c>
      <c r="K167" s="292"/>
    </row>
    <row r="168" spans="1:11" s="294" customFormat="1">
      <c r="A168" s="379">
        <v>44253</v>
      </c>
      <c r="B168" s="315"/>
      <c r="C168" s="292" t="s">
        <v>155</v>
      </c>
      <c r="D168" s="392" t="s">
        <v>894</v>
      </c>
      <c r="E168" s="292" t="s">
        <v>116</v>
      </c>
      <c r="F168" s="296"/>
      <c r="G168" s="316"/>
      <c r="H168" s="298"/>
      <c r="I168" s="298">
        <v>1128822185</v>
      </c>
      <c r="J168" s="292" t="s">
        <v>114</v>
      </c>
      <c r="K168" s="292"/>
    </row>
    <row r="169" spans="1:11" s="294" customFormat="1">
      <c r="A169" s="379">
        <v>44253</v>
      </c>
      <c r="B169" s="315"/>
      <c r="C169" s="292" t="s">
        <v>154</v>
      </c>
      <c r="D169" s="392" t="s">
        <v>965</v>
      </c>
      <c r="E169" s="292" t="s">
        <v>116</v>
      </c>
      <c r="F169" s="296"/>
      <c r="G169" s="316"/>
      <c r="H169" s="298"/>
      <c r="I169" s="298">
        <v>907822</v>
      </c>
      <c r="J169" s="292" t="s">
        <v>114</v>
      </c>
      <c r="K169" s="292"/>
    </row>
    <row r="170" spans="1:11" s="294" customFormat="1">
      <c r="A170" s="379">
        <v>44235</v>
      </c>
      <c r="B170" s="315"/>
      <c r="C170" s="292" t="s">
        <v>967</v>
      </c>
      <c r="D170" s="392" t="s">
        <v>968</v>
      </c>
      <c r="E170" s="292" t="s">
        <v>116</v>
      </c>
      <c r="F170" s="296"/>
      <c r="G170" s="316"/>
      <c r="H170" s="298"/>
      <c r="I170" s="298">
        <v>82398500</v>
      </c>
      <c r="J170" s="292" t="s">
        <v>114</v>
      </c>
      <c r="K170" s="292"/>
    </row>
    <row r="171" spans="1:11" s="294" customFormat="1">
      <c r="A171" s="379">
        <v>44253</v>
      </c>
      <c r="B171" s="315"/>
      <c r="C171" s="292" t="s">
        <v>602</v>
      </c>
      <c r="D171" s="392" t="s">
        <v>948</v>
      </c>
      <c r="E171" s="292" t="s">
        <v>116</v>
      </c>
      <c r="F171" s="296"/>
      <c r="G171" s="316"/>
      <c r="H171" s="298"/>
      <c r="I171" s="298">
        <v>34353540</v>
      </c>
      <c r="J171" s="292" t="s">
        <v>114</v>
      </c>
      <c r="K171" s="292"/>
    </row>
    <row r="172" spans="1:11" s="294" customFormat="1">
      <c r="A172" s="379">
        <v>44253</v>
      </c>
      <c r="B172" s="315"/>
      <c r="C172" s="292" t="s">
        <v>549</v>
      </c>
      <c r="D172" s="392" t="s">
        <v>949</v>
      </c>
      <c r="E172" s="292" t="s">
        <v>116</v>
      </c>
      <c r="F172" s="296"/>
      <c r="G172" s="316"/>
      <c r="H172" s="298"/>
      <c r="I172" s="298">
        <v>22604000</v>
      </c>
      <c r="J172" s="292" t="s">
        <v>114</v>
      </c>
      <c r="K172" s="292"/>
    </row>
    <row r="173" spans="1:11" s="294" customFormat="1">
      <c r="A173" s="379">
        <v>44235</v>
      </c>
      <c r="B173" s="315"/>
      <c r="C173" s="292" t="s">
        <v>549</v>
      </c>
      <c r="D173" s="392" t="s">
        <v>899</v>
      </c>
      <c r="E173" s="292" t="s">
        <v>116</v>
      </c>
      <c r="F173" s="296"/>
      <c r="G173" s="316"/>
      <c r="H173" s="298"/>
      <c r="I173" s="298">
        <v>4420000</v>
      </c>
      <c r="J173" s="292" t="s">
        <v>114</v>
      </c>
      <c r="K173" s="292"/>
    </row>
    <row r="174" spans="1:11" s="294" customFormat="1">
      <c r="A174" s="379">
        <v>44235</v>
      </c>
      <c r="B174" s="315"/>
      <c r="C174" s="292" t="s">
        <v>443</v>
      </c>
      <c r="D174" s="392" t="s">
        <v>899</v>
      </c>
      <c r="E174" s="292" t="s">
        <v>116</v>
      </c>
      <c r="F174" s="296"/>
      <c r="G174" s="316"/>
      <c r="H174" s="298"/>
      <c r="I174" s="298">
        <v>8400000</v>
      </c>
      <c r="J174" s="292" t="s">
        <v>114</v>
      </c>
      <c r="K174" s="292"/>
    </row>
    <row r="175" spans="1:11" s="294" customFormat="1">
      <c r="A175" s="379">
        <v>44253</v>
      </c>
      <c r="B175" s="315"/>
      <c r="C175" s="292" t="s">
        <v>543</v>
      </c>
      <c r="D175" s="392" t="s">
        <v>966</v>
      </c>
      <c r="E175" s="292" t="s">
        <v>116</v>
      </c>
      <c r="F175" s="296"/>
      <c r="G175" s="316"/>
      <c r="H175" s="298"/>
      <c r="I175" s="298">
        <v>27100000</v>
      </c>
      <c r="J175" s="292" t="s">
        <v>114</v>
      </c>
      <c r="K175" s="292"/>
    </row>
    <row r="176" spans="1:11" s="294" customFormat="1">
      <c r="A176" s="379">
        <v>44253</v>
      </c>
      <c r="B176" s="315"/>
      <c r="C176" s="292" t="s">
        <v>970</v>
      </c>
      <c r="D176" s="392" t="s">
        <v>950</v>
      </c>
      <c r="E176" s="292" t="s">
        <v>116</v>
      </c>
      <c r="F176" s="296"/>
      <c r="G176" s="316"/>
      <c r="H176" s="298"/>
      <c r="I176" s="298">
        <v>5300000</v>
      </c>
      <c r="J176" s="292" t="s">
        <v>114</v>
      </c>
      <c r="K176" s="292"/>
    </row>
    <row r="177" spans="1:11" s="294" customFormat="1">
      <c r="A177" s="379">
        <v>44253</v>
      </c>
      <c r="B177" s="315"/>
      <c r="C177" s="292" t="s">
        <v>650</v>
      </c>
      <c r="D177" s="392" t="s">
        <v>969</v>
      </c>
      <c r="E177" s="292" t="s">
        <v>116</v>
      </c>
      <c r="F177" s="296"/>
      <c r="G177" s="316"/>
      <c r="H177" s="298"/>
      <c r="I177" s="298">
        <v>22720000</v>
      </c>
      <c r="J177" s="292" t="s">
        <v>114</v>
      </c>
      <c r="K177" s="292"/>
    </row>
    <row r="178" spans="1:11" s="294" customFormat="1">
      <c r="A178" s="379">
        <v>44253</v>
      </c>
      <c r="B178" s="315"/>
      <c r="C178" s="292" t="s">
        <v>152</v>
      </c>
      <c r="D178" s="392" t="s">
        <v>951</v>
      </c>
      <c r="E178" s="292" t="s">
        <v>116</v>
      </c>
      <c r="F178" s="296"/>
      <c r="G178" s="316"/>
      <c r="H178" s="298"/>
      <c r="I178" s="298">
        <v>162307274</v>
      </c>
      <c r="J178" s="292" t="s">
        <v>114</v>
      </c>
      <c r="K178" s="292"/>
    </row>
    <row r="179" spans="1:11" s="294" customFormat="1">
      <c r="A179" s="379">
        <v>44235</v>
      </c>
      <c r="B179" s="315"/>
      <c r="C179" s="292" t="s">
        <v>453</v>
      </c>
      <c r="D179" s="392" t="s">
        <v>952</v>
      </c>
      <c r="E179" s="292" t="s">
        <v>116</v>
      </c>
      <c r="F179" s="296"/>
      <c r="G179" s="316"/>
      <c r="H179" s="298"/>
      <c r="I179" s="298">
        <v>4000000</v>
      </c>
      <c r="J179" s="292" t="s">
        <v>114</v>
      </c>
      <c r="K179" s="292"/>
    </row>
    <row r="180" spans="1:11" s="294" customFormat="1">
      <c r="A180" s="379">
        <v>44235</v>
      </c>
      <c r="B180" s="315"/>
      <c r="C180" s="292" t="s">
        <v>611</v>
      </c>
      <c r="D180" s="392" t="s">
        <v>953</v>
      </c>
      <c r="E180" s="292" t="s">
        <v>116</v>
      </c>
      <c r="F180" s="296"/>
      <c r="G180" s="316"/>
      <c r="H180" s="298"/>
      <c r="I180" s="298">
        <v>3478920</v>
      </c>
      <c r="J180" s="292" t="s">
        <v>114</v>
      </c>
      <c r="K180" s="292"/>
    </row>
    <row r="181" spans="1:11" s="294" customFormat="1">
      <c r="A181" s="379">
        <v>44235</v>
      </c>
      <c r="B181" s="315"/>
      <c r="C181" s="292" t="s">
        <v>610</v>
      </c>
      <c r="D181" s="392" t="s">
        <v>953</v>
      </c>
      <c r="E181" s="292" t="s">
        <v>116</v>
      </c>
      <c r="F181" s="296"/>
      <c r="G181" s="316"/>
      <c r="H181" s="298"/>
      <c r="I181" s="298">
        <v>5355000</v>
      </c>
      <c r="J181" s="292" t="s">
        <v>114</v>
      </c>
      <c r="K181" s="292"/>
    </row>
    <row r="182" spans="1:11" s="294" customFormat="1">
      <c r="A182" s="379">
        <v>44246</v>
      </c>
      <c r="B182" s="315"/>
      <c r="C182" s="292" t="s">
        <v>615</v>
      </c>
      <c r="D182" s="392" t="s">
        <v>954</v>
      </c>
      <c r="E182" s="292" t="s">
        <v>116</v>
      </c>
      <c r="F182" s="296"/>
      <c r="G182" s="316"/>
      <c r="H182" s="298"/>
      <c r="I182" s="298">
        <v>757566500</v>
      </c>
      <c r="J182" s="292" t="s">
        <v>114</v>
      </c>
      <c r="K182" s="292"/>
    </row>
    <row r="183" spans="1:11" s="294" customFormat="1">
      <c r="A183" s="379">
        <v>44253</v>
      </c>
      <c r="B183" s="315"/>
      <c r="C183" s="292" t="s">
        <v>393</v>
      </c>
      <c r="D183" s="392" t="s">
        <v>955</v>
      </c>
      <c r="E183" s="292" t="s">
        <v>116</v>
      </c>
      <c r="F183" s="296"/>
      <c r="G183" s="316"/>
      <c r="H183" s="298"/>
      <c r="I183" s="298">
        <v>57200000</v>
      </c>
      <c r="J183" s="292" t="s">
        <v>114</v>
      </c>
      <c r="K183" s="292"/>
    </row>
    <row r="184" spans="1:11" s="294" customFormat="1">
      <c r="A184" s="379">
        <v>44253</v>
      </c>
      <c r="B184" s="315"/>
      <c r="C184" s="292" t="s">
        <v>151</v>
      </c>
      <c r="D184" s="392" t="s">
        <v>956</v>
      </c>
      <c r="E184" s="292" t="s">
        <v>116</v>
      </c>
      <c r="F184" s="296"/>
      <c r="G184" s="316"/>
      <c r="H184" s="298"/>
      <c r="I184" s="298">
        <v>39937097</v>
      </c>
      <c r="J184" s="292" t="s">
        <v>114</v>
      </c>
      <c r="K184" s="292"/>
    </row>
    <row r="185" spans="1:11" s="294" customFormat="1">
      <c r="A185" s="379">
        <v>44228</v>
      </c>
      <c r="B185" s="315"/>
      <c r="C185" s="292" t="s">
        <v>218</v>
      </c>
      <c r="D185" s="392" t="s">
        <v>461</v>
      </c>
      <c r="E185" s="292" t="s">
        <v>121</v>
      </c>
      <c r="F185" s="296"/>
      <c r="G185" s="316"/>
      <c r="H185" s="298">
        <v>5924.64</v>
      </c>
      <c r="I185" s="293">
        <f t="shared" ref="I185" si="15">+ROUND(H185*$K$2,0)</f>
        <v>136156442</v>
      </c>
      <c r="J185" s="292" t="s">
        <v>115</v>
      </c>
      <c r="K185" s="292"/>
    </row>
    <row r="186" spans="1:11" s="294" customFormat="1">
      <c r="A186" s="379">
        <v>44236</v>
      </c>
      <c r="B186" s="315"/>
      <c r="C186" s="292" t="s">
        <v>135</v>
      </c>
      <c r="D186" s="392" t="s">
        <v>707</v>
      </c>
      <c r="E186" s="292" t="s">
        <v>119</v>
      </c>
      <c r="F186" s="296"/>
      <c r="G186" s="316"/>
      <c r="H186" s="298"/>
      <c r="I186" s="298">
        <v>1009043286</v>
      </c>
      <c r="J186" s="292" t="s">
        <v>114</v>
      </c>
      <c r="K186" s="292"/>
    </row>
    <row r="187" spans="1:11" s="294" customFormat="1">
      <c r="A187" s="379">
        <v>44236</v>
      </c>
      <c r="B187" s="315"/>
      <c r="C187" s="292" t="s">
        <v>135</v>
      </c>
      <c r="D187" s="392" t="s">
        <v>975</v>
      </c>
      <c r="E187" s="292" t="s">
        <v>119</v>
      </c>
      <c r="F187" s="296"/>
      <c r="G187" s="316"/>
      <c r="H187" s="298"/>
      <c r="I187" s="298">
        <v>334108362</v>
      </c>
      <c r="J187" s="292" t="s">
        <v>114</v>
      </c>
      <c r="K187" s="292"/>
    </row>
    <row r="188" spans="1:11" s="294" customFormat="1">
      <c r="A188" s="379">
        <v>44228</v>
      </c>
      <c r="B188" s="315"/>
      <c r="C188" s="292" t="s">
        <v>212</v>
      </c>
      <c r="D188" s="392" t="s">
        <v>694</v>
      </c>
      <c r="E188" s="292" t="s">
        <v>160</v>
      </c>
      <c r="F188" s="296"/>
      <c r="G188" s="316"/>
      <c r="H188" s="298">
        <v>450000</v>
      </c>
      <c r="I188" s="293">
        <f t="shared" ref="I188:I252" si="16">+ROUND(H188*$K$2,0)</f>
        <v>10341623934</v>
      </c>
      <c r="J188" s="292" t="s">
        <v>115</v>
      </c>
      <c r="K188" s="292"/>
    </row>
    <row r="189" spans="1:11" s="294" customFormat="1">
      <c r="A189" s="379">
        <v>44229</v>
      </c>
      <c r="B189" s="315"/>
      <c r="C189" s="292" t="s">
        <v>212</v>
      </c>
      <c r="D189" s="392" t="s">
        <v>932</v>
      </c>
      <c r="E189" s="292" t="s">
        <v>160</v>
      </c>
      <c r="F189" s="296"/>
      <c r="G189" s="316"/>
      <c r="H189" s="298">
        <v>450000</v>
      </c>
      <c r="I189" s="293">
        <f t="shared" si="16"/>
        <v>10341623934</v>
      </c>
      <c r="J189" s="292" t="s">
        <v>115</v>
      </c>
      <c r="K189" s="292"/>
    </row>
    <row r="190" spans="1:11" s="294" customFormat="1">
      <c r="A190" s="379">
        <v>44245</v>
      </c>
      <c r="B190" s="315"/>
      <c r="C190" s="292" t="s">
        <v>267</v>
      </c>
      <c r="D190" s="392" t="s">
        <v>690</v>
      </c>
      <c r="E190" s="292" t="s">
        <v>160</v>
      </c>
      <c r="F190" s="296"/>
      <c r="G190" s="316"/>
      <c r="H190" s="298">
        <v>300000</v>
      </c>
      <c r="I190" s="293">
        <f t="shared" si="16"/>
        <v>6894415956</v>
      </c>
      <c r="J190" s="292" t="s">
        <v>115</v>
      </c>
      <c r="K190" s="292"/>
    </row>
    <row r="191" spans="1:11" s="294" customFormat="1">
      <c r="A191" s="379">
        <v>44245</v>
      </c>
      <c r="B191" s="315"/>
      <c r="C191" s="292" t="s">
        <v>267</v>
      </c>
      <c r="D191" s="392" t="s">
        <v>932</v>
      </c>
      <c r="E191" s="292" t="s">
        <v>160</v>
      </c>
      <c r="F191" s="296"/>
      <c r="G191" s="316"/>
      <c r="H191" s="298">
        <v>200000</v>
      </c>
      <c r="I191" s="293">
        <f t="shared" si="16"/>
        <v>4596277304</v>
      </c>
      <c r="J191" s="292" t="s">
        <v>115</v>
      </c>
      <c r="K191" s="292"/>
    </row>
    <row r="192" spans="1:11" s="294" customFormat="1">
      <c r="A192" s="379">
        <v>44251</v>
      </c>
      <c r="B192" s="315"/>
      <c r="C192" s="292" t="s">
        <v>267</v>
      </c>
      <c r="D192" s="392" t="s">
        <v>690</v>
      </c>
      <c r="E192" s="292" t="s">
        <v>160</v>
      </c>
      <c r="F192" s="296"/>
      <c r="G192" s="316"/>
      <c r="H192" s="298">
        <v>500000</v>
      </c>
      <c r="I192" s="293">
        <f t="shared" si="16"/>
        <v>11490693260</v>
      </c>
      <c r="J192" s="292" t="s">
        <v>115</v>
      </c>
      <c r="K192" s="292"/>
    </row>
    <row r="193" spans="1:11" s="294" customFormat="1">
      <c r="A193" s="379">
        <v>44251</v>
      </c>
      <c r="B193" s="315"/>
      <c r="C193" s="292" t="s">
        <v>998</v>
      </c>
      <c r="D193" s="392" t="s">
        <v>999</v>
      </c>
      <c r="E193" s="292"/>
      <c r="F193" s="296"/>
      <c r="G193" s="316"/>
      <c r="H193" s="298">
        <v>2997142.24</v>
      </c>
      <c r="I193" s="293">
        <f t="shared" si="16"/>
        <v>68878484273</v>
      </c>
      <c r="J193" s="292" t="s">
        <v>115</v>
      </c>
      <c r="K193" s="292"/>
    </row>
    <row r="194" spans="1:11" s="294" customFormat="1">
      <c r="A194" s="379">
        <v>44253</v>
      </c>
      <c r="B194" s="315"/>
      <c r="C194" s="292" t="s">
        <v>267</v>
      </c>
      <c r="D194" s="392" t="s">
        <v>623</v>
      </c>
      <c r="E194" s="292"/>
      <c r="F194" s="296"/>
      <c r="G194" s="316"/>
      <c r="H194" s="298"/>
      <c r="I194" s="298">
        <v>23590000</v>
      </c>
      <c r="J194" s="292" t="s">
        <v>114</v>
      </c>
      <c r="K194" s="292"/>
    </row>
    <row r="195" spans="1:11" s="294" customFormat="1">
      <c r="A195" s="379">
        <v>44246</v>
      </c>
      <c r="B195" s="315"/>
      <c r="C195" s="292" t="s">
        <v>196</v>
      </c>
      <c r="D195" s="392" t="s">
        <v>997</v>
      </c>
      <c r="E195" s="292" t="s">
        <v>120</v>
      </c>
      <c r="F195" s="296"/>
      <c r="G195" s="316"/>
      <c r="H195" s="298">
        <v>220013.09</v>
      </c>
      <c r="I195" s="293">
        <f t="shared" si="16"/>
        <v>5056205861</v>
      </c>
      <c r="J195" s="292" t="s">
        <v>115</v>
      </c>
      <c r="K195" s="292"/>
    </row>
    <row r="196" spans="1:11" s="294" customFormat="1">
      <c r="A196" s="379">
        <v>44246</v>
      </c>
      <c r="B196" s="315"/>
      <c r="C196" s="292" t="s">
        <v>196</v>
      </c>
      <c r="D196" s="392" t="s">
        <v>680</v>
      </c>
      <c r="E196" s="292" t="s">
        <v>120</v>
      </c>
      <c r="F196" s="296"/>
      <c r="G196" s="316"/>
      <c r="H196" s="298">
        <v>158841.68</v>
      </c>
      <c r="I196" s="293">
        <f t="shared" si="16"/>
        <v>3650402044</v>
      </c>
      <c r="J196" s="292" t="s">
        <v>115</v>
      </c>
      <c r="K196" s="292"/>
    </row>
    <row r="197" spans="1:11" s="294" customFormat="1">
      <c r="A197" s="379">
        <v>44252</v>
      </c>
      <c r="B197" s="315"/>
      <c r="C197" s="292" t="s">
        <v>195</v>
      </c>
      <c r="D197" s="392" t="s">
        <v>1057</v>
      </c>
      <c r="E197" s="292" t="s">
        <v>89</v>
      </c>
      <c r="F197" s="296"/>
      <c r="G197" s="316"/>
      <c r="H197" s="298">
        <v>2997142.24</v>
      </c>
      <c r="I197" s="293">
        <f t="shared" si="16"/>
        <v>68878484273</v>
      </c>
      <c r="J197" s="292" t="s">
        <v>115</v>
      </c>
      <c r="K197" s="292"/>
    </row>
    <row r="198" spans="1:11" s="294" customFormat="1">
      <c r="A198" s="379">
        <v>44246</v>
      </c>
      <c r="B198" s="315"/>
      <c r="C198" s="292" t="s">
        <v>136</v>
      </c>
      <c r="D198" s="392" t="s">
        <v>681</v>
      </c>
      <c r="E198" s="292" t="s">
        <v>118</v>
      </c>
      <c r="F198" s="296"/>
      <c r="G198" s="316"/>
      <c r="H198" s="298">
        <v>466218</v>
      </c>
      <c r="I198" s="293">
        <f t="shared" si="16"/>
        <v>10714336061</v>
      </c>
      <c r="J198" s="292" t="s">
        <v>115</v>
      </c>
      <c r="K198" s="292"/>
    </row>
    <row r="199" spans="1:11" s="294" customFormat="1">
      <c r="A199" s="379">
        <v>44246</v>
      </c>
      <c r="B199" s="315"/>
      <c r="C199" s="292" t="s">
        <v>544</v>
      </c>
      <c r="D199" s="392" t="s">
        <v>681</v>
      </c>
      <c r="E199" s="292" t="s">
        <v>118</v>
      </c>
      <c r="F199" s="296"/>
      <c r="G199" s="316"/>
      <c r="H199" s="298">
        <v>3534710.88</v>
      </c>
      <c r="I199" s="293">
        <f t="shared" si="16"/>
        <v>81232556970</v>
      </c>
      <c r="J199" s="292" t="s">
        <v>115</v>
      </c>
      <c r="K199" s="292"/>
    </row>
    <row r="200" spans="1:11" s="294" customFormat="1">
      <c r="A200" s="379">
        <v>44229</v>
      </c>
      <c r="B200" s="315"/>
      <c r="C200" s="292" t="s">
        <v>462</v>
      </c>
      <c r="D200" s="392" t="s">
        <v>681</v>
      </c>
      <c r="E200" s="292" t="s">
        <v>118</v>
      </c>
      <c r="F200" s="296"/>
      <c r="G200" s="316"/>
      <c r="H200" s="298">
        <v>1093121.21</v>
      </c>
      <c r="I200" s="293">
        <f t="shared" si="16"/>
        <v>25121441040</v>
      </c>
      <c r="J200" s="292" t="s">
        <v>115</v>
      </c>
      <c r="K200" s="292"/>
    </row>
    <row r="201" spans="1:11" s="294" customFormat="1">
      <c r="A201" s="379">
        <v>44253</v>
      </c>
      <c r="B201" s="315"/>
      <c r="C201" s="292" t="s">
        <v>357</v>
      </c>
      <c r="D201" s="392" t="s">
        <v>723</v>
      </c>
      <c r="E201" s="292" t="s">
        <v>118</v>
      </c>
      <c r="F201" s="296"/>
      <c r="G201" s="316"/>
      <c r="H201" s="298">
        <v>248103</v>
      </c>
      <c r="I201" s="293">
        <f t="shared" si="16"/>
        <v>5701750940</v>
      </c>
      <c r="J201" s="292" t="s">
        <v>115</v>
      </c>
      <c r="K201" s="292"/>
    </row>
    <row r="202" spans="1:11" s="294" customFormat="1">
      <c r="A202" s="379">
        <v>44253</v>
      </c>
      <c r="B202" s="315"/>
      <c r="C202" s="292" t="s">
        <v>140</v>
      </c>
      <c r="D202" s="392" t="s">
        <v>723</v>
      </c>
      <c r="E202" s="292" t="s">
        <v>118</v>
      </c>
      <c r="F202" s="296"/>
      <c r="G202" s="316"/>
      <c r="H202" s="298">
        <v>8648</v>
      </c>
      <c r="I202" s="293">
        <f t="shared" si="16"/>
        <v>198743031</v>
      </c>
      <c r="J202" s="292" t="s">
        <v>115</v>
      </c>
      <c r="K202" s="292"/>
    </row>
    <row r="203" spans="1:11" s="294" customFormat="1">
      <c r="A203" s="379">
        <v>44253</v>
      </c>
      <c r="B203" s="315"/>
      <c r="C203" s="292" t="s">
        <v>645</v>
      </c>
      <c r="D203" s="392" t="s">
        <v>723</v>
      </c>
      <c r="E203" s="292" t="s">
        <v>118</v>
      </c>
      <c r="F203" s="296"/>
      <c r="G203" s="316"/>
      <c r="H203" s="298">
        <v>178344</v>
      </c>
      <c r="I203" s="293">
        <f t="shared" si="16"/>
        <v>4098592398</v>
      </c>
      <c r="J203" s="292" t="s">
        <v>115</v>
      </c>
      <c r="K203" s="292"/>
    </row>
    <row r="204" spans="1:11" s="294" customFormat="1">
      <c r="A204" s="379">
        <v>44253</v>
      </c>
      <c r="B204" s="315"/>
      <c r="C204" s="292" t="s">
        <v>908</v>
      </c>
      <c r="D204" s="392" t="s">
        <v>723</v>
      </c>
      <c r="E204" s="292" t="s">
        <v>118</v>
      </c>
      <c r="F204" s="296"/>
      <c r="G204" s="316"/>
      <c r="H204" s="298">
        <v>29390.06</v>
      </c>
      <c r="I204" s="293">
        <f t="shared" si="16"/>
        <v>675424329</v>
      </c>
      <c r="J204" s="292" t="s">
        <v>115</v>
      </c>
      <c r="K204" s="292"/>
    </row>
    <row r="205" spans="1:11" s="294" customFormat="1">
      <c r="A205" s="379">
        <v>44253</v>
      </c>
      <c r="B205" s="315"/>
      <c r="C205" s="292" t="s">
        <v>139</v>
      </c>
      <c r="D205" s="392" t="s">
        <v>723</v>
      </c>
      <c r="E205" s="292" t="s">
        <v>118</v>
      </c>
      <c r="F205" s="296"/>
      <c r="G205" s="316"/>
      <c r="H205" s="298">
        <v>7830</v>
      </c>
      <c r="I205" s="293">
        <f t="shared" si="16"/>
        <v>179944256</v>
      </c>
      <c r="J205" s="292" t="s">
        <v>115</v>
      </c>
      <c r="K205" s="292"/>
    </row>
    <row r="206" spans="1:11" s="294" customFormat="1">
      <c r="A206" s="379">
        <v>44253</v>
      </c>
      <c r="B206" s="315"/>
      <c r="C206" s="292" t="s">
        <v>143</v>
      </c>
      <c r="D206" s="392" t="s">
        <v>723</v>
      </c>
      <c r="E206" s="292" t="s">
        <v>118</v>
      </c>
      <c r="F206" s="296"/>
      <c r="G206" s="316"/>
      <c r="H206" s="298">
        <v>75776.31</v>
      </c>
      <c r="I206" s="293">
        <f t="shared" si="16"/>
        <v>1741444669</v>
      </c>
      <c r="J206" s="292" t="s">
        <v>115</v>
      </c>
      <c r="K206" s="292"/>
    </row>
    <row r="207" spans="1:11" s="294" customFormat="1">
      <c r="A207" s="379">
        <v>44253</v>
      </c>
      <c r="B207" s="315"/>
      <c r="C207" s="292" t="s">
        <v>448</v>
      </c>
      <c r="D207" s="392" t="s">
        <v>723</v>
      </c>
      <c r="E207" s="292" t="s">
        <v>118</v>
      </c>
      <c r="F207" s="296"/>
      <c r="G207" s="316"/>
      <c r="H207" s="298">
        <v>119884.35</v>
      </c>
      <c r="I207" s="293">
        <f t="shared" si="16"/>
        <v>2755108585</v>
      </c>
      <c r="J207" s="292" t="s">
        <v>115</v>
      </c>
      <c r="K207" s="292"/>
    </row>
    <row r="208" spans="1:11" s="294" customFormat="1">
      <c r="A208" s="379">
        <v>44253</v>
      </c>
      <c r="B208" s="315"/>
      <c r="C208" s="292" t="s">
        <v>141</v>
      </c>
      <c r="D208" s="392" t="s">
        <v>723</v>
      </c>
      <c r="E208" s="292" t="s">
        <v>118</v>
      </c>
      <c r="F208" s="296"/>
      <c r="G208" s="316"/>
      <c r="H208" s="298">
        <v>145366.45000000001</v>
      </c>
      <c r="I208" s="293">
        <f t="shared" si="16"/>
        <v>3340722574</v>
      </c>
      <c r="J208" s="292" t="s">
        <v>115</v>
      </c>
      <c r="K208" s="292"/>
    </row>
    <row r="209" spans="1:11" s="294" customFormat="1">
      <c r="A209" s="379">
        <v>44253</v>
      </c>
      <c r="B209" s="315"/>
      <c r="C209" s="292" t="s">
        <v>269</v>
      </c>
      <c r="D209" s="392" t="s">
        <v>723</v>
      </c>
      <c r="E209" s="292" t="s">
        <v>118</v>
      </c>
      <c r="F209" s="296"/>
      <c r="G209" s="316"/>
      <c r="H209" s="298">
        <v>25800</v>
      </c>
      <c r="I209" s="293">
        <f t="shared" si="16"/>
        <v>592919772</v>
      </c>
      <c r="J209" s="292" t="s">
        <v>115</v>
      </c>
      <c r="K209" s="292"/>
    </row>
    <row r="210" spans="1:11" s="294" customFormat="1">
      <c r="A210" s="379">
        <v>44253</v>
      </c>
      <c r="B210" s="315"/>
      <c r="C210" s="292" t="s">
        <v>217</v>
      </c>
      <c r="D210" s="392" t="s">
        <v>723</v>
      </c>
      <c r="E210" s="292" t="s">
        <v>118</v>
      </c>
      <c r="F210" s="296"/>
      <c r="G210" s="316"/>
      <c r="H210" s="298">
        <v>11640</v>
      </c>
      <c r="I210" s="293">
        <f t="shared" si="16"/>
        <v>267503339</v>
      </c>
      <c r="J210" s="292" t="s">
        <v>115</v>
      </c>
      <c r="K210" s="292"/>
    </row>
    <row r="211" spans="1:11" s="294" customFormat="1">
      <c r="A211" s="379">
        <v>44253</v>
      </c>
      <c r="B211" s="315"/>
      <c r="C211" s="292" t="s">
        <v>526</v>
      </c>
      <c r="D211" s="392" t="s">
        <v>723</v>
      </c>
      <c r="E211" s="292" t="s">
        <v>118</v>
      </c>
      <c r="F211" s="296"/>
      <c r="G211" s="316"/>
      <c r="H211" s="298">
        <v>187415</v>
      </c>
      <c r="I211" s="293">
        <f t="shared" si="16"/>
        <v>4307056555</v>
      </c>
      <c r="J211" s="292" t="s">
        <v>115</v>
      </c>
      <c r="K211" s="292"/>
    </row>
    <row r="212" spans="1:11" s="294" customFormat="1">
      <c r="A212" s="379">
        <v>44253</v>
      </c>
      <c r="B212" s="315"/>
      <c r="C212" s="292" t="s">
        <v>138</v>
      </c>
      <c r="D212" s="392" t="s">
        <v>723</v>
      </c>
      <c r="E212" s="292" t="s">
        <v>118</v>
      </c>
      <c r="F212" s="296"/>
      <c r="G212" s="316"/>
      <c r="H212" s="298">
        <v>1489643.63</v>
      </c>
      <c r="I212" s="293">
        <f t="shared" si="16"/>
        <v>34234076038</v>
      </c>
      <c r="J212" s="292" t="s">
        <v>115</v>
      </c>
      <c r="K212" s="292"/>
    </row>
    <row r="213" spans="1:11" s="294" customFormat="1">
      <c r="A213" s="379">
        <v>44253</v>
      </c>
      <c r="B213" s="315"/>
      <c r="C213" s="292" t="s">
        <v>447</v>
      </c>
      <c r="D213" s="392" t="s">
        <v>723</v>
      </c>
      <c r="E213" s="292" t="s">
        <v>118</v>
      </c>
      <c r="F213" s="296"/>
      <c r="G213" s="316"/>
      <c r="H213" s="298">
        <v>120162.16</v>
      </c>
      <c r="I213" s="293">
        <f t="shared" si="16"/>
        <v>2761493044</v>
      </c>
      <c r="J213" s="292" t="s">
        <v>115</v>
      </c>
      <c r="K213" s="292"/>
    </row>
    <row r="214" spans="1:11" s="294" customFormat="1">
      <c r="A214" s="379">
        <v>44253</v>
      </c>
      <c r="B214" s="315"/>
      <c r="C214" s="292" t="s">
        <v>502</v>
      </c>
      <c r="D214" s="392" t="s">
        <v>723</v>
      </c>
      <c r="E214" s="292" t="s">
        <v>118</v>
      </c>
      <c r="F214" s="296"/>
      <c r="G214" s="316"/>
      <c r="H214" s="298">
        <v>123648.65</v>
      </c>
      <c r="I214" s="293">
        <f t="shared" si="16"/>
        <v>2841617418</v>
      </c>
      <c r="J214" s="292" t="s">
        <v>115</v>
      </c>
      <c r="K214" s="292"/>
    </row>
    <row r="215" spans="1:11" s="294" customFormat="1">
      <c r="A215" s="379">
        <v>44253</v>
      </c>
      <c r="B215" s="315"/>
      <c r="C215" s="292" t="s">
        <v>593</v>
      </c>
      <c r="D215" s="392" t="s">
        <v>723</v>
      </c>
      <c r="E215" s="292" t="s">
        <v>118</v>
      </c>
      <c r="F215" s="296"/>
      <c r="G215" s="316"/>
      <c r="H215" s="298">
        <v>211545.04</v>
      </c>
      <c r="I215" s="293">
        <f t="shared" si="16"/>
        <v>4861598331</v>
      </c>
      <c r="J215" s="292" t="s">
        <v>115</v>
      </c>
      <c r="K215" s="292"/>
    </row>
    <row r="216" spans="1:11" s="294" customFormat="1">
      <c r="A216" s="379">
        <v>44253</v>
      </c>
      <c r="B216" s="315"/>
      <c r="C216" s="292" t="s">
        <v>137</v>
      </c>
      <c r="D216" s="392" t="s">
        <v>1058</v>
      </c>
      <c r="E216" s="292" t="s">
        <v>118</v>
      </c>
      <c r="F216" s="296"/>
      <c r="G216" s="316"/>
      <c r="H216" s="298">
        <v>63493.05</v>
      </c>
      <c r="I216" s="293">
        <f t="shared" si="16"/>
        <v>1459158323</v>
      </c>
      <c r="J216" s="292" t="s">
        <v>115</v>
      </c>
      <c r="K216" s="292"/>
    </row>
    <row r="217" spans="1:11" s="294" customFormat="1">
      <c r="A217" s="379">
        <v>44253</v>
      </c>
      <c r="B217" s="315"/>
      <c r="C217" s="292" t="s">
        <v>612</v>
      </c>
      <c r="D217" s="392" t="s">
        <v>982</v>
      </c>
      <c r="E217" s="292" t="s">
        <v>118</v>
      </c>
      <c r="F217" s="296"/>
      <c r="G217" s="316"/>
      <c r="H217" s="298">
        <v>44060.42</v>
      </c>
      <c r="I217" s="293">
        <f t="shared" si="16"/>
        <v>1012569542</v>
      </c>
      <c r="J217" s="292" t="s">
        <v>115</v>
      </c>
      <c r="K217" s="292"/>
    </row>
    <row r="218" spans="1:11" s="294" customFormat="1">
      <c r="A218" s="379">
        <v>44253</v>
      </c>
      <c r="B218" s="315"/>
      <c r="C218" s="292" t="s">
        <v>531</v>
      </c>
      <c r="D218" s="392" t="s">
        <v>982</v>
      </c>
      <c r="E218" s="292" t="s">
        <v>118</v>
      </c>
      <c r="F218" s="296"/>
      <c r="G218" s="316"/>
      <c r="H218" s="298">
        <v>247759.65</v>
      </c>
      <c r="I218" s="293">
        <f t="shared" si="16"/>
        <v>5693860281</v>
      </c>
      <c r="J218" s="292" t="s">
        <v>115</v>
      </c>
      <c r="K218" s="292"/>
    </row>
    <row r="219" spans="1:11" s="294" customFormat="1">
      <c r="A219" s="379">
        <v>44229</v>
      </c>
      <c r="B219" s="315"/>
      <c r="C219" s="292" t="s">
        <v>976</v>
      </c>
      <c r="D219" s="392" t="s">
        <v>696</v>
      </c>
      <c r="E219" s="292" t="s">
        <v>162</v>
      </c>
      <c r="F219" s="296"/>
      <c r="G219" s="316"/>
      <c r="H219" s="298">
        <v>129890.94</v>
      </c>
      <c r="I219" s="293">
        <f t="shared" si="16"/>
        <v>2985073898</v>
      </c>
      <c r="J219" s="292" t="s">
        <v>115</v>
      </c>
      <c r="K219" s="292"/>
    </row>
    <row r="220" spans="1:11" s="294" customFormat="1">
      <c r="A220" s="379">
        <v>44229</v>
      </c>
      <c r="B220" s="315"/>
      <c r="C220" s="292" t="s">
        <v>977</v>
      </c>
      <c r="D220" s="392" t="s">
        <v>696</v>
      </c>
      <c r="E220" s="292" t="s">
        <v>162</v>
      </c>
      <c r="F220" s="296"/>
      <c r="G220" s="316"/>
      <c r="H220" s="298">
        <v>186773</v>
      </c>
      <c r="I220" s="293">
        <f t="shared" si="16"/>
        <v>4292302505</v>
      </c>
      <c r="J220" s="292" t="s">
        <v>115</v>
      </c>
      <c r="K220" s="292"/>
    </row>
    <row r="221" spans="1:11" s="294" customFormat="1">
      <c r="A221" s="379">
        <v>44229</v>
      </c>
      <c r="B221" s="315"/>
      <c r="C221" s="292" t="s">
        <v>978</v>
      </c>
      <c r="D221" s="392" t="s">
        <v>696</v>
      </c>
      <c r="E221" s="292" t="s">
        <v>162</v>
      </c>
      <c r="F221" s="296"/>
      <c r="G221" s="316"/>
      <c r="H221" s="298">
        <v>368000</v>
      </c>
      <c r="I221" s="293">
        <f t="shared" si="16"/>
        <v>8457150239</v>
      </c>
      <c r="J221" s="292" t="s">
        <v>115</v>
      </c>
      <c r="K221" s="292"/>
    </row>
    <row r="222" spans="1:11" s="294" customFormat="1">
      <c r="A222" s="379">
        <v>44232</v>
      </c>
      <c r="B222" s="315"/>
      <c r="C222" s="292" t="s">
        <v>396</v>
      </c>
      <c r="D222" s="392" t="s">
        <v>916</v>
      </c>
      <c r="E222" s="292" t="s">
        <v>162</v>
      </c>
      <c r="F222" s="296"/>
      <c r="G222" s="316"/>
      <c r="H222" s="298">
        <v>42000</v>
      </c>
      <c r="I222" s="293">
        <f t="shared" si="16"/>
        <v>965218234</v>
      </c>
      <c r="J222" s="292" t="s">
        <v>115</v>
      </c>
      <c r="K222" s="292"/>
    </row>
    <row r="223" spans="1:11" s="294" customFormat="1">
      <c r="A223" s="379">
        <v>44232</v>
      </c>
      <c r="B223" s="315"/>
      <c r="C223" s="292" t="s">
        <v>281</v>
      </c>
      <c r="D223" s="392" t="s">
        <v>916</v>
      </c>
      <c r="E223" s="292" t="s">
        <v>162</v>
      </c>
      <c r="F223" s="296"/>
      <c r="G223" s="316"/>
      <c r="H223" s="298">
        <v>57400</v>
      </c>
      <c r="I223" s="293">
        <f t="shared" si="16"/>
        <v>1319131586</v>
      </c>
      <c r="J223" s="292" t="s">
        <v>115</v>
      </c>
      <c r="K223" s="292"/>
    </row>
    <row r="224" spans="1:11" s="294" customFormat="1">
      <c r="A224" s="379">
        <v>44232</v>
      </c>
      <c r="B224" s="315"/>
      <c r="C224" s="292" t="s">
        <v>695</v>
      </c>
      <c r="D224" s="392" t="s">
        <v>918</v>
      </c>
      <c r="E224" s="292" t="s">
        <v>162</v>
      </c>
      <c r="F224" s="296"/>
      <c r="G224" s="316"/>
      <c r="H224" s="298">
        <v>492000</v>
      </c>
      <c r="I224" s="293">
        <f t="shared" si="16"/>
        <v>11306842168</v>
      </c>
      <c r="J224" s="292" t="s">
        <v>115</v>
      </c>
      <c r="K224" s="292"/>
    </row>
    <row r="225" spans="1:11" s="294" customFormat="1">
      <c r="A225" s="379">
        <v>44232</v>
      </c>
      <c r="B225" s="315"/>
      <c r="C225" s="292" t="s">
        <v>360</v>
      </c>
      <c r="D225" s="392" t="s">
        <v>980</v>
      </c>
      <c r="E225" s="292" t="s">
        <v>162</v>
      </c>
      <c r="F225" s="296"/>
      <c r="G225" s="316"/>
      <c r="H225" s="298">
        <v>2407043.1979999999</v>
      </c>
      <c r="I225" s="293">
        <f t="shared" si="16"/>
        <v>55317190104</v>
      </c>
      <c r="J225" s="292" t="s">
        <v>115</v>
      </c>
      <c r="K225" s="292"/>
    </row>
    <row r="226" spans="1:11" s="294" customFormat="1">
      <c r="A226" s="379">
        <v>44232</v>
      </c>
      <c r="B226" s="315"/>
      <c r="C226" s="292" t="s">
        <v>395</v>
      </c>
      <c r="D226" s="392" t="s">
        <v>916</v>
      </c>
      <c r="E226" s="292" t="s">
        <v>162</v>
      </c>
      <c r="F226" s="296"/>
      <c r="G226" s="316"/>
      <c r="H226" s="298">
        <v>92040</v>
      </c>
      <c r="I226" s="293">
        <f t="shared" si="16"/>
        <v>2115206815</v>
      </c>
      <c r="J226" s="292" t="s">
        <v>115</v>
      </c>
      <c r="K226" s="292"/>
    </row>
    <row r="227" spans="1:11" s="294" customFormat="1">
      <c r="A227" s="379">
        <v>44232</v>
      </c>
      <c r="B227" s="315"/>
      <c r="C227" s="292" t="s">
        <v>551</v>
      </c>
      <c r="D227" s="392" t="s">
        <v>918</v>
      </c>
      <c r="E227" s="292" t="s">
        <v>162</v>
      </c>
      <c r="F227" s="296"/>
      <c r="G227" s="316"/>
      <c r="H227" s="298">
        <v>8550</v>
      </c>
      <c r="I227" s="293">
        <f t="shared" si="16"/>
        <v>196490855</v>
      </c>
      <c r="J227" s="292" t="s">
        <v>115</v>
      </c>
      <c r="K227" s="292"/>
    </row>
    <row r="228" spans="1:11" s="294" customFormat="1">
      <c r="A228" s="379">
        <v>44232</v>
      </c>
      <c r="B228" s="315"/>
      <c r="C228" s="292" t="s">
        <v>979</v>
      </c>
      <c r="D228" s="392" t="s">
        <v>919</v>
      </c>
      <c r="E228" s="292" t="s">
        <v>162</v>
      </c>
      <c r="F228" s="296"/>
      <c r="G228" s="316"/>
      <c r="H228" s="298">
        <v>123040</v>
      </c>
      <c r="I228" s="293">
        <f t="shared" si="16"/>
        <v>2827629797</v>
      </c>
      <c r="J228" s="292" t="s">
        <v>115</v>
      </c>
      <c r="K228" s="292"/>
    </row>
    <row r="229" spans="1:11" s="294" customFormat="1">
      <c r="A229" s="379">
        <v>44232</v>
      </c>
      <c r="B229" s="315"/>
      <c r="C229" s="292" t="s">
        <v>594</v>
      </c>
      <c r="D229" s="392" t="s">
        <v>981</v>
      </c>
      <c r="E229" s="292" t="s">
        <v>162</v>
      </c>
      <c r="F229" s="296"/>
      <c r="G229" s="316"/>
      <c r="H229" s="298">
        <v>692856</v>
      </c>
      <c r="I229" s="293">
        <f t="shared" si="16"/>
        <v>15922791539</v>
      </c>
      <c r="J229" s="292" t="s">
        <v>115</v>
      </c>
      <c r="K229" s="292"/>
    </row>
    <row r="230" spans="1:11" s="294" customFormat="1">
      <c r="A230" s="379">
        <v>44235</v>
      </c>
      <c r="B230" s="315"/>
      <c r="C230" s="292" t="s">
        <v>553</v>
      </c>
      <c r="D230" s="392" t="s">
        <v>916</v>
      </c>
      <c r="E230" s="292" t="s">
        <v>162</v>
      </c>
      <c r="F230" s="296"/>
      <c r="G230" s="316"/>
      <c r="H230" s="298">
        <v>11200</v>
      </c>
      <c r="I230" s="293">
        <f t="shared" si="16"/>
        <v>257391529</v>
      </c>
      <c r="J230" s="292" t="s">
        <v>115</v>
      </c>
      <c r="K230" s="292"/>
    </row>
    <row r="231" spans="1:11" s="294" customFormat="1">
      <c r="A231" s="379">
        <v>44236</v>
      </c>
      <c r="B231" s="315"/>
      <c r="C231" s="292" t="s">
        <v>360</v>
      </c>
      <c r="D231" s="392" t="s">
        <v>980</v>
      </c>
      <c r="E231" s="292" t="s">
        <v>162</v>
      </c>
      <c r="F231" s="296"/>
      <c r="G231" s="316"/>
      <c r="H231" s="298">
        <v>516760.96</v>
      </c>
      <c r="I231" s="293">
        <f t="shared" si="16"/>
        <v>11875883360</v>
      </c>
      <c r="J231" s="292" t="s">
        <v>115</v>
      </c>
      <c r="K231" s="292"/>
    </row>
    <row r="232" spans="1:11" s="294" customFormat="1">
      <c r="A232" s="379">
        <v>44253</v>
      </c>
      <c r="B232" s="315"/>
      <c r="C232" s="292" t="s">
        <v>211</v>
      </c>
      <c r="D232" s="392" t="s">
        <v>725</v>
      </c>
      <c r="E232" s="292" t="s">
        <v>118</v>
      </c>
      <c r="F232" s="296"/>
      <c r="G232" s="316"/>
      <c r="H232" s="298">
        <v>8000</v>
      </c>
      <c r="I232" s="293">
        <f t="shared" si="16"/>
        <v>183851092</v>
      </c>
      <c r="J232" s="292" t="s">
        <v>115</v>
      </c>
      <c r="K232" s="292"/>
    </row>
    <row r="233" spans="1:11" s="294" customFormat="1">
      <c r="A233" s="379">
        <v>44253</v>
      </c>
      <c r="B233" s="315"/>
      <c r="C233" s="292" t="s">
        <v>317</v>
      </c>
      <c r="D233" s="392" t="s">
        <v>725</v>
      </c>
      <c r="E233" s="292" t="s">
        <v>118</v>
      </c>
      <c r="F233" s="296"/>
      <c r="G233" s="316"/>
      <c r="H233" s="298">
        <v>19957.8</v>
      </c>
      <c r="I233" s="293">
        <f t="shared" si="16"/>
        <v>458657916</v>
      </c>
      <c r="J233" s="292" t="s">
        <v>115</v>
      </c>
      <c r="K233" s="292"/>
    </row>
    <row r="234" spans="1:11" s="294" customFormat="1">
      <c r="A234" s="379">
        <v>44253</v>
      </c>
      <c r="B234" s="315"/>
      <c r="C234" s="292" t="s">
        <v>446</v>
      </c>
      <c r="D234" s="392" t="s">
        <v>725</v>
      </c>
      <c r="E234" s="292" t="s">
        <v>118</v>
      </c>
      <c r="F234" s="296"/>
      <c r="G234" s="316"/>
      <c r="H234" s="298">
        <v>2440</v>
      </c>
      <c r="I234" s="293">
        <f t="shared" si="16"/>
        <v>56074583</v>
      </c>
      <c r="J234" s="292" t="s">
        <v>115</v>
      </c>
      <c r="K234" s="292"/>
    </row>
    <row r="235" spans="1:11" s="294" customFormat="1">
      <c r="A235" s="379">
        <v>44253</v>
      </c>
      <c r="B235" s="315"/>
      <c r="C235" s="292" t="s">
        <v>359</v>
      </c>
      <c r="D235" s="392" t="s">
        <v>914</v>
      </c>
      <c r="E235" s="292" t="s">
        <v>162</v>
      </c>
      <c r="F235" s="296"/>
      <c r="G235" s="316"/>
      <c r="H235" s="298">
        <v>62000</v>
      </c>
      <c r="I235" s="293">
        <f t="shared" si="16"/>
        <v>1424845964</v>
      </c>
      <c r="J235" s="292" t="s">
        <v>115</v>
      </c>
      <c r="K235" s="292"/>
    </row>
    <row r="236" spans="1:11" s="294" customFormat="1">
      <c r="A236" s="379">
        <v>44253</v>
      </c>
      <c r="B236" s="315"/>
      <c r="C236" s="292" t="s">
        <v>496</v>
      </c>
      <c r="D236" s="392" t="s">
        <v>725</v>
      </c>
      <c r="E236" s="292" t="s">
        <v>118</v>
      </c>
      <c r="F236" s="296"/>
      <c r="G236" s="316"/>
      <c r="H236" s="298">
        <v>7980</v>
      </c>
      <c r="I236" s="293">
        <f t="shared" si="16"/>
        <v>183391464</v>
      </c>
      <c r="J236" s="292" t="s">
        <v>115</v>
      </c>
      <c r="K236" s="292"/>
    </row>
    <row r="237" spans="1:11" s="294" customFormat="1">
      <c r="A237" s="379">
        <v>44253</v>
      </c>
      <c r="B237" s="315"/>
      <c r="C237" s="292" t="s">
        <v>553</v>
      </c>
      <c r="D237" s="392" t="s">
        <v>725</v>
      </c>
      <c r="E237" s="292" t="s">
        <v>118</v>
      </c>
      <c r="F237" s="296"/>
      <c r="G237" s="316"/>
      <c r="H237" s="298">
        <v>5400.44</v>
      </c>
      <c r="I237" s="293">
        <f t="shared" si="16"/>
        <v>124109599</v>
      </c>
      <c r="J237" s="292" t="s">
        <v>115</v>
      </c>
      <c r="K237" s="292"/>
    </row>
    <row r="238" spans="1:11" s="294" customFormat="1">
      <c r="A238" s="379">
        <v>44253</v>
      </c>
      <c r="B238" s="315"/>
      <c r="C238" s="292" t="s">
        <v>1059</v>
      </c>
      <c r="D238" s="392" t="s">
        <v>914</v>
      </c>
      <c r="E238" s="292" t="s">
        <v>162</v>
      </c>
      <c r="F238" s="296"/>
      <c r="G238" s="316"/>
      <c r="H238" s="298">
        <v>290000</v>
      </c>
      <c r="I238" s="293">
        <f t="shared" si="16"/>
        <v>6664602091</v>
      </c>
      <c r="J238" s="292" t="s">
        <v>115</v>
      </c>
      <c r="K238" s="292"/>
    </row>
    <row r="239" spans="1:11" s="294" customFormat="1">
      <c r="A239" s="379">
        <v>44253</v>
      </c>
      <c r="B239" s="315"/>
      <c r="C239" s="292" t="s">
        <v>663</v>
      </c>
      <c r="D239" s="392" t="s">
        <v>725</v>
      </c>
      <c r="E239" s="292" t="s">
        <v>118</v>
      </c>
      <c r="F239" s="296"/>
      <c r="G239" s="316"/>
      <c r="H239" s="298">
        <f>88450-H240</f>
        <v>13200</v>
      </c>
      <c r="I239" s="293">
        <f t="shared" si="16"/>
        <v>303354302</v>
      </c>
      <c r="J239" s="292" t="s">
        <v>115</v>
      </c>
      <c r="K239" s="292"/>
    </row>
    <row r="240" spans="1:11" s="294" customFormat="1">
      <c r="A240" s="379">
        <v>44253</v>
      </c>
      <c r="B240" s="315"/>
      <c r="C240" s="292" t="s">
        <v>663</v>
      </c>
      <c r="D240" s="392" t="s">
        <v>914</v>
      </c>
      <c r="E240" s="292" t="s">
        <v>162</v>
      </c>
      <c r="F240" s="296"/>
      <c r="G240" s="316"/>
      <c r="H240" s="298">
        <v>75250</v>
      </c>
      <c r="I240" s="293">
        <f t="shared" si="16"/>
        <v>1729349336</v>
      </c>
      <c r="J240" s="292" t="s">
        <v>115</v>
      </c>
      <c r="K240" s="292"/>
    </row>
    <row r="241" spans="1:11" s="294" customFormat="1">
      <c r="A241" s="379">
        <v>44253</v>
      </c>
      <c r="B241" s="315"/>
      <c r="C241" s="292" t="s">
        <v>157</v>
      </c>
      <c r="D241" s="392" t="s">
        <v>1061</v>
      </c>
      <c r="E241" s="292" t="s">
        <v>118</v>
      </c>
      <c r="F241" s="296"/>
      <c r="G241" s="316"/>
      <c r="H241" s="298">
        <v>21740.07</v>
      </c>
      <c r="I241" s="293">
        <f t="shared" si="16"/>
        <v>499616952</v>
      </c>
      <c r="J241" s="292" t="s">
        <v>115</v>
      </c>
      <c r="K241" s="292"/>
    </row>
    <row r="242" spans="1:11" s="294" customFormat="1">
      <c r="A242" s="379">
        <v>44253</v>
      </c>
      <c r="B242" s="315"/>
      <c r="C242" s="292" t="s">
        <v>223</v>
      </c>
      <c r="D242" s="392" t="s">
        <v>1061</v>
      </c>
      <c r="E242" s="292" t="s">
        <v>118</v>
      </c>
      <c r="F242" s="296"/>
      <c r="G242" s="316"/>
      <c r="H242" s="298">
        <v>1130.42</v>
      </c>
      <c r="I242" s="293">
        <f t="shared" si="16"/>
        <v>25978619</v>
      </c>
      <c r="J242" s="292" t="s">
        <v>115</v>
      </c>
      <c r="K242" s="292"/>
    </row>
    <row r="243" spans="1:11" s="294" customFormat="1">
      <c r="A243" s="379">
        <v>44253</v>
      </c>
      <c r="B243" s="315"/>
      <c r="C243" s="292" t="s">
        <v>281</v>
      </c>
      <c r="D243" s="392" t="s">
        <v>1061</v>
      </c>
      <c r="E243" s="292" t="s">
        <v>118</v>
      </c>
      <c r="F243" s="296"/>
      <c r="G243" s="316"/>
      <c r="H243" s="298">
        <v>4800</v>
      </c>
      <c r="I243" s="293">
        <f t="shared" si="16"/>
        <v>110310655</v>
      </c>
      <c r="J243" s="292" t="s">
        <v>115</v>
      </c>
      <c r="K243" s="292"/>
    </row>
    <row r="244" spans="1:11" s="294" customFormat="1">
      <c r="A244" s="379">
        <v>44253</v>
      </c>
      <c r="B244" s="315"/>
      <c r="C244" s="292" t="s">
        <v>158</v>
      </c>
      <c r="D244" s="392" t="s">
        <v>1061</v>
      </c>
      <c r="E244" s="292" t="s">
        <v>118</v>
      </c>
      <c r="F244" s="296"/>
      <c r="G244" s="316"/>
      <c r="H244" s="298">
        <v>166675.92000000001</v>
      </c>
      <c r="I244" s="293">
        <f t="shared" si="16"/>
        <v>3830443741</v>
      </c>
      <c r="J244" s="292" t="s">
        <v>115</v>
      </c>
      <c r="K244" s="292"/>
    </row>
    <row r="245" spans="1:11" s="294" customFormat="1">
      <c r="A245" s="379">
        <v>44253</v>
      </c>
      <c r="B245" s="315"/>
      <c r="C245" s="292" t="s">
        <v>283</v>
      </c>
      <c r="D245" s="392" t="s">
        <v>1061</v>
      </c>
      <c r="E245" s="292" t="s">
        <v>118</v>
      </c>
      <c r="F245" s="296"/>
      <c r="G245" s="316"/>
      <c r="H245" s="298">
        <v>4874</v>
      </c>
      <c r="I245" s="293">
        <f t="shared" si="16"/>
        <v>112011278</v>
      </c>
      <c r="J245" s="292" t="s">
        <v>115</v>
      </c>
      <c r="K245" s="292"/>
    </row>
    <row r="246" spans="1:11" s="294" customFormat="1">
      <c r="A246" s="379">
        <v>44253</v>
      </c>
      <c r="B246" s="315"/>
      <c r="C246" s="292" t="s">
        <v>216</v>
      </c>
      <c r="D246" s="392" t="s">
        <v>1061</v>
      </c>
      <c r="E246" s="292" t="s">
        <v>118</v>
      </c>
      <c r="F246" s="296"/>
      <c r="G246" s="316"/>
      <c r="H246" s="298">
        <v>348.9</v>
      </c>
      <c r="I246" s="293">
        <f t="shared" si="16"/>
        <v>8018206</v>
      </c>
      <c r="J246" s="292" t="s">
        <v>115</v>
      </c>
      <c r="K246" s="292"/>
    </row>
    <row r="247" spans="1:11" s="294" customFormat="1">
      <c r="A247" s="379">
        <v>44253</v>
      </c>
      <c r="B247" s="315"/>
      <c r="C247" s="292" t="s">
        <v>434</v>
      </c>
      <c r="D247" s="392" t="s">
        <v>1061</v>
      </c>
      <c r="E247" s="292" t="s">
        <v>118</v>
      </c>
      <c r="F247" s="296"/>
      <c r="G247" s="316"/>
      <c r="H247" s="298">
        <v>3435.96</v>
      </c>
      <c r="I247" s="293">
        <f t="shared" si="16"/>
        <v>78963125</v>
      </c>
      <c r="J247" s="292" t="s">
        <v>115</v>
      </c>
      <c r="K247" s="292"/>
    </row>
    <row r="248" spans="1:11" s="294" customFormat="1">
      <c r="A248" s="379">
        <v>44253</v>
      </c>
      <c r="B248" s="315"/>
      <c r="C248" s="292" t="s">
        <v>434</v>
      </c>
      <c r="D248" s="392" t="s">
        <v>1062</v>
      </c>
      <c r="E248" s="292" t="s">
        <v>118</v>
      </c>
      <c r="F248" s="296"/>
      <c r="G248" s="316"/>
      <c r="H248" s="298">
        <v>36270</v>
      </c>
      <c r="I248" s="293">
        <f t="shared" si="16"/>
        <v>833534889</v>
      </c>
      <c r="J248" s="292" t="s">
        <v>115</v>
      </c>
      <c r="K248" s="292"/>
    </row>
    <row r="249" spans="1:11" s="294" customFormat="1">
      <c r="A249" s="379">
        <v>44253</v>
      </c>
      <c r="B249" s="315"/>
      <c r="C249" s="292" t="s">
        <v>501</v>
      </c>
      <c r="D249" s="392" t="s">
        <v>1061</v>
      </c>
      <c r="E249" s="292" t="s">
        <v>118</v>
      </c>
      <c r="F249" s="296"/>
      <c r="G249" s="316"/>
      <c r="H249" s="298">
        <v>4510.3900000000003</v>
      </c>
      <c r="I249" s="293">
        <f t="shared" si="16"/>
        <v>103655016</v>
      </c>
      <c r="J249" s="292" t="s">
        <v>115</v>
      </c>
      <c r="K249" s="292"/>
    </row>
    <row r="250" spans="1:11" s="294" customFormat="1">
      <c r="A250" s="379">
        <v>44253</v>
      </c>
      <c r="B250" s="315"/>
      <c r="C250" s="292" t="s">
        <v>647</v>
      </c>
      <c r="D250" s="392" t="s">
        <v>1063</v>
      </c>
      <c r="E250" s="292" t="s">
        <v>118</v>
      </c>
      <c r="F250" s="296"/>
      <c r="G250" s="316"/>
      <c r="H250" s="298">
        <v>1809</v>
      </c>
      <c r="I250" s="293">
        <f t="shared" si="16"/>
        <v>41573328</v>
      </c>
      <c r="J250" s="292" t="s">
        <v>115</v>
      </c>
      <c r="K250" s="292"/>
    </row>
    <row r="251" spans="1:11" s="294" customFormat="1">
      <c r="A251" s="379">
        <v>44253</v>
      </c>
      <c r="B251" s="315"/>
      <c r="C251" s="292" t="s">
        <v>530</v>
      </c>
      <c r="D251" s="392" t="s">
        <v>1061</v>
      </c>
      <c r="E251" s="292" t="s">
        <v>118</v>
      </c>
      <c r="F251" s="296"/>
      <c r="G251" s="316"/>
      <c r="H251" s="298">
        <v>20546.099999999999</v>
      </c>
      <c r="I251" s="293">
        <f t="shared" si="16"/>
        <v>472177866</v>
      </c>
      <c r="J251" s="292" t="s">
        <v>115</v>
      </c>
      <c r="K251" s="292"/>
    </row>
    <row r="252" spans="1:11" s="294" customFormat="1">
      <c r="A252" s="379">
        <v>44253</v>
      </c>
      <c r="B252" s="315"/>
      <c r="C252" s="292" t="s">
        <v>533</v>
      </c>
      <c r="D252" s="392" t="s">
        <v>1061</v>
      </c>
      <c r="E252" s="292" t="s">
        <v>118</v>
      </c>
      <c r="F252" s="296"/>
      <c r="G252" s="316"/>
      <c r="H252" s="298">
        <v>526</v>
      </c>
      <c r="I252" s="293">
        <f t="shared" si="16"/>
        <v>12088209</v>
      </c>
      <c r="J252" s="292" t="s">
        <v>115</v>
      </c>
      <c r="K252" s="292"/>
    </row>
    <row r="253" spans="1:11" s="294" customFormat="1">
      <c r="A253" s="379">
        <v>44253</v>
      </c>
      <c r="B253" s="315"/>
      <c r="C253" s="292" t="s">
        <v>272</v>
      </c>
      <c r="D253" s="392" t="s">
        <v>1063</v>
      </c>
      <c r="E253" s="292" t="s">
        <v>118</v>
      </c>
      <c r="F253" s="296"/>
      <c r="G253" s="316"/>
      <c r="H253" s="298">
        <v>2600</v>
      </c>
      <c r="I253" s="293">
        <f t="shared" ref="I253:I263" si="17">+ROUND(H253*$K$2,0)</f>
        <v>59751605</v>
      </c>
      <c r="J253" s="292" t="s">
        <v>115</v>
      </c>
      <c r="K253" s="292"/>
    </row>
    <row r="254" spans="1:11" s="294" customFormat="1">
      <c r="A254" s="379">
        <v>44253</v>
      </c>
      <c r="B254" s="315"/>
      <c r="C254" s="292" t="s">
        <v>395</v>
      </c>
      <c r="D254" s="392" t="s">
        <v>1061</v>
      </c>
      <c r="E254" s="292" t="s">
        <v>118</v>
      </c>
      <c r="F254" s="296"/>
      <c r="G254" s="316"/>
      <c r="H254" s="298">
        <v>250</v>
      </c>
      <c r="I254" s="293">
        <f t="shared" si="17"/>
        <v>5745347</v>
      </c>
      <c r="J254" s="292" t="s">
        <v>115</v>
      </c>
      <c r="K254" s="292"/>
    </row>
    <row r="255" spans="1:11" s="294" customFormat="1">
      <c r="A255" s="379">
        <v>44253</v>
      </c>
      <c r="B255" s="315"/>
      <c r="C255" s="292" t="s">
        <v>395</v>
      </c>
      <c r="D255" s="392" t="s">
        <v>915</v>
      </c>
      <c r="E255" s="292" t="s">
        <v>162</v>
      </c>
      <c r="F255" s="296"/>
      <c r="G255" s="316"/>
      <c r="H255" s="298">
        <v>69030</v>
      </c>
      <c r="I255" s="293">
        <f t="shared" si="17"/>
        <v>1586405111</v>
      </c>
      <c r="J255" s="292" t="s">
        <v>115</v>
      </c>
      <c r="K255" s="292"/>
    </row>
    <row r="256" spans="1:11" s="294" customFormat="1">
      <c r="A256" s="379">
        <v>44253</v>
      </c>
      <c r="B256" s="315"/>
      <c r="C256" s="292" t="s">
        <v>637</v>
      </c>
      <c r="D256" s="392" t="s">
        <v>1061</v>
      </c>
      <c r="E256" s="292" t="s">
        <v>118</v>
      </c>
      <c r="F256" s="296"/>
      <c r="G256" s="316"/>
      <c r="H256" s="298">
        <v>7200</v>
      </c>
      <c r="I256" s="293">
        <f t="shared" si="17"/>
        <v>165465983</v>
      </c>
      <c r="J256" s="292" t="s">
        <v>115</v>
      </c>
      <c r="K256" s="292"/>
    </row>
    <row r="257" spans="1:11" s="294" customFormat="1">
      <c r="A257" s="379">
        <v>44253</v>
      </c>
      <c r="B257" s="315"/>
      <c r="C257" s="292" t="s">
        <v>396</v>
      </c>
      <c r="D257" s="392" t="s">
        <v>1061</v>
      </c>
      <c r="E257" s="292" t="s">
        <v>118</v>
      </c>
      <c r="F257" s="296"/>
      <c r="G257" s="316"/>
      <c r="H257" s="298">
        <v>2900</v>
      </c>
      <c r="I257" s="293">
        <f t="shared" si="17"/>
        <v>66646021</v>
      </c>
      <c r="J257" s="292" t="s">
        <v>115</v>
      </c>
      <c r="K257" s="292"/>
    </row>
    <row r="258" spans="1:11" s="294" customFormat="1">
      <c r="A258" s="379">
        <v>44253</v>
      </c>
      <c r="B258" s="315"/>
      <c r="C258" s="292" t="s">
        <v>594</v>
      </c>
      <c r="D258" s="392" t="s">
        <v>1064</v>
      </c>
      <c r="E258" s="292" t="s">
        <v>162</v>
      </c>
      <c r="F258" s="296"/>
      <c r="G258" s="316"/>
      <c r="H258" s="298">
        <v>970541.6</v>
      </c>
      <c r="I258" s="293">
        <f t="shared" si="17"/>
        <v>22304391643</v>
      </c>
      <c r="J258" s="292" t="s">
        <v>115</v>
      </c>
      <c r="K258" s="292"/>
    </row>
    <row r="259" spans="1:11" s="294" customFormat="1">
      <c r="A259" s="379">
        <v>44253</v>
      </c>
      <c r="B259" s="315"/>
      <c r="C259" s="292" t="s">
        <v>676</v>
      </c>
      <c r="D259" s="392" t="s">
        <v>1065</v>
      </c>
      <c r="E259" s="292" t="s">
        <v>162</v>
      </c>
      <c r="F259" s="296"/>
      <c r="G259" s="316"/>
      <c r="H259" s="298">
        <v>12450</v>
      </c>
      <c r="I259" s="293">
        <f t="shared" si="17"/>
        <v>286118262</v>
      </c>
      <c r="J259" s="292" t="s">
        <v>115</v>
      </c>
      <c r="K259" s="292"/>
    </row>
    <row r="260" spans="1:11" s="294" customFormat="1">
      <c r="A260" s="379">
        <v>44253</v>
      </c>
      <c r="B260" s="315"/>
      <c r="C260" s="292" t="s">
        <v>695</v>
      </c>
      <c r="D260" s="392" t="s">
        <v>918</v>
      </c>
      <c r="E260" s="292" t="s">
        <v>162</v>
      </c>
      <c r="F260" s="296"/>
      <c r="G260" s="316"/>
      <c r="H260" s="298">
        <v>484000</v>
      </c>
      <c r="I260" s="293">
        <f t="shared" si="17"/>
        <v>11122991076</v>
      </c>
      <c r="J260" s="292" t="s">
        <v>115</v>
      </c>
      <c r="K260" s="292"/>
    </row>
    <row r="261" spans="1:11" s="294" customFormat="1">
      <c r="A261" s="379">
        <v>44253</v>
      </c>
      <c r="B261" s="315"/>
      <c r="C261" s="292" t="s">
        <v>1060</v>
      </c>
      <c r="D261" s="392" t="s">
        <v>918</v>
      </c>
      <c r="E261" s="292" t="s">
        <v>162</v>
      </c>
      <c r="F261" s="296"/>
      <c r="G261" s="316"/>
      <c r="H261" s="298">
        <v>106500</v>
      </c>
      <c r="I261" s="293">
        <f t="shared" si="17"/>
        <v>2447517664</v>
      </c>
      <c r="J261" s="292" t="s">
        <v>115</v>
      </c>
      <c r="K261" s="292"/>
    </row>
    <row r="262" spans="1:11" s="294" customFormat="1">
      <c r="A262" s="379">
        <v>44253</v>
      </c>
      <c r="B262" s="315"/>
      <c r="C262" s="292" t="s">
        <v>220</v>
      </c>
      <c r="D262" s="392" t="s">
        <v>725</v>
      </c>
      <c r="E262" s="292" t="s">
        <v>118</v>
      </c>
      <c r="F262" s="296"/>
      <c r="G262" s="316"/>
      <c r="H262" s="298">
        <v>24243.24</v>
      </c>
      <c r="I262" s="293">
        <f t="shared" si="17"/>
        <v>557143269</v>
      </c>
      <c r="J262" s="292" t="s">
        <v>115</v>
      </c>
      <c r="K262" s="292"/>
    </row>
    <row r="263" spans="1:11" s="294" customFormat="1">
      <c r="A263" s="379">
        <v>44253</v>
      </c>
      <c r="B263" s="315"/>
      <c r="C263" s="292" t="s">
        <v>433</v>
      </c>
      <c r="D263" s="392" t="s">
        <v>916</v>
      </c>
      <c r="E263" s="292" t="s">
        <v>162</v>
      </c>
      <c r="F263" s="296"/>
      <c r="G263" s="316"/>
      <c r="H263" s="298">
        <v>2274903.4700000002</v>
      </c>
      <c r="I263" s="293">
        <f t="shared" si="17"/>
        <v>52280435940</v>
      </c>
      <c r="J263" s="292" t="s">
        <v>115</v>
      </c>
      <c r="K263" s="292"/>
    </row>
    <row r="264" spans="1:11" s="294" customFormat="1">
      <c r="A264" s="379">
        <v>44253</v>
      </c>
      <c r="B264" s="315"/>
      <c r="C264" s="292" t="s">
        <v>145</v>
      </c>
      <c r="D264" s="392" t="s">
        <v>973</v>
      </c>
      <c r="E264" s="292" t="s">
        <v>97</v>
      </c>
      <c r="F264" s="296"/>
      <c r="G264" s="316"/>
      <c r="H264" s="298"/>
      <c r="I264" s="298">
        <v>46500000</v>
      </c>
      <c r="J264" s="292" t="s">
        <v>114</v>
      </c>
      <c r="K264" s="292"/>
    </row>
    <row r="265" spans="1:11" s="294" customFormat="1">
      <c r="A265" s="379">
        <v>44253</v>
      </c>
      <c r="B265" s="315"/>
      <c r="C265" s="292" t="s">
        <v>146</v>
      </c>
      <c r="D265" s="392" t="s">
        <v>973</v>
      </c>
      <c r="E265" s="292" t="s">
        <v>97</v>
      </c>
      <c r="F265" s="296"/>
      <c r="G265" s="316"/>
      <c r="H265" s="298"/>
      <c r="I265" s="298">
        <v>89784000</v>
      </c>
      <c r="J265" s="292" t="s">
        <v>114</v>
      </c>
      <c r="K265" s="292"/>
    </row>
    <row r="266" spans="1:11" s="294" customFormat="1">
      <c r="A266" s="379">
        <v>44253</v>
      </c>
      <c r="B266" s="315"/>
      <c r="C266" s="292" t="s">
        <v>274</v>
      </c>
      <c r="D266" s="392" t="s">
        <v>973</v>
      </c>
      <c r="E266" s="292" t="s">
        <v>97</v>
      </c>
      <c r="F266" s="296"/>
      <c r="G266" s="316"/>
      <c r="H266" s="298"/>
      <c r="I266" s="298">
        <v>31900000</v>
      </c>
      <c r="J266" s="292" t="s">
        <v>114</v>
      </c>
      <c r="K266" s="292"/>
    </row>
    <row r="267" spans="1:11" s="294" customFormat="1">
      <c r="A267" s="379">
        <v>44253</v>
      </c>
      <c r="B267" s="315"/>
      <c r="C267" s="292" t="s">
        <v>275</v>
      </c>
      <c r="D267" s="392" t="s">
        <v>973</v>
      </c>
      <c r="E267" s="292" t="s">
        <v>97</v>
      </c>
      <c r="F267" s="296"/>
      <c r="G267" s="316"/>
      <c r="H267" s="298"/>
      <c r="I267" s="298">
        <v>11100000</v>
      </c>
      <c r="J267" s="292" t="s">
        <v>114</v>
      </c>
      <c r="K267" s="292"/>
    </row>
    <row r="268" spans="1:11" s="294" customFormat="1">
      <c r="A268" s="379">
        <v>44253</v>
      </c>
      <c r="B268" s="315"/>
      <c r="C268" s="292" t="s">
        <v>276</v>
      </c>
      <c r="D268" s="392" t="s">
        <v>973</v>
      </c>
      <c r="E268" s="292" t="s">
        <v>97</v>
      </c>
      <c r="F268" s="296"/>
      <c r="G268" s="316"/>
      <c r="H268" s="298"/>
      <c r="I268" s="298">
        <v>327500000</v>
      </c>
      <c r="J268" s="292" t="s">
        <v>114</v>
      </c>
      <c r="K268" s="292"/>
    </row>
    <row r="269" spans="1:11" s="294" customFormat="1">
      <c r="A269" s="379">
        <v>44253</v>
      </c>
      <c r="B269" s="315"/>
      <c r="C269" s="292" t="s">
        <v>147</v>
      </c>
      <c r="D269" s="392" t="s">
        <v>973</v>
      </c>
      <c r="E269" s="292" t="s">
        <v>97</v>
      </c>
      <c r="F269" s="296"/>
      <c r="G269" s="316"/>
      <c r="H269" s="298"/>
      <c r="I269" s="298">
        <v>33237000</v>
      </c>
      <c r="J269" s="292" t="s">
        <v>114</v>
      </c>
      <c r="K269" s="292"/>
    </row>
    <row r="270" spans="1:11" s="294" customFormat="1">
      <c r="A270" s="379">
        <v>44253</v>
      </c>
      <c r="B270" s="315"/>
      <c r="C270" s="292" t="s">
        <v>148</v>
      </c>
      <c r="D270" s="392" t="s">
        <v>973</v>
      </c>
      <c r="E270" s="292" t="s">
        <v>97</v>
      </c>
      <c r="F270" s="296"/>
      <c r="G270" s="316"/>
      <c r="H270" s="298"/>
      <c r="I270" s="298">
        <v>101539600</v>
      </c>
      <c r="J270" s="292" t="s">
        <v>114</v>
      </c>
      <c r="K270" s="292"/>
    </row>
    <row r="271" spans="1:11" s="294" customFormat="1">
      <c r="A271" s="379">
        <v>44253</v>
      </c>
      <c r="B271" s="315"/>
      <c r="C271" s="292" t="s">
        <v>319</v>
      </c>
      <c r="D271" s="392" t="s">
        <v>973</v>
      </c>
      <c r="E271" s="292" t="s">
        <v>97</v>
      </c>
      <c r="F271" s="296"/>
      <c r="G271" s="316"/>
      <c r="H271" s="298"/>
      <c r="I271" s="298">
        <v>53519000</v>
      </c>
      <c r="J271" s="292" t="s">
        <v>114</v>
      </c>
      <c r="K271" s="292"/>
    </row>
    <row r="272" spans="1:11" s="294" customFormat="1">
      <c r="A272" s="379">
        <v>44253</v>
      </c>
      <c r="B272" s="315"/>
      <c r="C272" s="292" t="s">
        <v>278</v>
      </c>
      <c r="D272" s="392" t="s">
        <v>973</v>
      </c>
      <c r="E272" s="292" t="s">
        <v>97</v>
      </c>
      <c r="F272" s="296"/>
      <c r="G272" s="316"/>
      <c r="H272" s="298"/>
      <c r="I272" s="298">
        <v>1376604000</v>
      </c>
      <c r="J272" s="292" t="s">
        <v>114</v>
      </c>
      <c r="K272" s="292"/>
    </row>
    <row r="273" spans="1:11" s="294" customFormat="1">
      <c r="A273" s="379">
        <v>44253</v>
      </c>
      <c r="B273" s="315"/>
      <c r="C273" s="292" t="s">
        <v>503</v>
      </c>
      <c r="D273" s="392" t="s">
        <v>973</v>
      </c>
      <c r="E273" s="292" t="s">
        <v>97</v>
      </c>
      <c r="F273" s="296"/>
      <c r="G273" s="316"/>
      <c r="H273" s="298"/>
      <c r="I273" s="298">
        <v>31692000</v>
      </c>
      <c r="J273" s="292" t="s">
        <v>114</v>
      </c>
      <c r="K273" s="292"/>
    </row>
    <row r="274" spans="1:11" s="294" customFormat="1">
      <c r="A274" s="379">
        <v>44253</v>
      </c>
      <c r="B274" s="315"/>
      <c r="C274" s="292" t="s">
        <v>607</v>
      </c>
      <c r="D274" s="392" t="s">
        <v>973</v>
      </c>
      <c r="E274" s="292" t="s">
        <v>97</v>
      </c>
      <c r="F274" s="296"/>
      <c r="G274" s="316"/>
      <c r="H274" s="298"/>
      <c r="I274" s="298">
        <v>51550000</v>
      </c>
      <c r="J274" s="292" t="s">
        <v>114</v>
      </c>
      <c r="K274" s="292"/>
    </row>
    <row r="275" spans="1:11" s="294" customFormat="1">
      <c r="A275" s="379">
        <v>44253</v>
      </c>
      <c r="B275" s="315"/>
      <c r="C275" s="292" t="s">
        <v>697</v>
      </c>
      <c r="D275" s="392" t="s">
        <v>973</v>
      </c>
      <c r="E275" s="292" t="s">
        <v>97</v>
      </c>
      <c r="F275" s="296"/>
      <c r="G275" s="316"/>
      <c r="H275" s="298"/>
      <c r="I275" s="298">
        <v>122300000</v>
      </c>
      <c r="J275" s="292" t="s">
        <v>114</v>
      </c>
      <c r="K275" s="292"/>
    </row>
    <row r="276" spans="1:11" s="294" customFormat="1">
      <c r="A276" s="379">
        <v>44253</v>
      </c>
      <c r="B276" s="315"/>
      <c r="C276" s="292" t="s">
        <v>149</v>
      </c>
      <c r="D276" s="392" t="s">
        <v>971</v>
      </c>
      <c r="E276" s="292" t="s">
        <v>97</v>
      </c>
      <c r="F276" s="296"/>
      <c r="G276" s="316"/>
      <c r="H276" s="298"/>
      <c r="I276" s="298">
        <v>63434000</v>
      </c>
      <c r="J276" s="292" t="s">
        <v>114</v>
      </c>
      <c r="K276" s="292"/>
    </row>
    <row r="277" spans="1:11" s="294" customFormat="1">
      <c r="A277" s="379">
        <v>44253</v>
      </c>
      <c r="B277" s="315"/>
      <c r="C277" s="292" t="s">
        <v>197</v>
      </c>
      <c r="D277" s="392" t="s">
        <v>971</v>
      </c>
      <c r="E277" s="292" t="s">
        <v>97</v>
      </c>
      <c r="F277" s="296"/>
      <c r="G277" s="316"/>
      <c r="H277" s="298"/>
      <c r="I277" s="298">
        <v>6625000</v>
      </c>
      <c r="J277" s="292" t="s">
        <v>114</v>
      </c>
      <c r="K277" s="292"/>
    </row>
    <row r="278" spans="1:11" s="294" customFormat="1">
      <c r="A278" s="379">
        <v>44253</v>
      </c>
      <c r="B278" s="315"/>
      <c r="C278" s="292" t="s">
        <v>150</v>
      </c>
      <c r="D278" s="392" t="s">
        <v>971</v>
      </c>
      <c r="E278" s="292" t="s">
        <v>97</v>
      </c>
      <c r="F278" s="296"/>
      <c r="G278" s="316"/>
      <c r="H278" s="298"/>
      <c r="I278" s="298">
        <v>175209476</v>
      </c>
      <c r="J278" s="292" t="s">
        <v>114</v>
      </c>
      <c r="K278" s="292"/>
    </row>
    <row r="279" spans="1:11" s="294" customFormat="1">
      <c r="A279" s="379">
        <v>44253</v>
      </c>
      <c r="B279" s="315"/>
      <c r="C279" s="292" t="s">
        <v>455</v>
      </c>
      <c r="D279" s="392" t="s">
        <v>971</v>
      </c>
      <c r="E279" s="292" t="s">
        <v>97</v>
      </c>
      <c r="F279" s="296"/>
      <c r="G279" s="316"/>
      <c r="H279" s="298"/>
      <c r="I279" s="298">
        <v>238781520</v>
      </c>
      <c r="J279" s="292" t="s">
        <v>114</v>
      </c>
      <c r="K279" s="292"/>
    </row>
    <row r="280" spans="1:11" s="294" customFormat="1">
      <c r="A280" s="379">
        <v>44253</v>
      </c>
      <c r="B280" s="315"/>
      <c r="C280" s="292" t="s">
        <v>456</v>
      </c>
      <c r="D280" s="392" t="s">
        <v>971</v>
      </c>
      <c r="E280" s="292" t="s">
        <v>97</v>
      </c>
      <c r="F280" s="296"/>
      <c r="G280" s="316"/>
      <c r="H280" s="298"/>
      <c r="I280" s="298">
        <v>17487000</v>
      </c>
      <c r="J280" s="292" t="s">
        <v>114</v>
      </c>
      <c r="K280" s="292"/>
    </row>
    <row r="281" spans="1:11" s="294" customFormat="1">
      <c r="A281" s="379">
        <v>44253</v>
      </c>
      <c r="B281" s="315"/>
      <c r="C281" s="292" t="s">
        <v>635</v>
      </c>
      <c r="D281" s="392" t="s">
        <v>971</v>
      </c>
      <c r="E281" s="292" t="s">
        <v>97</v>
      </c>
      <c r="F281" s="296"/>
      <c r="G281" s="316"/>
      <c r="H281" s="298"/>
      <c r="I281" s="298">
        <v>451436240</v>
      </c>
      <c r="J281" s="292" t="s">
        <v>114</v>
      </c>
      <c r="K281" s="292"/>
    </row>
    <row r="282" spans="1:11" s="294" customFormat="1">
      <c r="A282" s="379">
        <v>44253</v>
      </c>
      <c r="B282" s="315"/>
      <c r="C282" s="292" t="s">
        <v>555</v>
      </c>
      <c r="D282" s="392" t="s">
        <v>971</v>
      </c>
      <c r="E282" s="292" t="s">
        <v>97</v>
      </c>
      <c r="F282" s="296"/>
      <c r="G282" s="316"/>
      <c r="H282" s="298"/>
      <c r="I282" s="298">
        <v>69921000</v>
      </c>
      <c r="J282" s="292" t="s">
        <v>114</v>
      </c>
      <c r="K282" s="292"/>
    </row>
    <row r="283" spans="1:11" s="294" customFormat="1">
      <c r="A283" s="379">
        <v>44253</v>
      </c>
      <c r="B283" s="315"/>
      <c r="C283" s="292" t="s">
        <v>445</v>
      </c>
      <c r="D283" s="392" t="s">
        <v>971</v>
      </c>
      <c r="E283" s="292" t="s">
        <v>97</v>
      </c>
      <c r="F283" s="296"/>
      <c r="G283" s="316"/>
      <c r="H283" s="298"/>
      <c r="I283" s="298">
        <v>90060000</v>
      </c>
      <c r="J283" s="292" t="s">
        <v>114</v>
      </c>
      <c r="K283" s="292"/>
    </row>
    <row r="284" spans="1:11" s="294" customFormat="1">
      <c r="A284" s="379">
        <v>44253</v>
      </c>
      <c r="B284" s="315"/>
      <c r="C284" s="292" t="s">
        <v>554</v>
      </c>
      <c r="D284" s="392" t="s">
        <v>971</v>
      </c>
      <c r="E284" s="292" t="s">
        <v>97</v>
      </c>
      <c r="F284" s="296"/>
      <c r="G284" s="316"/>
      <c r="H284" s="298"/>
      <c r="I284" s="298">
        <v>145630000</v>
      </c>
      <c r="J284" s="292" t="s">
        <v>114</v>
      </c>
      <c r="K284" s="292"/>
    </row>
    <row r="285" spans="1:11" s="294" customFormat="1">
      <c r="A285" s="379">
        <v>44253</v>
      </c>
      <c r="B285" s="315"/>
      <c r="C285" s="292" t="s">
        <v>596</v>
      </c>
      <c r="D285" s="392" t="s">
        <v>971</v>
      </c>
      <c r="E285" s="292" t="s">
        <v>97</v>
      </c>
      <c r="F285" s="296"/>
      <c r="G285" s="316"/>
      <c r="H285" s="298"/>
      <c r="I285" s="298">
        <v>11888700</v>
      </c>
      <c r="J285" s="292" t="s">
        <v>114</v>
      </c>
      <c r="K285" s="292"/>
    </row>
    <row r="286" spans="1:11" s="294" customFormat="1">
      <c r="A286" s="379">
        <v>44253</v>
      </c>
      <c r="B286" s="315"/>
      <c r="C286" s="292" t="s">
        <v>597</v>
      </c>
      <c r="D286" s="392" t="s">
        <v>971</v>
      </c>
      <c r="E286" s="292" t="s">
        <v>97</v>
      </c>
      <c r="F286" s="296"/>
      <c r="G286" s="316"/>
      <c r="H286" s="298"/>
      <c r="I286" s="298">
        <v>183366000</v>
      </c>
      <c r="J286" s="292" t="s">
        <v>114</v>
      </c>
      <c r="K286" s="292"/>
    </row>
    <row r="287" spans="1:11" s="294" customFormat="1">
      <c r="A287" s="379">
        <v>44253</v>
      </c>
      <c r="B287" s="315"/>
      <c r="C287" s="292" t="s">
        <v>598</v>
      </c>
      <c r="D287" s="392" t="s">
        <v>971</v>
      </c>
      <c r="E287" s="292" t="s">
        <v>97</v>
      </c>
      <c r="F287" s="296"/>
      <c r="G287" s="316"/>
      <c r="H287" s="298"/>
      <c r="I287" s="298">
        <v>33180684</v>
      </c>
      <c r="J287" s="292" t="s">
        <v>114</v>
      </c>
      <c r="K287" s="292"/>
    </row>
    <row r="288" spans="1:11" s="294" customFormat="1">
      <c r="A288" s="379">
        <v>44253</v>
      </c>
      <c r="B288" s="315"/>
      <c r="C288" s="292" t="s">
        <v>599</v>
      </c>
      <c r="D288" s="392" t="s">
        <v>971</v>
      </c>
      <c r="E288" s="292" t="s">
        <v>97</v>
      </c>
      <c r="F288" s="296"/>
      <c r="G288" s="316"/>
      <c r="H288" s="298"/>
      <c r="I288" s="298">
        <v>186189800</v>
      </c>
      <c r="J288" s="292" t="s">
        <v>114</v>
      </c>
      <c r="K288" s="292"/>
    </row>
    <row r="289" spans="1:11" s="294" customFormat="1">
      <c r="A289" s="379">
        <v>44253</v>
      </c>
      <c r="B289" s="315"/>
      <c r="C289" s="292" t="s">
        <v>624</v>
      </c>
      <c r="D289" s="392" t="s">
        <v>971</v>
      </c>
      <c r="E289" s="292" t="s">
        <v>97</v>
      </c>
      <c r="F289" s="296"/>
      <c r="G289" s="316"/>
      <c r="H289" s="298"/>
      <c r="I289" s="298">
        <v>395086000</v>
      </c>
      <c r="J289" s="292" t="s">
        <v>114</v>
      </c>
      <c r="K289" s="292"/>
    </row>
    <row r="290" spans="1:11" s="294" customFormat="1">
      <c r="A290" s="379">
        <v>44253</v>
      </c>
      <c r="B290" s="315"/>
      <c r="C290" s="292" t="s">
        <v>614</v>
      </c>
      <c r="D290" s="392" t="s">
        <v>971</v>
      </c>
      <c r="E290" s="292" t="s">
        <v>97</v>
      </c>
      <c r="F290" s="296"/>
      <c r="G290" s="316"/>
      <c r="H290" s="298"/>
      <c r="I290" s="298">
        <v>18500000</v>
      </c>
      <c r="J290" s="292" t="s">
        <v>114</v>
      </c>
      <c r="K290" s="292"/>
    </row>
    <row r="291" spans="1:11" s="294" customFormat="1">
      <c r="A291" s="379">
        <v>44253</v>
      </c>
      <c r="B291" s="315"/>
      <c r="C291" s="292" t="s">
        <v>697</v>
      </c>
      <c r="D291" s="392" t="s">
        <v>1067</v>
      </c>
      <c r="E291" s="292" t="s">
        <v>162</v>
      </c>
      <c r="F291" s="296"/>
      <c r="G291" s="316"/>
      <c r="H291" s="298"/>
      <c r="I291" s="298">
        <v>547233000</v>
      </c>
      <c r="J291" s="292" t="s">
        <v>114</v>
      </c>
      <c r="K291" s="292"/>
    </row>
    <row r="292" spans="1:11" s="294" customFormat="1">
      <c r="A292" s="379">
        <v>44232</v>
      </c>
      <c r="B292" s="315"/>
      <c r="C292" s="292" t="s">
        <v>270</v>
      </c>
      <c r="D292" s="392" t="s">
        <v>972</v>
      </c>
      <c r="E292" s="292" t="s">
        <v>162</v>
      </c>
      <c r="F292" s="296"/>
      <c r="G292" s="316"/>
      <c r="H292" s="298">
        <v>302533.86</v>
      </c>
      <c r="I292" s="293">
        <f t="shared" ref="I292" si="18">+ROUND(H292*$K$2,0)</f>
        <v>6952647572</v>
      </c>
      <c r="J292" s="292" t="s">
        <v>115</v>
      </c>
      <c r="K292" s="292"/>
    </row>
    <row r="293" spans="1:11" s="294" customFormat="1">
      <c r="A293" s="379">
        <v>44232</v>
      </c>
      <c r="B293" s="315"/>
      <c r="C293" s="292" t="s">
        <v>1066</v>
      </c>
      <c r="D293" s="392" t="s">
        <v>1068</v>
      </c>
      <c r="E293" s="292" t="s">
        <v>97</v>
      </c>
      <c r="F293" s="296"/>
      <c r="G293" s="316"/>
      <c r="H293" s="298"/>
      <c r="I293" s="298">
        <v>51100000</v>
      </c>
      <c r="J293" s="292" t="s">
        <v>114</v>
      </c>
      <c r="K293" s="292"/>
    </row>
    <row r="294" spans="1:11" s="294" customFormat="1">
      <c r="A294" s="379">
        <v>44235</v>
      </c>
      <c r="B294" s="315"/>
      <c r="C294" s="292" t="s">
        <v>270</v>
      </c>
      <c r="D294" s="392" t="s">
        <v>1069</v>
      </c>
      <c r="E294" s="292" t="s">
        <v>97</v>
      </c>
      <c r="F294" s="296"/>
      <c r="G294" s="316"/>
      <c r="H294" s="298"/>
      <c r="I294" s="298">
        <v>194500000</v>
      </c>
      <c r="J294" s="292" t="s">
        <v>114</v>
      </c>
      <c r="K294" s="292"/>
    </row>
    <row r="295" spans="1:11" s="294" customFormat="1">
      <c r="A295" s="379">
        <v>44235</v>
      </c>
      <c r="B295" s="315"/>
      <c r="C295" s="292" t="s">
        <v>452</v>
      </c>
      <c r="D295" s="392" t="s">
        <v>1070</v>
      </c>
      <c r="E295" s="292" t="s">
        <v>97</v>
      </c>
      <c r="F295" s="296"/>
      <c r="G295" s="316"/>
      <c r="H295" s="298"/>
      <c r="I295" s="298">
        <v>335000000</v>
      </c>
      <c r="J295" s="292" t="s">
        <v>114</v>
      </c>
      <c r="K295" s="292"/>
    </row>
    <row r="296" spans="1:11" s="294" customFormat="1">
      <c r="A296" s="379">
        <v>44235</v>
      </c>
      <c r="B296" s="315"/>
      <c r="C296" s="292" t="s">
        <v>221</v>
      </c>
      <c r="D296" s="392" t="s">
        <v>1071</v>
      </c>
      <c r="E296" s="292" t="s">
        <v>97</v>
      </c>
      <c r="F296" s="296"/>
      <c r="G296" s="316"/>
      <c r="H296" s="298"/>
      <c r="I296" s="298">
        <v>455570780</v>
      </c>
      <c r="J296" s="292" t="s">
        <v>114</v>
      </c>
      <c r="K296" s="292"/>
    </row>
    <row r="297" spans="1:11" s="294" customFormat="1">
      <c r="A297" s="379">
        <v>44253</v>
      </c>
      <c r="B297" s="315"/>
      <c r="C297" s="292" t="s">
        <v>270</v>
      </c>
      <c r="D297" s="392" t="s">
        <v>1072</v>
      </c>
      <c r="E297" s="292" t="s">
        <v>162</v>
      </c>
      <c r="F297" s="296"/>
      <c r="G297" s="316"/>
      <c r="H297" s="298"/>
      <c r="I297" s="298">
        <v>269960000</v>
      </c>
      <c r="J297" s="292" t="s">
        <v>114</v>
      </c>
      <c r="K297" s="292"/>
    </row>
    <row r="302" spans="1:11">
      <c r="H302" s="521"/>
    </row>
  </sheetData>
  <autoFilter ref="A4:K297" xr:uid="{00000000-0009-0000-0000-000010000000}"/>
  <phoneticPr fontId="4" type="noConversion"/>
  <pageMargins left="0.7" right="0.7" top="0.75" bottom="0.75" header="0.3" footer="0.3"/>
  <pageSetup orientation="portrait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00"/>
  <sheetViews>
    <sheetView topLeftCell="A200" zoomScale="80" zoomScaleNormal="80" workbookViewId="0">
      <selection activeCell="D147" sqref="D147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22948.140179454302</v>
      </c>
      <c r="K2" s="294">
        <v>22933.458128607213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+SUBTOTAL(9,F5:F59795)</f>
        <v>15329358.290000003</v>
      </c>
      <c r="G4" s="397">
        <f>+SUBTOTAL(9,G5:G59795)</f>
        <v>383669141828</v>
      </c>
      <c r="H4" s="397">
        <f>+SUBTOTAL(9,H5:H59795)</f>
        <v>12947482.84</v>
      </c>
      <c r="I4" s="370">
        <f>+SUBTOTAL(9,I5:I59795)</f>
        <v>329395621860</v>
      </c>
      <c r="J4" s="370"/>
      <c r="K4" s="370"/>
    </row>
    <row r="5" spans="1:11" s="308" customFormat="1">
      <c r="A5" s="379">
        <v>44286</v>
      </c>
      <c r="B5" s="315"/>
      <c r="C5" s="292" t="s">
        <v>928</v>
      </c>
      <c r="D5" s="292" t="s">
        <v>929</v>
      </c>
      <c r="E5" s="398" t="s">
        <v>81</v>
      </c>
      <c r="F5" s="296">
        <v>545724.26</v>
      </c>
      <c r="G5" s="316">
        <f t="shared" ref="G5:G24" si="0">+ROUND(F5*$I$2,0)</f>
        <v>12523356818</v>
      </c>
      <c r="H5" s="298"/>
      <c r="I5" s="298"/>
      <c r="J5" s="292" t="s">
        <v>115</v>
      </c>
      <c r="K5" s="292"/>
    </row>
    <row r="6" spans="1:11" s="308" customFormat="1">
      <c r="A6" s="379">
        <v>44266</v>
      </c>
      <c r="B6" s="315"/>
      <c r="C6" s="292" t="s">
        <v>499</v>
      </c>
      <c r="D6" s="292" t="s">
        <v>1074</v>
      </c>
      <c r="E6" s="398" t="s">
        <v>117</v>
      </c>
      <c r="F6" s="296">
        <v>163900.53</v>
      </c>
      <c r="G6" s="316">
        <f t="shared" si="0"/>
        <v>3761212338</v>
      </c>
      <c r="H6" s="298"/>
      <c r="I6" s="298"/>
      <c r="J6" s="292" t="s">
        <v>115</v>
      </c>
      <c r="K6" s="292"/>
    </row>
    <row r="7" spans="1:11" s="308" customFormat="1">
      <c r="A7" s="379">
        <v>44286</v>
      </c>
      <c r="B7" s="315"/>
      <c r="C7" s="292" t="s">
        <v>499</v>
      </c>
      <c r="D7" s="292" t="s">
        <v>1074</v>
      </c>
      <c r="E7" s="398" t="s">
        <v>117</v>
      </c>
      <c r="F7" s="296">
        <v>174649.73</v>
      </c>
      <c r="G7" s="316">
        <f t="shared" si="0"/>
        <v>4007886486</v>
      </c>
      <c r="H7" s="298"/>
      <c r="I7" s="298"/>
      <c r="J7" s="292" t="s">
        <v>115</v>
      </c>
      <c r="K7" s="292"/>
    </row>
    <row r="8" spans="1:11" s="308" customFormat="1">
      <c r="A8" s="379">
        <v>44260</v>
      </c>
      <c r="B8" s="315"/>
      <c r="C8" s="292" t="s">
        <v>128</v>
      </c>
      <c r="D8" s="292" t="s">
        <v>1074</v>
      </c>
      <c r="E8" s="398" t="s">
        <v>117</v>
      </c>
      <c r="F8" s="296">
        <v>679838</v>
      </c>
      <c r="G8" s="316">
        <f t="shared" si="0"/>
        <v>15601017723</v>
      </c>
      <c r="H8" s="298"/>
      <c r="I8" s="298"/>
      <c r="J8" s="292" t="s">
        <v>115</v>
      </c>
      <c r="K8" s="292"/>
    </row>
    <row r="9" spans="1:11" s="308" customFormat="1">
      <c r="A9" s="379">
        <v>44260</v>
      </c>
      <c r="B9" s="315"/>
      <c r="C9" s="292" t="s">
        <v>127</v>
      </c>
      <c r="D9" s="292" t="s">
        <v>1074</v>
      </c>
      <c r="E9" s="398" t="s">
        <v>117</v>
      </c>
      <c r="F9" s="296">
        <v>867323.20000000007</v>
      </c>
      <c r="G9" s="316">
        <f t="shared" si="0"/>
        <v>19903454374</v>
      </c>
      <c r="H9" s="298"/>
      <c r="I9" s="298"/>
      <c r="J9" s="292" t="s">
        <v>115</v>
      </c>
      <c r="K9" s="292"/>
    </row>
    <row r="10" spans="1:11" s="308" customFormat="1">
      <c r="A10" s="379">
        <v>44274</v>
      </c>
      <c r="B10" s="315"/>
      <c r="C10" s="292" t="s">
        <v>128</v>
      </c>
      <c r="D10" s="292" t="s">
        <v>1074</v>
      </c>
      <c r="E10" s="398" t="s">
        <v>117</v>
      </c>
      <c r="F10" s="296">
        <v>2036974.4</v>
      </c>
      <c r="G10" s="316">
        <f t="shared" si="0"/>
        <v>46744774073</v>
      </c>
      <c r="H10" s="298"/>
      <c r="I10" s="298"/>
      <c r="J10" s="292" t="s">
        <v>115</v>
      </c>
      <c r="K10" s="292"/>
    </row>
    <row r="11" spans="1:11" s="308" customFormat="1">
      <c r="A11" s="379">
        <v>44274</v>
      </c>
      <c r="B11" s="315"/>
      <c r="C11" s="292" t="s">
        <v>127</v>
      </c>
      <c r="D11" s="292" t="s">
        <v>1074</v>
      </c>
      <c r="E11" s="398" t="s">
        <v>117</v>
      </c>
      <c r="F11" s="296">
        <v>3136908.8</v>
      </c>
      <c r="G11" s="316">
        <f t="shared" si="0"/>
        <v>71986222873</v>
      </c>
      <c r="H11" s="298"/>
      <c r="I11" s="298"/>
      <c r="J11" s="292" t="s">
        <v>115</v>
      </c>
      <c r="K11" s="292"/>
    </row>
    <row r="12" spans="1:11" s="308" customFormat="1">
      <c r="A12" s="379">
        <v>44285</v>
      </c>
      <c r="B12" s="315"/>
      <c r="C12" s="292" t="s">
        <v>500</v>
      </c>
      <c r="D12" s="292" t="s">
        <v>1074</v>
      </c>
      <c r="E12" s="398" t="s">
        <v>117</v>
      </c>
      <c r="F12" s="296">
        <v>258400.33</v>
      </c>
      <c r="G12" s="316">
        <f t="shared" si="0"/>
        <v>5929806995</v>
      </c>
      <c r="H12" s="298"/>
      <c r="I12" s="298"/>
      <c r="J12" s="292" t="s">
        <v>115</v>
      </c>
      <c r="K12" s="292"/>
    </row>
    <row r="13" spans="1:11" s="308" customFormat="1">
      <c r="A13" s="379">
        <v>44277</v>
      </c>
      <c r="B13" s="315"/>
      <c r="C13" s="292" t="s">
        <v>664</v>
      </c>
      <c r="D13" s="292" t="s">
        <v>1074</v>
      </c>
      <c r="E13" s="398" t="s">
        <v>117</v>
      </c>
      <c r="F13" s="296">
        <v>705387.73</v>
      </c>
      <c r="G13" s="316">
        <f t="shared" si="0"/>
        <v>16187336509</v>
      </c>
      <c r="H13" s="298"/>
      <c r="I13" s="298"/>
      <c r="J13" s="292" t="s">
        <v>115</v>
      </c>
      <c r="K13" s="292"/>
    </row>
    <row r="14" spans="1:11" s="308" customFormat="1">
      <c r="A14" s="379">
        <v>44274</v>
      </c>
      <c r="B14" s="315"/>
      <c r="C14" s="292" t="s">
        <v>636</v>
      </c>
      <c r="D14" s="292" t="s">
        <v>1074</v>
      </c>
      <c r="E14" s="398" t="s">
        <v>117</v>
      </c>
      <c r="F14" s="296">
        <v>66677.73</v>
      </c>
      <c r="G14" s="316">
        <f t="shared" si="0"/>
        <v>1530129895</v>
      </c>
      <c r="H14" s="298"/>
      <c r="I14" s="298"/>
      <c r="J14" s="292" t="s">
        <v>115</v>
      </c>
      <c r="K14" s="292"/>
    </row>
    <row r="15" spans="1:11" s="308" customFormat="1">
      <c r="A15" s="379">
        <v>44278</v>
      </c>
      <c r="B15" s="315"/>
      <c r="C15" s="292" t="s">
        <v>930</v>
      </c>
      <c r="D15" s="292" t="s">
        <v>1074</v>
      </c>
      <c r="E15" s="398" t="s">
        <v>117</v>
      </c>
      <c r="F15" s="296">
        <v>194047.73</v>
      </c>
      <c r="G15" s="316">
        <f t="shared" si="0"/>
        <v>4453034510</v>
      </c>
      <c r="H15" s="298"/>
      <c r="I15" s="298"/>
      <c r="J15" s="292" t="s">
        <v>115</v>
      </c>
      <c r="K15" s="292"/>
    </row>
    <row r="16" spans="1:11" s="308" customFormat="1">
      <c r="A16" s="379">
        <v>44274</v>
      </c>
      <c r="B16" s="315"/>
      <c r="C16" s="292" t="s">
        <v>683</v>
      </c>
      <c r="D16" s="292" t="s">
        <v>1074</v>
      </c>
      <c r="E16" s="398" t="s">
        <v>117</v>
      </c>
      <c r="F16" s="296">
        <v>152339.73000000001</v>
      </c>
      <c r="G16" s="316">
        <f t="shared" si="0"/>
        <v>3495913479</v>
      </c>
      <c r="H16" s="298"/>
      <c r="I16" s="298"/>
      <c r="J16" s="292" t="s">
        <v>115</v>
      </c>
      <c r="K16" s="292"/>
    </row>
    <row r="17" spans="1:11" s="308" customFormat="1">
      <c r="A17" s="379">
        <v>44277</v>
      </c>
      <c r="B17" s="315"/>
      <c r="C17" s="292" t="s">
        <v>700</v>
      </c>
      <c r="D17" s="292" t="s">
        <v>1074</v>
      </c>
      <c r="E17" s="398" t="s">
        <v>117</v>
      </c>
      <c r="F17" s="296">
        <v>41672.730000000003</v>
      </c>
      <c r="G17" s="316">
        <f t="shared" si="0"/>
        <v>956311650</v>
      </c>
      <c r="H17" s="298"/>
      <c r="I17" s="298"/>
      <c r="J17" s="292" t="s">
        <v>115</v>
      </c>
      <c r="K17" s="292"/>
    </row>
    <row r="18" spans="1:11" s="308" customFormat="1">
      <c r="A18" s="379">
        <v>44286</v>
      </c>
      <c r="B18" s="315"/>
      <c r="C18" s="292" t="s">
        <v>463</v>
      </c>
      <c r="D18" s="292" t="s">
        <v>1074</v>
      </c>
      <c r="E18" s="398" t="s">
        <v>117</v>
      </c>
      <c r="F18" s="296">
        <v>422804.33</v>
      </c>
      <c r="G18" s="316">
        <f t="shared" si="0"/>
        <v>9702573033</v>
      </c>
      <c r="H18" s="298"/>
      <c r="I18" s="298"/>
      <c r="J18" s="292" t="s">
        <v>115</v>
      </c>
      <c r="K18" s="292"/>
    </row>
    <row r="19" spans="1:11" s="308" customFormat="1">
      <c r="A19" s="379">
        <v>44256</v>
      </c>
      <c r="B19" s="315"/>
      <c r="C19" s="292" t="s">
        <v>613</v>
      </c>
      <c r="D19" s="292" t="s">
        <v>929</v>
      </c>
      <c r="E19" s="398" t="s">
        <v>96</v>
      </c>
      <c r="F19" s="296"/>
      <c r="G19" s="296">
        <v>660720000</v>
      </c>
      <c r="H19" s="298"/>
      <c r="I19" s="298"/>
      <c r="J19" s="292" t="s">
        <v>114</v>
      </c>
      <c r="K19" s="292"/>
    </row>
    <row r="20" spans="1:11" s="308" customFormat="1">
      <c r="A20" s="379">
        <v>44256</v>
      </c>
      <c r="B20" s="315"/>
      <c r="C20" s="292" t="s">
        <v>463</v>
      </c>
      <c r="D20" s="292" t="s">
        <v>929</v>
      </c>
      <c r="E20" s="398" t="s">
        <v>117</v>
      </c>
      <c r="F20" s="296">
        <v>195376.93</v>
      </c>
      <c r="G20" s="316">
        <f t="shared" si="0"/>
        <v>4483537177</v>
      </c>
      <c r="H20" s="298"/>
      <c r="I20" s="298"/>
      <c r="J20" s="292" t="s">
        <v>115</v>
      </c>
      <c r="K20" s="292"/>
    </row>
    <row r="21" spans="1:11" s="308" customFormat="1">
      <c r="A21" s="379">
        <v>44256</v>
      </c>
      <c r="B21" s="315"/>
      <c r="C21" s="292" t="s">
        <v>494</v>
      </c>
      <c r="D21" s="292" t="s">
        <v>929</v>
      </c>
      <c r="E21" s="398" t="s">
        <v>117</v>
      </c>
      <c r="F21" s="296">
        <v>2298629.5299999998</v>
      </c>
      <c r="G21" s="316">
        <f t="shared" si="0"/>
        <v>52749272675</v>
      </c>
      <c r="H21" s="298"/>
      <c r="I21" s="298"/>
      <c r="J21" s="292" t="s">
        <v>115</v>
      </c>
      <c r="K21" s="292"/>
    </row>
    <row r="22" spans="1:11" s="308" customFormat="1">
      <c r="A22" s="379">
        <v>44274</v>
      </c>
      <c r="B22" s="315"/>
      <c r="C22" s="292" t="s">
        <v>1124</v>
      </c>
      <c r="D22" s="292" t="s">
        <v>1127</v>
      </c>
      <c r="E22" s="398" t="s">
        <v>117</v>
      </c>
      <c r="F22" s="296">
        <v>10977.8</v>
      </c>
      <c r="G22" s="316">
        <f t="shared" si="0"/>
        <v>251920093</v>
      </c>
      <c r="H22" s="298"/>
      <c r="I22" s="298"/>
      <c r="J22" s="292" t="s">
        <v>115</v>
      </c>
      <c r="K22" s="292"/>
    </row>
    <row r="23" spans="1:11" s="308" customFormat="1">
      <c r="A23" s="379">
        <v>44285</v>
      </c>
      <c r="B23" s="315"/>
      <c r="C23" s="292" t="s">
        <v>1125</v>
      </c>
      <c r="D23" s="292" t="s">
        <v>1128</v>
      </c>
      <c r="E23" s="398" t="s">
        <v>117</v>
      </c>
      <c r="F23" s="296">
        <v>2168077.4</v>
      </c>
      <c r="G23" s="316">
        <f t="shared" si="0"/>
        <v>49753344095</v>
      </c>
      <c r="H23" s="298"/>
      <c r="I23" s="298"/>
      <c r="J23" s="292" t="s">
        <v>115</v>
      </c>
      <c r="K23" s="292"/>
    </row>
    <row r="24" spans="1:11" s="308" customFormat="1">
      <c r="A24" s="379">
        <v>44285</v>
      </c>
      <c r="B24" s="315"/>
      <c r="C24" s="292" t="s">
        <v>1126</v>
      </c>
      <c r="D24" s="292" t="s">
        <v>1128</v>
      </c>
      <c r="E24" s="398" t="s">
        <v>117</v>
      </c>
      <c r="F24" s="296">
        <v>1209647.3999999999</v>
      </c>
      <c r="G24" s="316">
        <f t="shared" si="0"/>
        <v>27759158103</v>
      </c>
      <c r="H24" s="298"/>
      <c r="I24" s="298"/>
      <c r="J24" s="292" t="s">
        <v>115</v>
      </c>
      <c r="K24" s="292"/>
    </row>
    <row r="25" spans="1:11" s="308" customFormat="1">
      <c r="A25" s="379">
        <v>44256</v>
      </c>
      <c r="B25" s="315"/>
      <c r="C25" s="292" t="s">
        <v>432</v>
      </c>
      <c r="D25" s="292" t="s">
        <v>1073</v>
      </c>
      <c r="E25" s="292" t="s">
        <v>17</v>
      </c>
      <c r="F25" s="296"/>
      <c r="G25" s="316">
        <v>13445</v>
      </c>
      <c r="H25" s="298"/>
      <c r="I25" s="298"/>
      <c r="J25" s="292" t="s">
        <v>114</v>
      </c>
      <c r="K25" s="292"/>
    </row>
    <row r="26" spans="1:11" s="308" customFormat="1">
      <c r="A26" s="379">
        <v>44275</v>
      </c>
      <c r="B26" s="315"/>
      <c r="C26" s="292" t="s">
        <v>430</v>
      </c>
      <c r="D26" s="292" t="s">
        <v>1073</v>
      </c>
      <c r="E26" s="292" t="s">
        <v>17</v>
      </c>
      <c r="F26" s="296"/>
      <c r="G26" s="316">
        <v>199782</v>
      </c>
      <c r="H26" s="298"/>
      <c r="I26" s="298"/>
      <c r="J26" s="292" t="s">
        <v>114</v>
      </c>
      <c r="K26" s="292"/>
    </row>
    <row r="27" spans="1:11" s="308" customFormat="1">
      <c r="A27" s="379">
        <v>44275</v>
      </c>
      <c r="B27" s="315"/>
      <c r="C27" s="292" t="s">
        <v>131</v>
      </c>
      <c r="D27" s="292" t="s">
        <v>1073</v>
      </c>
      <c r="E27" s="292" t="s">
        <v>17</v>
      </c>
      <c r="F27" s="296"/>
      <c r="G27" s="316">
        <v>246086</v>
      </c>
      <c r="H27" s="298"/>
      <c r="I27" s="298"/>
      <c r="J27" s="292" t="s">
        <v>114</v>
      </c>
      <c r="K27" s="292"/>
    </row>
    <row r="28" spans="1:11" s="308" customFormat="1">
      <c r="A28" s="379">
        <v>44280</v>
      </c>
      <c r="B28" s="315"/>
      <c r="C28" s="292" t="s">
        <v>431</v>
      </c>
      <c r="D28" s="292" t="s">
        <v>1073</v>
      </c>
      <c r="E28" s="292" t="s">
        <v>17</v>
      </c>
      <c r="F28" s="296"/>
      <c r="G28" s="316">
        <v>13086</v>
      </c>
      <c r="H28" s="298"/>
      <c r="I28" s="298"/>
      <c r="J28" s="292" t="s">
        <v>114</v>
      </c>
      <c r="K28" s="292"/>
    </row>
    <row r="29" spans="1:11" s="308" customFormat="1">
      <c r="A29" s="379">
        <v>44285</v>
      </c>
      <c r="B29" s="315"/>
      <c r="C29" s="292" t="s">
        <v>256</v>
      </c>
      <c r="D29" s="292" t="s">
        <v>1073</v>
      </c>
      <c r="E29" s="292" t="s">
        <v>17</v>
      </c>
      <c r="F29" s="296"/>
      <c r="G29" s="316">
        <v>2800</v>
      </c>
      <c r="H29" s="298"/>
      <c r="I29" s="298"/>
      <c r="J29" s="292" t="s">
        <v>114</v>
      </c>
      <c r="K29" s="292"/>
    </row>
    <row r="30" spans="1:11" s="308" customFormat="1">
      <c r="A30" s="379">
        <v>44268</v>
      </c>
      <c r="B30" s="315"/>
      <c r="C30" s="292" t="s">
        <v>1129</v>
      </c>
      <c r="D30" s="292" t="s">
        <v>1133</v>
      </c>
      <c r="E30" s="398" t="s">
        <v>18</v>
      </c>
      <c r="F30" s="296"/>
      <c r="G30" s="316">
        <v>146833</v>
      </c>
      <c r="H30" s="298"/>
      <c r="I30" s="298"/>
      <c r="J30" s="292" t="s">
        <v>114</v>
      </c>
      <c r="K30" s="292"/>
    </row>
    <row r="31" spans="1:11" s="308" customFormat="1">
      <c r="A31" s="379">
        <v>44268</v>
      </c>
      <c r="B31" s="315"/>
      <c r="C31" s="292" t="s">
        <v>1130</v>
      </c>
      <c r="D31" s="292" t="s">
        <v>1134</v>
      </c>
      <c r="E31" s="398" t="s">
        <v>18</v>
      </c>
      <c r="F31" s="296"/>
      <c r="G31" s="316">
        <v>443180</v>
      </c>
      <c r="H31" s="298"/>
      <c r="I31" s="298"/>
      <c r="J31" s="292" t="s">
        <v>114</v>
      </c>
      <c r="K31" s="292"/>
    </row>
    <row r="32" spans="1:11" s="308" customFormat="1">
      <c r="A32" s="379">
        <v>44258</v>
      </c>
      <c r="B32" s="315"/>
      <c r="C32" s="292" t="s">
        <v>458</v>
      </c>
      <c r="D32" s="292" t="s">
        <v>1135</v>
      </c>
      <c r="E32" s="398" t="s">
        <v>18</v>
      </c>
      <c r="F32" s="296"/>
      <c r="G32" s="316">
        <v>35000000</v>
      </c>
      <c r="H32" s="298"/>
      <c r="I32" s="298"/>
      <c r="J32" s="292" t="s">
        <v>114</v>
      </c>
      <c r="K32" s="292"/>
    </row>
    <row r="33" spans="1:11" s="308" customFormat="1">
      <c r="A33" s="379">
        <v>44259</v>
      </c>
      <c r="B33" s="315"/>
      <c r="C33" s="292" t="s">
        <v>260</v>
      </c>
      <c r="D33" s="292" t="s">
        <v>1136</v>
      </c>
      <c r="E33" s="398" t="s">
        <v>18</v>
      </c>
      <c r="F33" s="296"/>
      <c r="G33" s="316">
        <v>216000</v>
      </c>
      <c r="H33" s="298"/>
      <c r="I33" s="298"/>
      <c r="J33" s="292" t="s">
        <v>114</v>
      </c>
      <c r="K33" s="292"/>
    </row>
    <row r="34" spans="1:11" s="308" customFormat="1">
      <c r="A34" s="379">
        <v>44259</v>
      </c>
      <c r="B34" s="315"/>
      <c r="C34" s="292" t="s">
        <v>260</v>
      </c>
      <c r="D34" s="292" t="s">
        <v>1137</v>
      </c>
      <c r="E34" s="398" t="s">
        <v>18</v>
      </c>
      <c r="F34" s="296"/>
      <c r="G34" s="316">
        <v>1000000</v>
      </c>
      <c r="H34" s="298"/>
      <c r="I34" s="298"/>
      <c r="J34" s="292" t="s">
        <v>114</v>
      </c>
      <c r="K34" s="292"/>
    </row>
    <row r="35" spans="1:11" s="308" customFormat="1">
      <c r="A35" s="379">
        <v>44266</v>
      </c>
      <c r="B35" s="315"/>
      <c r="C35" s="292" t="s">
        <v>616</v>
      </c>
      <c r="D35" s="292" t="s">
        <v>1090</v>
      </c>
      <c r="E35" s="398" t="s">
        <v>18</v>
      </c>
      <c r="F35" s="296"/>
      <c r="G35" s="316">
        <v>157022000</v>
      </c>
      <c r="H35" s="298"/>
      <c r="I35" s="298"/>
      <c r="J35" s="292" t="s">
        <v>114</v>
      </c>
      <c r="K35" s="292"/>
    </row>
    <row r="36" spans="1:11" s="308" customFormat="1">
      <c r="A36" s="379">
        <v>44266</v>
      </c>
      <c r="B36" s="315"/>
      <c r="C36" s="292" t="s">
        <v>1131</v>
      </c>
      <c r="D36" s="292" t="s">
        <v>1133</v>
      </c>
      <c r="E36" s="398" t="s">
        <v>18</v>
      </c>
      <c r="F36" s="296"/>
      <c r="G36" s="316">
        <v>33938</v>
      </c>
      <c r="H36" s="298"/>
      <c r="I36" s="298"/>
      <c r="J36" s="292" t="s">
        <v>114</v>
      </c>
      <c r="K36" s="292"/>
    </row>
    <row r="37" spans="1:11" s="308" customFormat="1">
      <c r="A37" s="379">
        <v>44284</v>
      </c>
      <c r="B37" s="315"/>
      <c r="C37" s="292" t="s">
        <v>1132</v>
      </c>
      <c r="D37" s="292" t="s">
        <v>1137</v>
      </c>
      <c r="E37" s="398" t="s">
        <v>18</v>
      </c>
      <c r="F37" s="296"/>
      <c r="G37" s="316">
        <v>8478000</v>
      </c>
      <c r="H37" s="298"/>
      <c r="I37" s="298"/>
      <c r="J37" s="292" t="s">
        <v>114</v>
      </c>
      <c r="K37" s="292"/>
    </row>
    <row r="38" spans="1:11" s="308" customFormat="1">
      <c r="A38" s="379">
        <v>44281</v>
      </c>
      <c r="B38" s="315"/>
      <c r="C38" s="292" t="s">
        <v>1075</v>
      </c>
      <c r="D38" s="292" t="s">
        <v>1076</v>
      </c>
      <c r="E38" s="398" t="s">
        <v>18</v>
      </c>
      <c r="F38" s="296"/>
      <c r="G38" s="316">
        <v>24973779</v>
      </c>
      <c r="H38" s="298"/>
      <c r="I38" s="298"/>
      <c r="J38" s="292" t="s">
        <v>114</v>
      </c>
      <c r="K38" s="292"/>
    </row>
    <row r="39" spans="1:11" s="308" customFormat="1">
      <c r="A39" s="379">
        <v>44260</v>
      </c>
      <c r="B39" s="315"/>
      <c r="C39" s="292" t="s">
        <v>267</v>
      </c>
      <c r="D39" s="292" t="s">
        <v>932</v>
      </c>
      <c r="E39" s="292" t="s">
        <v>161</v>
      </c>
      <c r="F39" s="296"/>
      <c r="G39" s="316">
        <v>8023750000</v>
      </c>
      <c r="H39" s="298"/>
      <c r="I39" s="298"/>
      <c r="J39" s="292" t="s">
        <v>114</v>
      </c>
      <c r="K39" s="292"/>
    </row>
    <row r="40" spans="1:11" s="308" customFormat="1">
      <c r="A40" s="379">
        <v>44260</v>
      </c>
      <c r="B40" s="315"/>
      <c r="C40" s="292" t="s">
        <v>267</v>
      </c>
      <c r="D40" s="292" t="s">
        <v>690</v>
      </c>
      <c r="E40" s="292" t="s">
        <v>161</v>
      </c>
      <c r="F40" s="296"/>
      <c r="G40" s="316">
        <v>8025500000</v>
      </c>
      <c r="H40" s="298"/>
      <c r="I40" s="298"/>
      <c r="J40" s="292" t="s">
        <v>114</v>
      </c>
      <c r="K40" s="292"/>
    </row>
    <row r="41" spans="1:11" s="308" customFormat="1" ht="14.25" customHeight="1">
      <c r="A41" s="379">
        <v>44280</v>
      </c>
      <c r="B41" s="315"/>
      <c r="C41" s="292" t="s">
        <v>267</v>
      </c>
      <c r="D41" s="292" t="s">
        <v>654</v>
      </c>
      <c r="E41" s="292" t="s">
        <v>161</v>
      </c>
      <c r="F41" s="296"/>
      <c r="G41" s="316">
        <v>5743750000</v>
      </c>
      <c r="H41" s="298"/>
      <c r="I41" s="298"/>
      <c r="J41" s="292" t="s">
        <v>114</v>
      </c>
      <c r="K41" s="292"/>
    </row>
    <row r="42" spans="1:11" s="308" customFormat="1">
      <c r="A42" s="379">
        <v>44280</v>
      </c>
      <c r="B42" s="315"/>
      <c r="C42" s="292" t="s">
        <v>267</v>
      </c>
      <c r="D42" s="292" t="s">
        <v>690</v>
      </c>
      <c r="E42" s="292" t="s">
        <v>161</v>
      </c>
      <c r="F42" s="296"/>
      <c r="G42" s="316">
        <v>9188000000</v>
      </c>
      <c r="H42" s="298"/>
      <c r="I42" s="298"/>
      <c r="J42" s="292" t="s">
        <v>114</v>
      </c>
      <c r="K42" s="292"/>
    </row>
    <row r="43" spans="1:11" s="308" customFormat="1">
      <c r="A43" s="379">
        <v>44285</v>
      </c>
      <c r="B43" s="315"/>
      <c r="C43" s="292" t="s">
        <v>267</v>
      </c>
      <c r="D43" s="292" t="s">
        <v>623</v>
      </c>
      <c r="E43" s="292"/>
      <c r="F43" s="296"/>
      <c r="G43" s="316">
        <v>19370000</v>
      </c>
      <c r="H43" s="298"/>
      <c r="I43" s="298"/>
      <c r="J43" s="292" t="s">
        <v>114</v>
      </c>
      <c r="K43" s="292"/>
    </row>
    <row r="44" spans="1:11" s="308" customFormat="1">
      <c r="A44" s="379">
        <v>44265</v>
      </c>
      <c r="B44" s="315"/>
      <c r="C44" s="292" t="s">
        <v>219</v>
      </c>
      <c r="D44" s="292" t="s">
        <v>1092</v>
      </c>
      <c r="E44" s="292" t="s">
        <v>19</v>
      </c>
      <c r="F44" s="296"/>
      <c r="G44" s="296"/>
      <c r="H44" s="298"/>
      <c r="I44" s="298">
        <v>5024125183</v>
      </c>
      <c r="J44" s="292" t="s">
        <v>114</v>
      </c>
      <c r="K44" s="292"/>
    </row>
    <row r="45" spans="1:11" s="308" customFormat="1">
      <c r="A45" s="379">
        <v>44265</v>
      </c>
      <c r="B45" s="315"/>
      <c r="C45" s="292" t="s">
        <v>219</v>
      </c>
      <c r="D45" s="292" t="s">
        <v>1138</v>
      </c>
      <c r="E45" s="292" t="s">
        <v>19</v>
      </c>
      <c r="F45" s="296"/>
      <c r="G45" s="316"/>
      <c r="H45" s="298"/>
      <c r="I45" s="298">
        <v>82995680</v>
      </c>
      <c r="J45" s="292" t="s">
        <v>114</v>
      </c>
      <c r="K45" s="292"/>
    </row>
    <row r="46" spans="1:11" s="308" customFormat="1">
      <c r="A46" s="379">
        <v>44265</v>
      </c>
      <c r="B46" s="315"/>
      <c r="C46" s="292" t="s">
        <v>219</v>
      </c>
      <c r="D46" s="292" t="s">
        <v>1138</v>
      </c>
      <c r="E46" s="292" t="s">
        <v>19</v>
      </c>
      <c r="F46" s="296"/>
      <c r="G46" s="316"/>
      <c r="H46" s="298">
        <v>27792</v>
      </c>
      <c r="I46" s="293">
        <f t="shared" ref="I46:I47" si="1">+ROUND(H46*$K$2,0)</f>
        <v>637366668</v>
      </c>
      <c r="J46" s="292" t="s">
        <v>115</v>
      </c>
      <c r="K46" s="292"/>
    </row>
    <row r="47" spans="1:11" s="308" customFormat="1">
      <c r="A47" s="379">
        <v>44274</v>
      </c>
      <c r="B47" s="315"/>
      <c r="C47" s="292" t="s">
        <v>219</v>
      </c>
      <c r="D47" s="292" t="s">
        <v>984</v>
      </c>
      <c r="E47" s="292" t="s">
        <v>19</v>
      </c>
      <c r="F47" s="296"/>
      <c r="G47" s="316"/>
      <c r="H47" s="298">
        <v>20783</v>
      </c>
      <c r="I47" s="293">
        <f t="shared" si="1"/>
        <v>476626060</v>
      </c>
      <c r="J47" s="292" t="s">
        <v>115</v>
      </c>
      <c r="K47" s="292"/>
    </row>
    <row r="48" spans="1:11" s="308" customFormat="1">
      <c r="A48" s="379">
        <v>44274</v>
      </c>
      <c r="B48" s="315"/>
      <c r="C48" s="292" t="s">
        <v>219</v>
      </c>
      <c r="D48" s="292" t="s">
        <v>984</v>
      </c>
      <c r="E48" s="292" t="s">
        <v>19</v>
      </c>
      <c r="F48" s="296"/>
      <c r="G48" s="316"/>
      <c r="H48" s="298"/>
      <c r="I48" s="298">
        <v>621410580</v>
      </c>
      <c r="J48" s="292" t="s">
        <v>114</v>
      </c>
      <c r="K48" s="292"/>
    </row>
    <row r="49" spans="1:11" s="308" customFormat="1">
      <c r="A49" s="379">
        <v>44260</v>
      </c>
      <c r="B49" s="315"/>
      <c r="C49" s="292" t="s">
        <v>219</v>
      </c>
      <c r="D49" s="292" t="s">
        <v>1089</v>
      </c>
      <c r="E49" s="292" t="s">
        <v>19</v>
      </c>
      <c r="F49" s="296"/>
      <c r="G49" s="316"/>
      <c r="H49" s="298"/>
      <c r="I49" s="298">
        <v>94589484</v>
      </c>
      <c r="J49" s="292" t="s">
        <v>114</v>
      </c>
      <c r="K49" s="292"/>
    </row>
    <row r="50" spans="1:11" s="308" customFormat="1">
      <c r="A50" s="379">
        <v>44274</v>
      </c>
      <c r="B50" s="315"/>
      <c r="C50" s="292" t="s">
        <v>219</v>
      </c>
      <c r="D50" s="292" t="s">
        <v>1093</v>
      </c>
      <c r="E50" s="292" t="s">
        <v>19</v>
      </c>
      <c r="F50" s="296"/>
      <c r="G50" s="316"/>
      <c r="H50" s="298"/>
      <c r="I50" s="298">
        <v>68947036</v>
      </c>
      <c r="J50" s="292" t="s">
        <v>114</v>
      </c>
      <c r="K50" s="292"/>
    </row>
    <row r="51" spans="1:11" s="308" customFormat="1">
      <c r="A51" s="379">
        <v>44270</v>
      </c>
      <c r="B51" s="315"/>
      <c r="C51" s="292" t="s">
        <v>131</v>
      </c>
      <c r="D51" s="292" t="s">
        <v>649</v>
      </c>
      <c r="E51" s="292" t="s">
        <v>20</v>
      </c>
      <c r="F51" s="296"/>
      <c r="G51" s="316"/>
      <c r="H51" s="298"/>
      <c r="I51" s="298">
        <v>9007900</v>
      </c>
      <c r="J51" s="292" t="s">
        <v>114</v>
      </c>
      <c r="K51" s="292"/>
    </row>
    <row r="52" spans="1:11" s="308" customFormat="1">
      <c r="A52" s="379">
        <v>44270</v>
      </c>
      <c r="B52" s="315"/>
      <c r="C52" s="292" t="s">
        <v>131</v>
      </c>
      <c r="D52" s="292" t="s">
        <v>679</v>
      </c>
      <c r="E52" s="292" t="s">
        <v>20</v>
      </c>
      <c r="F52" s="296"/>
      <c r="G52" s="316"/>
      <c r="H52" s="298"/>
      <c r="I52" s="298">
        <v>5489000</v>
      </c>
      <c r="J52" s="292" t="s">
        <v>114</v>
      </c>
      <c r="K52" s="292"/>
    </row>
    <row r="53" spans="1:11" s="308" customFormat="1">
      <c r="A53" s="379">
        <v>44270</v>
      </c>
      <c r="B53" s="315"/>
      <c r="C53" s="292" t="s">
        <v>131</v>
      </c>
      <c r="D53" s="292" t="s">
        <v>628</v>
      </c>
      <c r="E53" s="292" t="s">
        <v>20</v>
      </c>
      <c r="F53" s="296"/>
      <c r="G53" s="316"/>
      <c r="H53" s="298"/>
      <c r="I53" s="298">
        <v>37147700</v>
      </c>
      <c r="J53" s="292" t="s">
        <v>114</v>
      </c>
      <c r="K53" s="292"/>
    </row>
    <row r="54" spans="1:11" s="308" customFormat="1">
      <c r="A54" s="379">
        <v>44270</v>
      </c>
      <c r="B54" s="315"/>
      <c r="C54" s="292" t="s">
        <v>131</v>
      </c>
      <c r="D54" s="292" t="s">
        <v>629</v>
      </c>
      <c r="E54" s="292" t="s">
        <v>20</v>
      </c>
      <c r="F54" s="296"/>
      <c r="G54" s="316"/>
      <c r="H54" s="298"/>
      <c r="I54" s="298">
        <v>17622000</v>
      </c>
      <c r="J54" s="292" t="s">
        <v>114</v>
      </c>
      <c r="K54" s="292"/>
    </row>
    <row r="55" spans="1:11" s="308" customFormat="1">
      <c r="A55" s="379">
        <v>44270</v>
      </c>
      <c r="B55" s="315"/>
      <c r="C55" s="292" t="s">
        <v>131</v>
      </c>
      <c r="D55" s="292" t="s">
        <v>648</v>
      </c>
      <c r="E55" s="292" t="s">
        <v>20</v>
      </c>
      <c r="F55" s="296"/>
      <c r="G55" s="316"/>
      <c r="H55" s="298"/>
      <c r="I55" s="298">
        <v>7950000</v>
      </c>
      <c r="J55" s="292" t="s">
        <v>114</v>
      </c>
      <c r="K55" s="292"/>
    </row>
    <row r="56" spans="1:11" s="308" customFormat="1">
      <c r="A56" s="379">
        <v>44270</v>
      </c>
      <c r="B56" s="315"/>
      <c r="C56" s="292" t="s">
        <v>131</v>
      </c>
      <c r="D56" s="292" t="s">
        <v>957</v>
      </c>
      <c r="E56" s="292" t="s">
        <v>20</v>
      </c>
      <c r="F56" s="296"/>
      <c r="G56" s="316"/>
      <c r="H56" s="298"/>
      <c r="I56" s="298">
        <v>3504000</v>
      </c>
      <c r="J56" s="292" t="s">
        <v>114</v>
      </c>
      <c r="K56" s="292"/>
    </row>
    <row r="57" spans="1:11" s="308" customFormat="1">
      <c r="A57" s="379">
        <v>44270</v>
      </c>
      <c r="B57" s="315"/>
      <c r="C57" s="292" t="s">
        <v>131</v>
      </c>
      <c r="D57" s="292" t="s">
        <v>642</v>
      </c>
      <c r="E57" s="292" t="s">
        <v>20</v>
      </c>
      <c r="F57" s="296"/>
      <c r="G57" s="316"/>
      <c r="H57" s="298"/>
      <c r="I57" s="298">
        <v>6248000</v>
      </c>
      <c r="J57" s="292" t="s">
        <v>114</v>
      </c>
      <c r="K57" s="292"/>
    </row>
    <row r="58" spans="1:11" s="308" customFormat="1">
      <c r="A58" s="379">
        <v>44285</v>
      </c>
      <c r="B58" s="315"/>
      <c r="C58" s="292" t="s">
        <v>133</v>
      </c>
      <c r="D58" s="292" t="s">
        <v>962</v>
      </c>
      <c r="E58" s="292" t="s">
        <v>116</v>
      </c>
      <c r="F58" s="296"/>
      <c r="G58" s="316"/>
      <c r="H58" s="298"/>
      <c r="I58" s="298">
        <v>2839401516</v>
      </c>
      <c r="J58" s="292" t="s">
        <v>114</v>
      </c>
      <c r="K58" s="292"/>
    </row>
    <row r="59" spans="1:11" s="308" customFormat="1">
      <c r="A59" s="379">
        <v>44285</v>
      </c>
      <c r="B59" s="315"/>
      <c r="C59" s="292" t="s">
        <v>132</v>
      </c>
      <c r="D59" s="292" t="s">
        <v>1139</v>
      </c>
      <c r="E59" s="292" t="s">
        <v>116</v>
      </c>
      <c r="F59" s="296"/>
      <c r="G59" s="316"/>
      <c r="H59" s="296"/>
      <c r="I59" s="316">
        <v>13224898</v>
      </c>
      <c r="J59" s="292" t="s">
        <v>114</v>
      </c>
      <c r="K59" s="292"/>
    </row>
    <row r="60" spans="1:11" s="308" customFormat="1">
      <c r="A60" s="379">
        <v>44285</v>
      </c>
      <c r="B60" s="315"/>
      <c r="C60" s="292" t="s">
        <v>655</v>
      </c>
      <c r="D60" s="292" t="s">
        <v>1139</v>
      </c>
      <c r="E60" s="292" t="s">
        <v>116</v>
      </c>
      <c r="F60" s="296"/>
      <c r="G60" s="316"/>
      <c r="H60" s="296"/>
      <c r="I60" s="293">
        <v>7383685</v>
      </c>
      <c r="J60" s="292" t="s">
        <v>114</v>
      </c>
      <c r="K60" s="292"/>
    </row>
    <row r="61" spans="1:11" s="308" customFormat="1">
      <c r="A61" s="379">
        <v>44285</v>
      </c>
      <c r="B61" s="315"/>
      <c r="C61" s="292" t="s">
        <v>528</v>
      </c>
      <c r="D61" s="292" t="s">
        <v>1139</v>
      </c>
      <c r="E61" s="292" t="s">
        <v>116</v>
      </c>
      <c r="F61" s="316"/>
      <c r="G61" s="316"/>
      <c r="H61" s="316"/>
      <c r="I61" s="293">
        <v>254227993</v>
      </c>
      <c r="J61" s="292" t="s">
        <v>114</v>
      </c>
      <c r="K61" s="292"/>
    </row>
    <row r="62" spans="1:11" s="308" customFormat="1">
      <c r="A62" s="379">
        <v>44285</v>
      </c>
      <c r="B62" s="315"/>
      <c r="C62" s="292" t="s">
        <v>222</v>
      </c>
      <c r="D62" s="292" t="s">
        <v>1139</v>
      </c>
      <c r="E62" s="292" t="s">
        <v>116</v>
      </c>
      <c r="F62" s="296"/>
      <c r="G62" s="316"/>
      <c r="H62" s="296"/>
      <c r="I62" s="316">
        <v>2425500</v>
      </c>
      <c r="J62" s="292" t="s">
        <v>114</v>
      </c>
      <c r="K62" s="292"/>
    </row>
    <row r="63" spans="1:11" s="308" customFormat="1">
      <c r="A63" s="379">
        <v>44274</v>
      </c>
      <c r="B63" s="315"/>
      <c r="C63" s="292" t="s">
        <v>201</v>
      </c>
      <c r="D63" s="292" t="s">
        <v>962</v>
      </c>
      <c r="E63" s="292" t="s">
        <v>116</v>
      </c>
      <c r="F63" s="296"/>
      <c r="G63" s="316"/>
      <c r="H63" s="296"/>
      <c r="I63" s="316">
        <v>31741267</v>
      </c>
      <c r="J63" s="292" t="s">
        <v>114</v>
      </c>
      <c r="K63" s="292"/>
    </row>
    <row r="64" spans="1:11" s="308" customFormat="1">
      <c r="A64" s="379">
        <v>44280</v>
      </c>
      <c r="B64" s="315"/>
      <c r="C64" s="292" t="s">
        <v>392</v>
      </c>
      <c r="D64" s="292" t="s">
        <v>705</v>
      </c>
      <c r="E64" s="292" t="s">
        <v>116</v>
      </c>
      <c r="F64" s="296"/>
      <c r="G64" s="316"/>
      <c r="H64" s="296"/>
      <c r="I64" s="316">
        <v>22000</v>
      </c>
      <c r="J64" s="292" t="s">
        <v>114</v>
      </c>
      <c r="K64" s="292"/>
    </row>
    <row r="65" spans="1:11" s="308" customFormat="1">
      <c r="A65" s="379">
        <v>44265</v>
      </c>
      <c r="B65" s="315"/>
      <c r="C65" s="292" t="s">
        <v>219</v>
      </c>
      <c r="D65" s="292" t="s">
        <v>935</v>
      </c>
      <c r="E65" s="292" t="s">
        <v>116</v>
      </c>
      <c r="F65" s="296"/>
      <c r="G65" s="316"/>
      <c r="H65" s="296"/>
      <c r="I65" s="316">
        <v>5300000</v>
      </c>
      <c r="J65" s="292" t="s">
        <v>114</v>
      </c>
      <c r="K65" s="292"/>
    </row>
    <row r="66" spans="1:11" s="308" customFormat="1">
      <c r="A66" s="379">
        <v>44265</v>
      </c>
      <c r="B66" s="315"/>
      <c r="C66" s="292" t="s">
        <v>259</v>
      </c>
      <c r="D66" s="292" t="s">
        <v>1085</v>
      </c>
      <c r="E66" s="292" t="s">
        <v>116</v>
      </c>
      <c r="F66" s="296"/>
      <c r="G66" s="316"/>
      <c r="H66" s="296"/>
      <c r="I66" s="316">
        <v>140000</v>
      </c>
      <c r="J66" s="292" t="s">
        <v>114</v>
      </c>
      <c r="K66" s="292"/>
    </row>
    <row r="67" spans="1:11" s="308" customFormat="1">
      <c r="A67" s="379">
        <v>44265</v>
      </c>
      <c r="B67" s="315"/>
      <c r="C67" s="292" t="s">
        <v>258</v>
      </c>
      <c r="D67" s="292" t="s">
        <v>1085</v>
      </c>
      <c r="E67" s="292" t="s">
        <v>116</v>
      </c>
      <c r="F67" s="296"/>
      <c r="G67" s="316"/>
      <c r="H67" s="296"/>
      <c r="I67" s="316">
        <v>970000</v>
      </c>
      <c r="J67" s="292" t="s">
        <v>114</v>
      </c>
      <c r="K67" s="292"/>
    </row>
    <row r="68" spans="1:11" s="308" customFormat="1">
      <c r="A68" s="379">
        <v>44270</v>
      </c>
      <c r="B68" s="315"/>
      <c r="C68" s="292" t="s">
        <v>618</v>
      </c>
      <c r="D68" s="292" t="s">
        <v>1117</v>
      </c>
      <c r="E68" s="292" t="s">
        <v>116</v>
      </c>
      <c r="F68" s="296"/>
      <c r="G68" s="316"/>
      <c r="H68" s="296"/>
      <c r="I68" s="316">
        <v>150000</v>
      </c>
      <c r="J68" s="292" t="s">
        <v>114</v>
      </c>
      <c r="K68" s="292"/>
    </row>
    <row r="69" spans="1:11" s="308" customFormat="1">
      <c r="A69" s="379">
        <v>44256</v>
      </c>
      <c r="B69" s="315"/>
      <c r="C69" s="292" t="s">
        <v>495</v>
      </c>
      <c r="D69" s="292" t="s">
        <v>1141</v>
      </c>
      <c r="E69" s="292" t="s">
        <v>116</v>
      </c>
      <c r="F69" s="296"/>
      <c r="G69" s="316"/>
      <c r="H69" s="296"/>
      <c r="I69" s="316">
        <v>1600000</v>
      </c>
      <c r="J69" s="292" t="s">
        <v>114</v>
      </c>
      <c r="K69" s="292"/>
    </row>
    <row r="70" spans="1:11" s="308" customFormat="1">
      <c r="A70" s="379">
        <v>44256</v>
      </c>
      <c r="B70" s="315"/>
      <c r="C70" s="292" t="s">
        <v>459</v>
      </c>
      <c r="D70" s="292" t="s">
        <v>314</v>
      </c>
      <c r="E70" s="292" t="s">
        <v>116</v>
      </c>
      <c r="F70" s="296"/>
      <c r="G70" s="316"/>
      <c r="H70" s="296"/>
      <c r="I70" s="316">
        <v>8800</v>
      </c>
      <c r="J70" s="292" t="s">
        <v>114</v>
      </c>
      <c r="K70" s="292"/>
    </row>
    <row r="71" spans="1:11" s="308" customFormat="1">
      <c r="A71" s="379">
        <v>44258</v>
      </c>
      <c r="B71" s="315"/>
      <c r="C71" s="292" t="s">
        <v>495</v>
      </c>
      <c r="D71" s="292" t="s">
        <v>1142</v>
      </c>
      <c r="E71" s="292" t="s">
        <v>116</v>
      </c>
      <c r="F71" s="296"/>
      <c r="G71" s="316"/>
      <c r="H71" s="296"/>
      <c r="I71" s="316">
        <v>1800000</v>
      </c>
      <c r="J71" s="292" t="s">
        <v>114</v>
      </c>
      <c r="K71" s="292"/>
    </row>
    <row r="72" spans="1:11" s="308" customFormat="1">
      <c r="A72" s="379">
        <v>44259</v>
      </c>
      <c r="B72" s="315"/>
      <c r="C72" s="292" t="s">
        <v>495</v>
      </c>
      <c r="D72" s="292" t="s">
        <v>1142</v>
      </c>
      <c r="E72" s="292" t="s">
        <v>116</v>
      </c>
      <c r="F72" s="296"/>
      <c r="G72" s="316"/>
      <c r="H72" s="296"/>
      <c r="I72" s="316">
        <v>1600000</v>
      </c>
      <c r="J72" s="292" t="s">
        <v>114</v>
      </c>
      <c r="K72" s="292"/>
    </row>
    <row r="73" spans="1:11" s="308" customFormat="1">
      <c r="A73" s="379">
        <v>44260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6"/>
      <c r="I73" s="316">
        <v>27091</v>
      </c>
      <c r="J73" s="292" t="s">
        <v>114</v>
      </c>
      <c r="K73" s="292"/>
    </row>
    <row r="74" spans="1:11" s="308" customFormat="1">
      <c r="A74" s="379">
        <v>44260</v>
      </c>
      <c r="B74" s="315"/>
      <c r="C74" s="292" t="s">
        <v>495</v>
      </c>
      <c r="D74" s="292" t="s">
        <v>1143</v>
      </c>
      <c r="E74" s="292" t="s">
        <v>116</v>
      </c>
      <c r="F74" s="296"/>
      <c r="G74" s="316"/>
      <c r="H74" s="296"/>
      <c r="I74" s="316">
        <v>800000</v>
      </c>
      <c r="J74" s="292" t="s">
        <v>114</v>
      </c>
      <c r="K74" s="292"/>
    </row>
    <row r="75" spans="1:11" s="308" customFormat="1">
      <c r="A75" s="379">
        <v>44260</v>
      </c>
      <c r="B75" s="315"/>
      <c r="C75" s="292" t="s">
        <v>591</v>
      </c>
      <c r="D75" s="292" t="s">
        <v>264</v>
      </c>
      <c r="E75" s="292" t="s">
        <v>116</v>
      </c>
      <c r="F75" s="296"/>
      <c r="G75" s="316"/>
      <c r="H75" s="316">
        <v>109.08</v>
      </c>
      <c r="I75" s="293">
        <f t="shared" ref="I75" si="2">+ROUND(H75*$K$2,0)</f>
        <v>2501582</v>
      </c>
      <c r="J75" s="292" t="s">
        <v>115</v>
      </c>
      <c r="K75" s="292"/>
    </row>
    <row r="76" spans="1:11" s="308" customFormat="1">
      <c r="A76" s="379">
        <v>44260</v>
      </c>
      <c r="B76" s="315"/>
      <c r="C76" s="292" t="s">
        <v>200</v>
      </c>
      <c r="D76" s="292" t="s">
        <v>1025</v>
      </c>
      <c r="E76" s="292" t="s">
        <v>116</v>
      </c>
      <c r="F76" s="296"/>
      <c r="G76" s="316"/>
      <c r="H76" s="296"/>
      <c r="I76" s="316">
        <v>19058800</v>
      </c>
      <c r="J76" s="292" t="s">
        <v>114</v>
      </c>
      <c r="K76" s="292"/>
    </row>
    <row r="77" spans="1:11" s="308" customFormat="1">
      <c r="A77" s="379">
        <v>44261</v>
      </c>
      <c r="B77" s="315"/>
      <c r="C77" s="292" t="s">
        <v>495</v>
      </c>
      <c r="D77" s="292" t="s">
        <v>1144</v>
      </c>
      <c r="E77" s="292" t="s">
        <v>116</v>
      </c>
      <c r="F77" s="296"/>
      <c r="G77" s="316"/>
      <c r="H77" s="296"/>
      <c r="I77" s="316">
        <v>800000</v>
      </c>
      <c r="J77" s="292" t="s">
        <v>114</v>
      </c>
      <c r="K77" s="292"/>
    </row>
    <row r="78" spans="1:11" s="308" customFormat="1">
      <c r="A78" s="379">
        <v>44263</v>
      </c>
      <c r="B78" s="315"/>
      <c r="C78" s="292" t="s">
        <v>495</v>
      </c>
      <c r="D78" s="292" t="s">
        <v>1145</v>
      </c>
      <c r="E78" s="292" t="s">
        <v>116</v>
      </c>
      <c r="F78" s="296"/>
      <c r="G78" s="316"/>
      <c r="H78" s="296"/>
      <c r="I78" s="316">
        <v>2600000</v>
      </c>
      <c r="J78" s="292" t="s">
        <v>114</v>
      </c>
      <c r="K78" s="292"/>
    </row>
    <row r="79" spans="1:11" s="308" customFormat="1">
      <c r="A79" s="379">
        <v>44265</v>
      </c>
      <c r="B79" s="315"/>
      <c r="C79" s="292" t="s">
        <v>200</v>
      </c>
      <c r="D79" s="292" t="s">
        <v>988</v>
      </c>
      <c r="E79" s="292" t="s">
        <v>116</v>
      </c>
      <c r="F79" s="296"/>
      <c r="G79" s="316"/>
      <c r="H79" s="296"/>
      <c r="I79" s="316">
        <v>820000</v>
      </c>
      <c r="J79" s="292" t="s">
        <v>114</v>
      </c>
      <c r="K79" s="292"/>
    </row>
    <row r="80" spans="1:11" s="308" customFormat="1">
      <c r="A80" s="379">
        <v>44265</v>
      </c>
      <c r="B80" s="315"/>
      <c r="C80" s="292" t="s">
        <v>537</v>
      </c>
      <c r="D80" s="292" t="s">
        <v>1146</v>
      </c>
      <c r="E80" s="292" t="s">
        <v>116</v>
      </c>
      <c r="F80" s="296"/>
      <c r="G80" s="316"/>
      <c r="H80" s="296"/>
      <c r="I80" s="316">
        <v>5045400</v>
      </c>
      <c r="J80" s="292" t="s">
        <v>114</v>
      </c>
      <c r="K80" s="292"/>
    </row>
    <row r="81" spans="1:11" s="308" customFormat="1">
      <c r="A81" s="379">
        <v>44265</v>
      </c>
      <c r="B81" s="315"/>
      <c r="C81" s="292" t="s">
        <v>618</v>
      </c>
      <c r="D81" s="292" t="s">
        <v>525</v>
      </c>
      <c r="E81" s="292" t="s">
        <v>116</v>
      </c>
      <c r="F81" s="296"/>
      <c r="G81" s="316"/>
      <c r="H81" s="296"/>
      <c r="I81" s="316">
        <v>200000</v>
      </c>
      <c r="J81" s="292" t="s">
        <v>114</v>
      </c>
      <c r="K81" s="292"/>
    </row>
    <row r="82" spans="1:11" s="308" customFormat="1">
      <c r="A82" s="379">
        <v>44265</v>
      </c>
      <c r="B82" s="315"/>
      <c r="C82" s="292" t="s">
        <v>495</v>
      </c>
      <c r="D82" s="292" t="s">
        <v>1147</v>
      </c>
      <c r="E82" s="292" t="s">
        <v>116</v>
      </c>
      <c r="F82" s="296"/>
      <c r="G82" s="316"/>
      <c r="H82" s="296"/>
      <c r="I82" s="316">
        <v>800000</v>
      </c>
      <c r="J82" s="292" t="s">
        <v>114</v>
      </c>
      <c r="K82" s="292"/>
    </row>
    <row r="83" spans="1:11" s="308" customFormat="1">
      <c r="A83" s="379">
        <v>44265</v>
      </c>
      <c r="B83" s="315"/>
      <c r="C83" s="292" t="s">
        <v>1010</v>
      </c>
      <c r="D83" s="292" t="s">
        <v>525</v>
      </c>
      <c r="E83" s="292" t="s">
        <v>116</v>
      </c>
      <c r="F83" s="296"/>
      <c r="G83" s="316"/>
      <c r="H83" s="296"/>
      <c r="I83" s="316">
        <v>379858</v>
      </c>
      <c r="J83" s="292" t="s">
        <v>114</v>
      </c>
      <c r="K83" s="292"/>
    </row>
    <row r="84" spans="1:11" s="308" customFormat="1">
      <c r="A84" s="379">
        <v>44265</v>
      </c>
      <c r="B84" s="315"/>
      <c r="C84" s="292" t="s">
        <v>1010</v>
      </c>
      <c r="D84" s="292" t="s">
        <v>525</v>
      </c>
      <c r="E84" s="292" t="s">
        <v>116</v>
      </c>
      <c r="F84" s="296"/>
      <c r="G84" s="316"/>
      <c r="H84" s="316">
        <v>102.76</v>
      </c>
      <c r="I84" s="293">
        <f t="shared" ref="I84" si="3">+ROUND(H84*$K$2,0)</f>
        <v>2356642</v>
      </c>
      <c r="J84" s="292" t="s">
        <v>115</v>
      </c>
      <c r="K84" s="292"/>
    </row>
    <row r="85" spans="1:11" s="308" customFormat="1">
      <c r="A85" s="379">
        <v>44266</v>
      </c>
      <c r="B85" s="315"/>
      <c r="C85" s="292" t="s">
        <v>495</v>
      </c>
      <c r="D85" s="292" t="s">
        <v>1148</v>
      </c>
      <c r="E85" s="292" t="s">
        <v>116</v>
      </c>
      <c r="F85" s="296"/>
      <c r="G85" s="316"/>
      <c r="H85" s="296"/>
      <c r="I85" s="316">
        <v>1800000</v>
      </c>
      <c r="J85" s="292" t="s">
        <v>114</v>
      </c>
      <c r="K85" s="292"/>
    </row>
    <row r="86" spans="1:11" s="308" customFormat="1">
      <c r="A86" s="379">
        <v>44267</v>
      </c>
      <c r="B86" s="315"/>
      <c r="C86" s="292" t="s">
        <v>495</v>
      </c>
      <c r="D86" s="292" t="s">
        <v>1149</v>
      </c>
      <c r="E86" s="292" t="s">
        <v>116</v>
      </c>
      <c r="F86" s="296"/>
      <c r="G86" s="316"/>
      <c r="H86" s="296"/>
      <c r="I86" s="316">
        <v>1000000</v>
      </c>
      <c r="J86" s="292" t="s">
        <v>114</v>
      </c>
      <c r="K86" s="292"/>
    </row>
    <row r="87" spans="1:11" s="308" customFormat="1">
      <c r="A87" s="379">
        <v>44268</v>
      </c>
      <c r="B87" s="315"/>
      <c r="C87" s="292" t="s">
        <v>495</v>
      </c>
      <c r="D87" s="292" t="s">
        <v>1150</v>
      </c>
      <c r="E87" s="292" t="s">
        <v>116</v>
      </c>
      <c r="F87" s="296"/>
      <c r="G87" s="316"/>
      <c r="H87" s="296"/>
      <c r="I87" s="316">
        <v>1000000</v>
      </c>
      <c r="J87" s="292" t="s">
        <v>114</v>
      </c>
      <c r="K87" s="292"/>
    </row>
    <row r="88" spans="1:11" s="308" customFormat="1">
      <c r="A88" s="379">
        <v>44270</v>
      </c>
      <c r="B88" s="315"/>
      <c r="C88" s="292" t="s">
        <v>495</v>
      </c>
      <c r="D88" s="292" t="s">
        <v>1151</v>
      </c>
      <c r="E88" s="292" t="s">
        <v>116</v>
      </c>
      <c r="F88" s="296"/>
      <c r="G88" s="316"/>
      <c r="H88" s="296"/>
      <c r="I88" s="316">
        <v>543000</v>
      </c>
      <c r="J88" s="292" t="s">
        <v>114</v>
      </c>
      <c r="K88" s="292"/>
    </row>
    <row r="89" spans="1:11" s="308" customFormat="1">
      <c r="A89" s="379">
        <v>44271</v>
      </c>
      <c r="B89" s="315"/>
      <c r="C89" s="292" t="s">
        <v>495</v>
      </c>
      <c r="D89" s="292" t="s">
        <v>1152</v>
      </c>
      <c r="E89" s="292" t="s">
        <v>116</v>
      </c>
      <c r="F89" s="296"/>
      <c r="G89" s="316"/>
      <c r="H89" s="296"/>
      <c r="I89" s="316">
        <v>2543000</v>
      </c>
      <c r="J89" s="292" t="s">
        <v>114</v>
      </c>
      <c r="K89" s="292"/>
    </row>
    <row r="90" spans="1:11" s="308" customFormat="1">
      <c r="A90" s="379">
        <v>44272</v>
      </c>
      <c r="B90" s="315"/>
      <c r="C90" s="292" t="s">
        <v>591</v>
      </c>
      <c r="D90" s="292" t="s">
        <v>264</v>
      </c>
      <c r="E90" s="292" t="s">
        <v>116</v>
      </c>
      <c r="F90" s="296"/>
      <c r="G90" s="316"/>
      <c r="H90" s="296"/>
      <c r="I90" s="316">
        <v>20000</v>
      </c>
      <c r="J90" s="292" t="s">
        <v>114</v>
      </c>
      <c r="K90" s="292"/>
    </row>
    <row r="91" spans="1:11" s="308" customFormat="1">
      <c r="A91" s="379">
        <v>44272</v>
      </c>
      <c r="B91" s="315"/>
      <c r="C91" s="292" t="s">
        <v>200</v>
      </c>
      <c r="D91" s="292" t="s">
        <v>1153</v>
      </c>
      <c r="E91" s="292" t="s">
        <v>116</v>
      </c>
      <c r="F91" s="296"/>
      <c r="G91" s="316"/>
      <c r="H91" s="296"/>
      <c r="I91" s="316">
        <v>20992400</v>
      </c>
      <c r="J91" s="292" t="s">
        <v>114</v>
      </c>
      <c r="K91" s="292"/>
    </row>
    <row r="92" spans="1:11" s="308" customFormat="1">
      <c r="A92" s="379">
        <v>44273</v>
      </c>
      <c r="B92" s="315"/>
      <c r="C92" s="292" t="s">
        <v>495</v>
      </c>
      <c r="D92" s="292" t="s">
        <v>1154</v>
      </c>
      <c r="E92" s="292" t="s">
        <v>116</v>
      </c>
      <c r="F92" s="296"/>
      <c r="G92" s="316"/>
      <c r="H92" s="296"/>
      <c r="I92" s="316">
        <v>2000000</v>
      </c>
      <c r="J92" s="292" t="s">
        <v>114</v>
      </c>
      <c r="K92" s="292"/>
    </row>
    <row r="93" spans="1:11" s="308" customFormat="1">
      <c r="A93" s="379">
        <v>44274</v>
      </c>
      <c r="B93" s="315"/>
      <c r="C93" s="292" t="s">
        <v>200</v>
      </c>
      <c r="D93" s="292" t="s">
        <v>1155</v>
      </c>
      <c r="E93" s="292" t="s">
        <v>116</v>
      </c>
      <c r="F93" s="296"/>
      <c r="G93" s="316"/>
      <c r="H93" s="296"/>
      <c r="I93" s="316">
        <v>19058800</v>
      </c>
      <c r="J93" s="292" t="s">
        <v>114</v>
      </c>
      <c r="K93" s="292"/>
    </row>
    <row r="94" spans="1:11" s="308" customFormat="1">
      <c r="A94" s="379">
        <v>44274</v>
      </c>
      <c r="B94" s="315"/>
      <c r="C94" s="292" t="s">
        <v>538</v>
      </c>
      <c r="D94" s="292" t="s">
        <v>1156</v>
      </c>
      <c r="E94" s="292" t="s">
        <v>116</v>
      </c>
      <c r="F94" s="296"/>
      <c r="G94" s="316"/>
      <c r="H94" s="296"/>
      <c r="I94" s="316">
        <v>305000</v>
      </c>
      <c r="J94" s="292" t="s">
        <v>114</v>
      </c>
      <c r="K94" s="292"/>
    </row>
    <row r="95" spans="1:11" s="308" customFormat="1">
      <c r="A95" s="379">
        <v>44274</v>
      </c>
      <c r="B95" s="315"/>
      <c r="C95" s="292" t="s">
        <v>495</v>
      </c>
      <c r="D95" s="292" t="s">
        <v>1157</v>
      </c>
      <c r="E95" s="292" t="s">
        <v>116</v>
      </c>
      <c r="F95" s="296"/>
      <c r="G95" s="316"/>
      <c r="H95" s="296"/>
      <c r="I95" s="316">
        <v>1000000</v>
      </c>
      <c r="J95" s="292" t="s">
        <v>114</v>
      </c>
      <c r="K95" s="292"/>
    </row>
    <row r="96" spans="1:11" s="308" customFormat="1">
      <c r="A96" s="379">
        <v>44274</v>
      </c>
      <c r="B96" s="315"/>
      <c r="C96" s="292" t="s">
        <v>666</v>
      </c>
      <c r="D96" s="292" t="s">
        <v>1084</v>
      </c>
      <c r="E96" s="292" t="s">
        <v>116</v>
      </c>
      <c r="F96" s="296"/>
      <c r="G96" s="316"/>
      <c r="H96" s="296"/>
      <c r="I96" s="316">
        <v>1450000</v>
      </c>
      <c r="J96" s="292" t="s">
        <v>114</v>
      </c>
      <c r="K96" s="292"/>
    </row>
    <row r="97" spans="1:11" s="308" customFormat="1">
      <c r="A97" s="379">
        <v>44274</v>
      </c>
      <c r="B97" s="315"/>
      <c r="C97" s="292" t="s">
        <v>666</v>
      </c>
      <c r="D97" s="292" t="s">
        <v>643</v>
      </c>
      <c r="E97" s="292" t="s">
        <v>116</v>
      </c>
      <c r="F97" s="296"/>
      <c r="G97" s="316"/>
      <c r="H97" s="296"/>
      <c r="I97" s="316">
        <v>2000000</v>
      </c>
      <c r="J97" s="292" t="s">
        <v>114</v>
      </c>
      <c r="K97" s="292"/>
    </row>
    <row r="98" spans="1:11" s="308" customFormat="1">
      <c r="A98" s="379">
        <v>44274</v>
      </c>
      <c r="B98" s="315"/>
      <c r="C98" s="292" t="s">
        <v>591</v>
      </c>
      <c r="D98" s="292" t="s">
        <v>264</v>
      </c>
      <c r="E98" s="292" t="s">
        <v>116</v>
      </c>
      <c r="F98" s="296"/>
      <c r="G98" s="316"/>
      <c r="H98" s="296"/>
      <c r="I98" s="316">
        <v>231141</v>
      </c>
      <c r="J98" s="292" t="s">
        <v>114</v>
      </c>
      <c r="K98" s="292"/>
    </row>
    <row r="99" spans="1:11" s="308" customFormat="1">
      <c r="A99" s="379">
        <v>44274</v>
      </c>
      <c r="B99" s="315"/>
      <c r="C99" s="292" t="s">
        <v>591</v>
      </c>
      <c r="D99" s="292" t="s">
        <v>264</v>
      </c>
      <c r="E99" s="292" t="s">
        <v>116</v>
      </c>
      <c r="F99" s="296"/>
      <c r="G99" s="316"/>
      <c r="H99" s="316">
        <v>511.18</v>
      </c>
      <c r="I99" s="293">
        <f t="shared" ref="I99" si="4">+ROUND(H99*$K$2,0)</f>
        <v>11723125</v>
      </c>
      <c r="J99" s="292" t="s">
        <v>115</v>
      </c>
      <c r="K99" s="292"/>
    </row>
    <row r="100" spans="1:11" s="308" customFormat="1">
      <c r="A100" s="379">
        <v>44275</v>
      </c>
      <c r="B100" s="315"/>
      <c r="C100" s="292" t="s">
        <v>495</v>
      </c>
      <c r="D100" s="292" t="s">
        <v>1158</v>
      </c>
      <c r="E100" s="292" t="s">
        <v>116</v>
      </c>
      <c r="F100" s="296"/>
      <c r="G100" s="316"/>
      <c r="H100" s="296"/>
      <c r="I100" s="316">
        <v>1000000</v>
      </c>
      <c r="J100" s="292" t="s">
        <v>114</v>
      </c>
      <c r="K100" s="292"/>
    </row>
    <row r="101" spans="1:11" s="308" customFormat="1">
      <c r="A101" s="379">
        <v>44277</v>
      </c>
      <c r="B101" s="315"/>
      <c r="C101" s="292" t="s">
        <v>495</v>
      </c>
      <c r="D101" s="292" t="s">
        <v>1159</v>
      </c>
      <c r="E101" s="292" t="s">
        <v>116</v>
      </c>
      <c r="F101" s="296"/>
      <c r="G101" s="316"/>
      <c r="H101" s="296"/>
      <c r="I101" s="316">
        <v>2000000</v>
      </c>
      <c r="J101" s="292" t="s">
        <v>114</v>
      </c>
      <c r="K101" s="292"/>
    </row>
    <row r="102" spans="1:11" s="308" customFormat="1">
      <c r="A102" s="379">
        <v>44279</v>
      </c>
      <c r="B102" s="315"/>
      <c r="C102" s="292" t="s">
        <v>495</v>
      </c>
      <c r="D102" s="292" t="s">
        <v>1160</v>
      </c>
      <c r="E102" s="292" t="s">
        <v>116</v>
      </c>
      <c r="F102" s="296"/>
      <c r="G102" s="316"/>
      <c r="H102" s="296"/>
      <c r="I102" s="316">
        <v>2000000</v>
      </c>
      <c r="J102" s="292" t="s">
        <v>114</v>
      </c>
      <c r="K102" s="292"/>
    </row>
    <row r="103" spans="1:11" s="308" customFormat="1">
      <c r="A103" s="379">
        <v>44280</v>
      </c>
      <c r="B103" s="315"/>
      <c r="C103" s="292" t="s">
        <v>591</v>
      </c>
      <c r="D103" s="292" t="s">
        <v>264</v>
      </c>
      <c r="E103" s="292" t="s">
        <v>116</v>
      </c>
      <c r="F103" s="296"/>
      <c r="G103" s="316"/>
      <c r="H103" s="296"/>
      <c r="I103" s="316">
        <v>64445</v>
      </c>
      <c r="J103" s="292" t="s">
        <v>114</v>
      </c>
      <c r="K103" s="292"/>
    </row>
    <row r="104" spans="1:11" s="308" customFormat="1">
      <c r="A104" s="379">
        <v>44280</v>
      </c>
      <c r="B104" s="315"/>
      <c r="C104" s="292" t="s">
        <v>495</v>
      </c>
      <c r="D104" s="292" t="s">
        <v>1161</v>
      </c>
      <c r="E104" s="292" t="s">
        <v>116</v>
      </c>
      <c r="F104" s="296"/>
      <c r="G104" s="316"/>
      <c r="H104" s="296"/>
      <c r="I104" s="316">
        <v>1000000</v>
      </c>
      <c r="J104" s="292" t="s">
        <v>114</v>
      </c>
      <c r="K104" s="292"/>
    </row>
    <row r="105" spans="1:11" s="308" customFormat="1">
      <c r="A105" s="379">
        <v>44282</v>
      </c>
      <c r="B105" s="315"/>
      <c r="C105" s="292" t="s">
        <v>495</v>
      </c>
      <c r="D105" s="292" t="s">
        <v>1162</v>
      </c>
      <c r="E105" s="292" t="s">
        <v>116</v>
      </c>
      <c r="F105" s="296"/>
      <c r="G105" s="316"/>
      <c r="H105" s="296"/>
      <c r="I105" s="316">
        <v>3000000</v>
      </c>
      <c r="J105" s="292" t="s">
        <v>114</v>
      </c>
      <c r="K105" s="292"/>
    </row>
    <row r="106" spans="1:11" s="308" customFormat="1">
      <c r="A106" s="379">
        <v>44285</v>
      </c>
      <c r="B106" s="315"/>
      <c r="C106" s="292" t="s">
        <v>631</v>
      </c>
      <c r="D106" s="292" t="s">
        <v>264</v>
      </c>
      <c r="E106" s="292" t="s">
        <v>116</v>
      </c>
      <c r="F106" s="296"/>
      <c r="G106" s="316"/>
      <c r="H106" s="296"/>
      <c r="I106" s="316">
        <v>40000</v>
      </c>
      <c r="J106" s="292" t="s">
        <v>114</v>
      </c>
      <c r="K106" s="292"/>
    </row>
    <row r="107" spans="1:11" s="308" customFormat="1">
      <c r="A107" s="379">
        <v>44285</v>
      </c>
      <c r="B107" s="315"/>
      <c r="C107" s="292" t="s">
        <v>495</v>
      </c>
      <c r="D107" s="292" t="s">
        <v>1163</v>
      </c>
      <c r="E107" s="292" t="s">
        <v>116</v>
      </c>
      <c r="F107" s="296"/>
      <c r="G107" s="316"/>
      <c r="H107" s="296"/>
      <c r="I107" s="316">
        <v>1000000</v>
      </c>
      <c r="J107" s="292" t="s">
        <v>114</v>
      </c>
      <c r="K107" s="292"/>
    </row>
    <row r="108" spans="1:11" s="308" customFormat="1">
      <c r="A108" s="379">
        <v>44285</v>
      </c>
      <c r="B108" s="315"/>
      <c r="C108" s="292" t="s">
        <v>262</v>
      </c>
      <c r="D108" s="292" t="s">
        <v>1164</v>
      </c>
      <c r="E108" s="292" t="s">
        <v>116</v>
      </c>
      <c r="F108" s="296"/>
      <c r="G108" s="316"/>
      <c r="H108" s="296"/>
      <c r="I108" s="316">
        <v>1000000</v>
      </c>
      <c r="J108" s="292" t="s">
        <v>114</v>
      </c>
      <c r="K108" s="292"/>
    </row>
    <row r="109" spans="1:11" s="308" customFormat="1">
      <c r="A109" s="379">
        <v>44285</v>
      </c>
      <c r="B109" s="315"/>
      <c r="C109" s="292" t="s">
        <v>591</v>
      </c>
      <c r="D109" s="292" t="s">
        <v>264</v>
      </c>
      <c r="E109" s="292" t="s">
        <v>116</v>
      </c>
      <c r="F109" s="296"/>
      <c r="G109" s="316"/>
      <c r="H109" s="296"/>
      <c r="I109" s="316">
        <v>1098484</v>
      </c>
      <c r="J109" s="292" t="s">
        <v>114</v>
      </c>
      <c r="K109" s="292"/>
    </row>
    <row r="110" spans="1:11" s="308" customFormat="1">
      <c r="A110" s="379">
        <v>44285</v>
      </c>
      <c r="B110" s="315"/>
      <c r="C110" s="292" t="s">
        <v>591</v>
      </c>
      <c r="D110" s="292" t="s">
        <v>264</v>
      </c>
      <c r="E110" s="292" t="s">
        <v>116</v>
      </c>
      <c r="F110" s="296"/>
      <c r="G110" s="316"/>
      <c r="H110" s="316">
        <v>1440.73</v>
      </c>
      <c r="I110" s="293">
        <f t="shared" ref="I110" si="5">+ROUND(H110*$K$2,0)</f>
        <v>33040921</v>
      </c>
      <c r="J110" s="292" t="s">
        <v>115</v>
      </c>
      <c r="K110" s="292"/>
    </row>
    <row r="111" spans="1:11" s="308" customFormat="1">
      <c r="A111" s="379">
        <v>44286</v>
      </c>
      <c r="B111" s="315"/>
      <c r="C111" s="292" t="s">
        <v>589</v>
      </c>
      <c r="D111" s="292" t="s">
        <v>264</v>
      </c>
      <c r="E111" s="292" t="s">
        <v>116</v>
      </c>
      <c r="F111" s="296"/>
      <c r="G111" s="316"/>
      <c r="H111" s="296"/>
      <c r="I111" s="316">
        <v>9091</v>
      </c>
      <c r="J111" s="292" t="s">
        <v>114</v>
      </c>
      <c r="K111" s="292"/>
    </row>
    <row r="112" spans="1:11" s="308" customFormat="1">
      <c r="A112" s="379">
        <v>44286</v>
      </c>
      <c r="B112" s="315"/>
      <c r="C112" s="292" t="s">
        <v>495</v>
      </c>
      <c r="D112" s="292" t="s">
        <v>1163</v>
      </c>
      <c r="E112" s="292" t="s">
        <v>116</v>
      </c>
      <c r="F112" s="296"/>
      <c r="G112" s="316"/>
      <c r="H112" s="296"/>
      <c r="I112" s="316">
        <v>1000000</v>
      </c>
      <c r="J112" s="292" t="s">
        <v>114</v>
      </c>
      <c r="K112" s="292"/>
    </row>
    <row r="113" spans="1:11" s="308" customFormat="1">
      <c r="A113" s="379">
        <v>44286</v>
      </c>
      <c r="B113" s="315"/>
      <c r="C113" s="292" t="s">
        <v>1140</v>
      </c>
      <c r="D113" s="292" t="s">
        <v>1165</v>
      </c>
      <c r="E113" s="292" t="s">
        <v>116</v>
      </c>
      <c r="F113" s="296"/>
      <c r="G113" s="316"/>
      <c r="H113" s="296"/>
      <c r="I113" s="316">
        <v>8800</v>
      </c>
      <c r="J113" s="292" t="s">
        <v>114</v>
      </c>
      <c r="K113" s="292"/>
    </row>
    <row r="114" spans="1:11" s="308" customFormat="1">
      <c r="A114" s="379">
        <v>44286</v>
      </c>
      <c r="B114" s="315"/>
      <c r="C114" s="292" t="s">
        <v>589</v>
      </c>
      <c r="D114" s="292" t="s">
        <v>264</v>
      </c>
      <c r="E114" s="292" t="s">
        <v>116</v>
      </c>
      <c r="F114" s="296"/>
      <c r="G114" s="316"/>
      <c r="H114" s="316">
        <v>129.02000000000001</v>
      </c>
      <c r="I114" s="293">
        <f t="shared" ref="I114" si="6">+ROUND(H114*$K$2,0)</f>
        <v>2958875</v>
      </c>
      <c r="J114" s="292" t="s">
        <v>115</v>
      </c>
      <c r="K114" s="292"/>
    </row>
    <row r="115" spans="1:11" s="308" customFormat="1">
      <c r="A115" s="379">
        <v>44265</v>
      </c>
      <c r="B115" s="315"/>
      <c r="C115" s="292" t="s">
        <v>260</v>
      </c>
      <c r="D115" s="292" t="s">
        <v>1172</v>
      </c>
      <c r="E115" s="292" t="s">
        <v>116</v>
      </c>
      <c r="F115" s="296"/>
      <c r="G115" s="316"/>
      <c r="H115" s="296"/>
      <c r="I115" s="316">
        <v>5000000</v>
      </c>
      <c r="J115" s="292" t="s">
        <v>114</v>
      </c>
      <c r="K115" s="292"/>
    </row>
    <row r="116" spans="1:11" s="308" customFormat="1">
      <c r="A116" s="379">
        <v>44265</v>
      </c>
      <c r="B116" s="315"/>
      <c r="C116" s="292" t="s">
        <v>260</v>
      </c>
      <c r="D116" s="292" t="s">
        <v>1088</v>
      </c>
      <c r="E116" s="292" t="s">
        <v>116</v>
      </c>
      <c r="F116" s="296"/>
      <c r="G116" s="316"/>
      <c r="H116" s="296"/>
      <c r="I116" s="316">
        <v>420000</v>
      </c>
      <c r="J116" s="292" t="s">
        <v>114</v>
      </c>
      <c r="K116" s="292"/>
    </row>
    <row r="117" spans="1:11" s="308" customFormat="1">
      <c r="A117" s="379">
        <v>44265</v>
      </c>
      <c r="B117" s="315"/>
      <c r="C117" s="292" t="s">
        <v>134</v>
      </c>
      <c r="D117" s="292" t="s">
        <v>1115</v>
      </c>
      <c r="E117" s="292" t="s">
        <v>116</v>
      </c>
      <c r="F117" s="296"/>
      <c r="G117" s="316"/>
      <c r="H117" s="296"/>
      <c r="I117" s="316">
        <v>40800000</v>
      </c>
      <c r="J117" s="292" t="s">
        <v>114</v>
      </c>
      <c r="K117" s="292"/>
    </row>
    <row r="118" spans="1:11" s="308" customFormat="1">
      <c r="A118" s="379">
        <v>44265</v>
      </c>
      <c r="B118" s="315"/>
      <c r="C118" s="292" t="s">
        <v>260</v>
      </c>
      <c r="D118" s="292" t="s">
        <v>1116</v>
      </c>
      <c r="E118" s="292" t="s">
        <v>116</v>
      </c>
      <c r="F118" s="296"/>
      <c r="G118" s="316"/>
      <c r="H118" s="296"/>
      <c r="I118" s="316">
        <v>4000000</v>
      </c>
      <c r="J118" s="292" t="s">
        <v>114</v>
      </c>
      <c r="K118" s="292"/>
    </row>
    <row r="119" spans="1:11" s="308" customFormat="1">
      <c r="A119" s="379">
        <v>44265</v>
      </c>
      <c r="B119" s="315"/>
      <c r="C119" s="292" t="s">
        <v>144</v>
      </c>
      <c r="D119" s="292" t="s">
        <v>1173</v>
      </c>
      <c r="E119" s="292" t="s">
        <v>116</v>
      </c>
      <c r="F119" s="296"/>
      <c r="G119" s="316"/>
      <c r="H119" s="296"/>
      <c r="I119" s="316">
        <v>1128432051</v>
      </c>
      <c r="J119" s="292" t="s">
        <v>114</v>
      </c>
      <c r="K119" s="292"/>
    </row>
    <row r="120" spans="1:11" s="308" customFormat="1">
      <c r="A120" s="379">
        <v>44272</v>
      </c>
      <c r="B120" s="315"/>
      <c r="C120" s="292" t="s">
        <v>260</v>
      </c>
      <c r="D120" s="292" t="s">
        <v>1174</v>
      </c>
      <c r="E120" s="292" t="s">
        <v>116</v>
      </c>
      <c r="F120" s="296"/>
      <c r="G120" s="316"/>
      <c r="H120" s="296"/>
      <c r="I120" s="316">
        <v>157022000</v>
      </c>
      <c r="J120" s="292" t="s">
        <v>114</v>
      </c>
      <c r="K120" s="292"/>
    </row>
    <row r="121" spans="1:11" s="308" customFormat="1">
      <c r="A121" s="379">
        <v>44274</v>
      </c>
      <c r="B121" s="315"/>
      <c r="C121" s="292" t="s">
        <v>144</v>
      </c>
      <c r="D121" s="292" t="s">
        <v>1082</v>
      </c>
      <c r="E121" s="292" t="s">
        <v>116</v>
      </c>
      <c r="F121" s="296"/>
      <c r="G121" s="316"/>
      <c r="H121" s="296"/>
      <c r="I121" s="316">
        <v>1157351096</v>
      </c>
      <c r="J121" s="292" t="s">
        <v>114</v>
      </c>
      <c r="K121" s="292"/>
    </row>
    <row r="122" spans="1:11" s="308" customFormat="1">
      <c r="A122" s="379">
        <v>44274</v>
      </c>
      <c r="B122" s="315"/>
      <c r="C122" s="292" t="s">
        <v>352</v>
      </c>
      <c r="D122" s="292" t="s">
        <v>1077</v>
      </c>
      <c r="E122" s="292" t="s">
        <v>116</v>
      </c>
      <c r="F122" s="296"/>
      <c r="G122" s="316"/>
      <c r="H122" s="296"/>
      <c r="I122" s="316">
        <v>8905566</v>
      </c>
      <c r="J122" s="292" t="s">
        <v>114</v>
      </c>
      <c r="K122" s="292"/>
    </row>
    <row r="123" spans="1:11" s="308" customFormat="1">
      <c r="A123" s="379">
        <v>44274</v>
      </c>
      <c r="B123" s="315"/>
      <c r="C123" s="292" t="s">
        <v>352</v>
      </c>
      <c r="D123" s="292" t="s">
        <v>1078</v>
      </c>
      <c r="E123" s="292" t="s">
        <v>116</v>
      </c>
      <c r="F123" s="296"/>
      <c r="G123" s="316"/>
      <c r="H123" s="296"/>
      <c r="I123" s="316">
        <v>24460700</v>
      </c>
      <c r="J123" s="292" t="s">
        <v>114</v>
      </c>
      <c r="K123" s="292"/>
    </row>
    <row r="124" spans="1:11" s="308" customFormat="1">
      <c r="A124" s="379">
        <v>44274</v>
      </c>
      <c r="B124" s="315"/>
      <c r="C124" s="292" t="s">
        <v>441</v>
      </c>
      <c r="D124" s="292" t="s">
        <v>1079</v>
      </c>
      <c r="E124" s="292" t="s">
        <v>116</v>
      </c>
      <c r="F124" s="296"/>
      <c r="G124" s="316"/>
      <c r="H124" s="296"/>
      <c r="I124" s="316">
        <v>37681075</v>
      </c>
      <c r="J124" s="292" t="s">
        <v>114</v>
      </c>
      <c r="K124" s="292"/>
    </row>
    <row r="125" spans="1:11" s="308" customFormat="1">
      <c r="A125" s="379">
        <v>44285</v>
      </c>
      <c r="B125" s="315"/>
      <c r="C125" s="292" t="s">
        <v>144</v>
      </c>
      <c r="D125" s="292" t="s">
        <v>1083</v>
      </c>
      <c r="E125" s="292" t="s">
        <v>116</v>
      </c>
      <c r="F125" s="296"/>
      <c r="G125" s="316"/>
      <c r="H125" s="296"/>
      <c r="I125" s="316">
        <v>944677381</v>
      </c>
      <c r="J125" s="292" t="s">
        <v>114</v>
      </c>
      <c r="K125" s="292"/>
    </row>
    <row r="126" spans="1:11" s="308" customFormat="1">
      <c r="A126" s="379">
        <v>44285</v>
      </c>
      <c r="B126" s="315"/>
      <c r="C126" s="292" t="s">
        <v>156</v>
      </c>
      <c r="D126" s="292" t="s">
        <v>1080</v>
      </c>
      <c r="E126" s="292" t="s">
        <v>116</v>
      </c>
      <c r="F126" s="296"/>
      <c r="G126" s="316"/>
      <c r="H126" s="296"/>
      <c r="I126" s="316">
        <v>33530812</v>
      </c>
      <c r="J126" s="292" t="s">
        <v>114</v>
      </c>
      <c r="K126" s="292"/>
    </row>
    <row r="127" spans="1:11" s="308" customFormat="1">
      <c r="A127" s="379">
        <v>44285</v>
      </c>
      <c r="B127" s="315"/>
      <c r="C127" s="292" t="s">
        <v>592</v>
      </c>
      <c r="D127" s="292" t="s">
        <v>1080</v>
      </c>
      <c r="E127" s="292" t="s">
        <v>116</v>
      </c>
      <c r="F127" s="296"/>
      <c r="G127" s="316"/>
      <c r="H127" s="296"/>
      <c r="I127" s="316">
        <v>66545059</v>
      </c>
      <c r="J127" s="292" t="s">
        <v>114</v>
      </c>
      <c r="K127" s="292"/>
    </row>
    <row r="128" spans="1:11" s="308" customFormat="1">
      <c r="A128" s="379">
        <v>44272</v>
      </c>
      <c r="B128" s="315"/>
      <c r="C128" s="292" t="s">
        <v>653</v>
      </c>
      <c r="D128" s="292" t="s">
        <v>1118</v>
      </c>
      <c r="E128" s="292" t="s">
        <v>116</v>
      </c>
      <c r="F128" s="296"/>
      <c r="G128" s="316"/>
      <c r="H128" s="296"/>
      <c r="I128" s="316">
        <v>1317739000</v>
      </c>
      <c r="J128" s="292" t="s">
        <v>114</v>
      </c>
      <c r="K128" s="292"/>
    </row>
    <row r="129" spans="1:11" s="308" customFormat="1">
      <c r="A129" s="379">
        <v>44285</v>
      </c>
      <c r="B129" s="315"/>
      <c r="C129" s="292" t="s">
        <v>653</v>
      </c>
      <c r="D129" s="292" t="s">
        <v>1175</v>
      </c>
      <c r="E129" s="292" t="s">
        <v>116</v>
      </c>
      <c r="F129" s="296"/>
      <c r="G129" s="316"/>
      <c r="H129" s="296"/>
      <c r="I129" s="316">
        <v>129360000</v>
      </c>
      <c r="J129" s="292" t="s">
        <v>114</v>
      </c>
      <c r="K129" s="292"/>
    </row>
    <row r="130" spans="1:11" s="308" customFormat="1">
      <c r="A130" s="379">
        <v>44285</v>
      </c>
      <c r="B130" s="315"/>
      <c r="C130" s="292" t="s">
        <v>675</v>
      </c>
      <c r="D130" s="292" t="s">
        <v>1081</v>
      </c>
      <c r="E130" s="292" t="s">
        <v>116</v>
      </c>
      <c r="F130" s="296"/>
      <c r="G130" s="316"/>
      <c r="H130" s="296"/>
      <c r="I130" s="316">
        <v>41935000</v>
      </c>
      <c r="J130" s="292" t="s">
        <v>114</v>
      </c>
      <c r="K130" s="292"/>
    </row>
    <row r="131" spans="1:11" s="308" customFormat="1">
      <c r="A131" s="379">
        <v>44285</v>
      </c>
      <c r="B131" s="315"/>
      <c r="C131" s="292" t="s">
        <v>540</v>
      </c>
      <c r="D131" s="292" t="s">
        <v>1119</v>
      </c>
      <c r="E131" s="292" t="s">
        <v>116</v>
      </c>
      <c r="F131" s="296"/>
      <c r="G131" s="316"/>
      <c r="H131" s="296"/>
      <c r="I131" s="316">
        <v>10754920</v>
      </c>
      <c r="J131" s="292" t="s">
        <v>114</v>
      </c>
      <c r="K131" s="292"/>
    </row>
    <row r="132" spans="1:11" s="308" customFormat="1">
      <c r="A132" s="379">
        <v>44285</v>
      </c>
      <c r="B132" s="315"/>
      <c r="C132" s="292" t="s">
        <v>1029</v>
      </c>
      <c r="D132" s="292" t="s">
        <v>1043</v>
      </c>
      <c r="E132" s="292" t="s">
        <v>116</v>
      </c>
      <c r="F132" s="296"/>
      <c r="G132" s="316"/>
      <c r="H132" s="296"/>
      <c r="I132" s="316">
        <v>34750000</v>
      </c>
      <c r="J132" s="292" t="s">
        <v>114</v>
      </c>
      <c r="K132" s="292"/>
    </row>
    <row r="133" spans="1:11" s="308" customFormat="1">
      <c r="A133" s="379">
        <v>44265</v>
      </c>
      <c r="B133" s="315"/>
      <c r="C133" s="292" t="s">
        <v>1030</v>
      </c>
      <c r="D133" s="292" t="s">
        <v>1053</v>
      </c>
      <c r="E133" s="292" t="s">
        <v>116</v>
      </c>
      <c r="F133" s="296"/>
      <c r="G133" s="316"/>
      <c r="H133" s="296"/>
      <c r="I133" s="316">
        <v>12304600</v>
      </c>
      <c r="J133" s="292" t="s">
        <v>114</v>
      </c>
      <c r="K133" s="292"/>
    </row>
    <row r="134" spans="1:11" s="308" customFormat="1">
      <c r="A134" s="379">
        <v>44265</v>
      </c>
      <c r="B134" s="315"/>
      <c r="C134" s="292" t="s">
        <v>1120</v>
      </c>
      <c r="D134" s="292" t="s">
        <v>1176</v>
      </c>
      <c r="E134" s="292" t="s">
        <v>116</v>
      </c>
      <c r="F134" s="296"/>
      <c r="G134" s="316"/>
      <c r="H134" s="296"/>
      <c r="I134" s="316">
        <v>2854772630</v>
      </c>
      <c r="J134" s="292" t="s">
        <v>114</v>
      </c>
      <c r="K134" s="292"/>
    </row>
    <row r="135" spans="1:11" s="308" customFormat="1">
      <c r="A135" s="379">
        <v>44260</v>
      </c>
      <c r="B135" s="315"/>
      <c r="C135" s="292" t="s">
        <v>653</v>
      </c>
      <c r="D135" s="292" t="s">
        <v>1118</v>
      </c>
      <c r="E135" s="292" t="s">
        <v>116</v>
      </c>
      <c r="F135" s="296"/>
      <c r="G135" s="316"/>
      <c r="H135" s="296"/>
      <c r="I135" s="316">
        <v>192000000</v>
      </c>
      <c r="J135" s="292" t="s">
        <v>114</v>
      </c>
      <c r="K135" s="292"/>
    </row>
    <row r="136" spans="1:11" s="308" customFormat="1">
      <c r="A136" s="379">
        <v>44260</v>
      </c>
      <c r="B136" s="315"/>
      <c r="C136" s="292" t="s">
        <v>608</v>
      </c>
      <c r="D136" s="292" t="s">
        <v>1177</v>
      </c>
      <c r="E136" s="292" t="s">
        <v>116</v>
      </c>
      <c r="F136" s="296"/>
      <c r="G136" s="316"/>
      <c r="H136" s="296"/>
      <c r="I136" s="316">
        <v>990000</v>
      </c>
      <c r="J136" s="292" t="s">
        <v>114</v>
      </c>
      <c r="K136" s="292"/>
    </row>
    <row r="137" spans="1:11" s="308" customFormat="1">
      <c r="A137" s="379">
        <v>44260</v>
      </c>
      <c r="B137" s="315"/>
      <c r="C137" s="292" t="s">
        <v>1166</v>
      </c>
      <c r="D137" s="292" t="s">
        <v>1178</v>
      </c>
      <c r="E137" s="292" t="s">
        <v>116</v>
      </c>
      <c r="F137" s="296"/>
      <c r="G137" s="316"/>
      <c r="H137" s="296"/>
      <c r="I137" s="316">
        <v>3524850</v>
      </c>
      <c r="J137" s="292" t="s">
        <v>114</v>
      </c>
      <c r="K137" s="292"/>
    </row>
    <row r="138" spans="1:11" s="308" customFormat="1">
      <c r="A138" s="379">
        <v>44260</v>
      </c>
      <c r="B138" s="315"/>
      <c r="C138" s="292" t="s">
        <v>1167</v>
      </c>
      <c r="D138" s="292" t="s">
        <v>1179</v>
      </c>
      <c r="E138" s="292" t="s">
        <v>116</v>
      </c>
      <c r="F138" s="296"/>
      <c r="G138" s="316"/>
      <c r="H138" s="296"/>
      <c r="I138" s="316">
        <v>3630000</v>
      </c>
      <c r="J138" s="292" t="s">
        <v>114</v>
      </c>
      <c r="K138" s="292"/>
    </row>
    <row r="139" spans="1:11" s="308" customFormat="1">
      <c r="A139" s="379">
        <v>44265</v>
      </c>
      <c r="B139" s="315"/>
      <c r="C139" s="292" t="s">
        <v>1168</v>
      </c>
      <c r="D139" s="292" t="s">
        <v>1180</v>
      </c>
      <c r="E139" s="292" t="s">
        <v>116</v>
      </c>
      <c r="F139" s="296"/>
      <c r="G139" s="316"/>
      <c r="H139" s="296"/>
      <c r="I139" s="316">
        <v>7800000</v>
      </c>
      <c r="J139" s="292" t="s">
        <v>114</v>
      </c>
      <c r="K139" s="292"/>
    </row>
    <row r="140" spans="1:11" s="308" customFormat="1">
      <c r="A140" s="379">
        <v>44272</v>
      </c>
      <c r="B140" s="315"/>
      <c r="C140" s="292" t="s">
        <v>621</v>
      </c>
      <c r="D140" s="292" t="s">
        <v>961</v>
      </c>
      <c r="E140" s="292" t="s">
        <v>116</v>
      </c>
      <c r="F140" s="296"/>
      <c r="G140" s="316"/>
      <c r="H140" s="296"/>
      <c r="I140" s="316">
        <v>4290000</v>
      </c>
      <c r="J140" s="292" t="s">
        <v>114</v>
      </c>
      <c r="K140" s="292"/>
    </row>
    <row r="141" spans="1:11" s="308" customFormat="1">
      <c r="A141" s="379">
        <v>44272</v>
      </c>
      <c r="B141" s="315"/>
      <c r="C141" s="292" t="s">
        <v>440</v>
      </c>
      <c r="D141" s="292" t="s">
        <v>1181</v>
      </c>
      <c r="E141" s="292" t="s">
        <v>116</v>
      </c>
      <c r="F141" s="296"/>
      <c r="G141" s="316"/>
      <c r="H141" s="296"/>
      <c r="I141" s="316">
        <v>13200000</v>
      </c>
      <c r="J141" s="292" t="s">
        <v>114</v>
      </c>
      <c r="K141" s="292"/>
    </row>
    <row r="142" spans="1:11" s="308" customFormat="1">
      <c r="A142" s="379">
        <v>44274</v>
      </c>
      <c r="B142" s="315"/>
      <c r="C142" s="292" t="s">
        <v>265</v>
      </c>
      <c r="D142" s="292" t="s">
        <v>1182</v>
      </c>
      <c r="E142" s="292" t="s">
        <v>116</v>
      </c>
      <c r="F142" s="296"/>
      <c r="G142" s="316"/>
      <c r="H142" s="296"/>
      <c r="I142" s="316">
        <v>24902000</v>
      </c>
      <c r="J142" s="292" t="s">
        <v>114</v>
      </c>
      <c r="K142" s="292"/>
    </row>
    <row r="143" spans="1:11" s="308" customFormat="1">
      <c r="A143" s="379">
        <v>44274</v>
      </c>
      <c r="B143" s="315"/>
      <c r="C143" s="292" t="s">
        <v>265</v>
      </c>
      <c r="D143" s="292" t="s">
        <v>1183</v>
      </c>
      <c r="E143" s="292" t="s">
        <v>116</v>
      </c>
      <c r="F143" s="296"/>
      <c r="G143" s="316"/>
      <c r="H143" s="296"/>
      <c r="I143" s="316">
        <v>21428000</v>
      </c>
      <c r="J143" s="292" t="s">
        <v>114</v>
      </c>
      <c r="K143" s="292"/>
    </row>
    <row r="144" spans="1:11" s="308" customFormat="1">
      <c r="A144" s="379">
        <v>44274</v>
      </c>
      <c r="B144" s="315"/>
      <c r="C144" s="292" t="s">
        <v>691</v>
      </c>
      <c r="D144" s="292" t="s">
        <v>1184</v>
      </c>
      <c r="E144" s="292" t="s">
        <v>116</v>
      </c>
      <c r="F144" s="296"/>
      <c r="G144" s="316"/>
      <c r="H144" s="296"/>
      <c r="I144" s="316">
        <v>9790000</v>
      </c>
      <c r="J144" s="292" t="s">
        <v>114</v>
      </c>
      <c r="K144" s="292"/>
    </row>
    <row r="145" spans="1:11" s="308" customFormat="1">
      <c r="A145" s="379">
        <v>44274</v>
      </c>
      <c r="B145" s="315"/>
      <c r="C145" s="292" t="s">
        <v>658</v>
      </c>
      <c r="D145" s="292" t="s">
        <v>1185</v>
      </c>
      <c r="E145" s="292" t="s">
        <v>116</v>
      </c>
      <c r="F145" s="296"/>
      <c r="G145" s="316"/>
      <c r="H145" s="296"/>
      <c r="I145" s="316">
        <v>30214154</v>
      </c>
      <c r="J145" s="292" t="s">
        <v>114</v>
      </c>
      <c r="K145" s="292"/>
    </row>
    <row r="146" spans="1:11" s="308" customFormat="1">
      <c r="A146" s="379">
        <v>44274</v>
      </c>
      <c r="B146" s="315"/>
      <c r="C146" s="292" t="s">
        <v>621</v>
      </c>
      <c r="D146" s="292" t="s">
        <v>1040</v>
      </c>
      <c r="E146" s="292" t="s">
        <v>116</v>
      </c>
      <c r="F146" s="296"/>
      <c r="G146" s="316"/>
      <c r="H146" s="296"/>
      <c r="I146" s="316">
        <v>1980000</v>
      </c>
      <c r="J146" s="292" t="s">
        <v>114</v>
      </c>
      <c r="K146" s="292"/>
    </row>
    <row r="147" spans="1:11" s="308" customFormat="1">
      <c r="A147" s="379">
        <v>44280</v>
      </c>
      <c r="B147" s="315"/>
      <c r="C147" s="292" t="s">
        <v>620</v>
      </c>
      <c r="D147" s="292" t="s">
        <v>1186</v>
      </c>
      <c r="E147" s="292" t="s">
        <v>116</v>
      </c>
      <c r="F147" s="296"/>
      <c r="G147" s="316"/>
      <c r="H147" s="296"/>
      <c r="I147" s="316">
        <v>6290000</v>
      </c>
      <c r="J147" s="292" t="s">
        <v>114</v>
      </c>
      <c r="K147" s="292"/>
    </row>
    <row r="148" spans="1:11" s="308" customFormat="1">
      <c r="A148" s="379">
        <v>44280</v>
      </c>
      <c r="B148" s="315"/>
      <c r="C148" s="292" t="s">
        <v>620</v>
      </c>
      <c r="D148" s="292" t="s">
        <v>1187</v>
      </c>
      <c r="E148" s="292" t="s">
        <v>116</v>
      </c>
      <c r="F148" s="296"/>
      <c r="G148" s="316"/>
      <c r="H148" s="296"/>
      <c r="I148" s="316">
        <v>6290000</v>
      </c>
      <c r="J148" s="292" t="s">
        <v>114</v>
      </c>
      <c r="K148" s="292"/>
    </row>
    <row r="149" spans="1:11" s="308" customFormat="1">
      <c r="A149" s="379">
        <v>44280</v>
      </c>
      <c r="B149" s="315"/>
      <c r="C149" s="292" t="s">
        <v>1169</v>
      </c>
      <c r="D149" s="292" t="s">
        <v>1188</v>
      </c>
      <c r="E149" s="292" t="s">
        <v>116</v>
      </c>
      <c r="F149" s="296"/>
      <c r="G149" s="316"/>
      <c r="H149" s="296"/>
      <c r="I149" s="316">
        <v>23400000</v>
      </c>
      <c r="J149" s="292" t="s">
        <v>114</v>
      </c>
      <c r="K149" s="292"/>
    </row>
    <row r="150" spans="1:11" s="308" customFormat="1">
      <c r="A150" s="379">
        <v>44280</v>
      </c>
      <c r="B150" s="315"/>
      <c r="C150" s="292" t="s">
        <v>1169</v>
      </c>
      <c r="D150" s="292" t="s">
        <v>1189</v>
      </c>
      <c r="E150" s="292" t="s">
        <v>116</v>
      </c>
      <c r="F150" s="296"/>
      <c r="G150" s="316"/>
      <c r="H150" s="296"/>
      <c r="I150" s="316">
        <v>23400000</v>
      </c>
      <c r="J150" s="292" t="s">
        <v>114</v>
      </c>
      <c r="K150" s="292"/>
    </row>
    <row r="151" spans="1:11" s="308" customFormat="1">
      <c r="A151" s="379">
        <v>44280</v>
      </c>
      <c r="B151" s="315"/>
      <c r="C151" s="292" t="s">
        <v>355</v>
      </c>
      <c r="D151" s="292" t="s">
        <v>1190</v>
      </c>
      <c r="E151" s="292" t="s">
        <v>116</v>
      </c>
      <c r="F151" s="296"/>
      <c r="G151" s="316"/>
      <c r="H151" s="296"/>
      <c r="I151" s="316">
        <v>14540000</v>
      </c>
      <c r="J151" s="292" t="s">
        <v>114</v>
      </c>
      <c r="K151" s="292"/>
    </row>
    <row r="152" spans="1:11" s="308" customFormat="1">
      <c r="A152" s="379">
        <v>44280</v>
      </c>
      <c r="B152" s="315"/>
      <c r="C152" s="292" t="s">
        <v>355</v>
      </c>
      <c r="D152" s="292" t="s">
        <v>1191</v>
      </c>
      <c r="E152" s="292" t="s">
        <v>116</v>
      </c>
      <c r="F152" s="296"/>
      <c r="G152" s="316"/>
      <c r="H152" s="296"/>
      <c r="I152" s="316">
        <v>19390000</v>
      </c>
      <c r="J152" s="292" t="s">
        <v>114</v>
      </c>
      <c r="K152" s="292"/>
    </row>
    <row r="153" spans="1:11" s="308" customFormat="1">
      <c r="A153" s="379">
        <v>44280</v>
      </c>
      <c r="B153" s="315"/>
      <c r="C153" s="292" t="s">
        <v>540</v>
      </c>
      <c r="D153" s="292" t="s">
        <v>1192</v>
      </c>
      <c r="E153" s="292" t="s">
        <v>116</v>
      </c>
      <c r="F153" s="296"/>
      <c r="G153" s="316"/>
      <c r="H153" s="296"/>
      <c r="I153" s="316">
        <v>158901600</v>
      </c>
      <c r="J153" s="292" t="s">
        <v>114</v>
      </c>
      <c r="K153" s="292"/>
    </row>
    <row r="154" spans="1:11" s="308" customFormat="1">
      <c r="A154" s="379">
        <v>44280</v>
      </c>
      <c r="B154" s="315"/>
      <c r="C154" s="292" t="s">
        <v>393</v>
      </c>
      <c r="D154" s="292" t="s">
        <v>1193</v>
      </c>
      <c r="E154" s="292" t="s">
        <v>116</v>
      </c>
      <c r="F154" s="296"/>
      <c r="G154" s="316"/>
      <c r="H154" s="296"/>
      <c r="I154" s="316">
        <v>9592000</v>
      </c>
      <c r="J154" s="292" t="s">
        <v>114</v>
      </c>
      <c r="K154" s="292"/>
    </row>
    <row r="155" spans="1:11" s="308" customFormat="1">
      <c r="A155" s="379">
        <v>44280</v>
      </c>
      <c r="B155" s="315"/>
      <c r="C155" s="292" t="s">
        <v>541</v>
      </c>
      <c r="D155" s="292" t="s">
        <v>1194</v>
      </c>
      <c r="E155" s="292" t="s">
        <v>116</v>
      </c>
      <c r="F155" s="296"/>
      <c r="G155" s="316"/>
      <c r="H155" s="296"/>
      <c r="I155" s="316">
        <v>72318650</v>
      </c>
      <c r="J155" s="292" t="s">
        <v>114</v>
      </c>
      <c r="K155" s="292"/>
    </row>
    <row r="156" spans="1:11" s="308" customFormat="1">
      <c r="A156" s="379">
        <v>44280</v>
      </c>
      <c r="B156" s="315"/>
      <c r="C156" s="292" t="s">
        <v>609</v>
      </c>
      <c r="D156" s="292" t="s">
        <v>693</v>
      </c>
      <c r="E156" s="292" t="s">
        <v>116</v>
      </c>
      <c r="F156" s="296"/>
      <c r="G156" s="316"/>
      <c r="H156" s="296"/>
      <c r="I156" s="316">
        <v>2044645</v>
      </c>
      <c r="J156" s="292" t="s">
        <v>114</v>
      </c>
      <c r="K156" s="292"/>
    </row>
    <row r="157" spans="1:11" s="308" customFormat="1">
      <c r="A157" s="379">
        <v>44285</v>
      </c>
      <c r="B157" s="315"/>
      <c r="C157" s="292" t="s">
        <v>606</v>
      </c>
      <c r="D157" s="292" t="s">
        <v>1195</v>
      </c>
      <c r="E157" s="292" t="s">
        <v>116</v>
      </c>
      <c r="F157" s="296"/>
      <c r="G157" s="316"/>
      <c r="H157" s="296"/>
      <c r="I157" s="316">
        <v>14000000</v>
      </c>
      <c r="J157" s="292" t="s">
        <v>114</v>
      </c>
      <c r="K157" s="292"/>
    </row>
    <row r="158" spans="1:11" s="308" customFormat="1">
      <c r="A158" s="379">
        <v>44285</v>
      </c>
      <c r="B158" s="315"/>
      <c r="C158" s="292" t="s">
        <v>661</v>
      </c>
      <c r="D158" s="292" t="s">
        <v>1196</v>
      </c>
      <c r="E158" s="292" t="s">
        <v>116</v>
      </c>
      <c r="F158" s="296"/>
      <c r="G158" s="316"/>
      <c r="H158" s="296"/>
      <c r="I158" s="316">
        <v>5670000</v>
      </c>
      <c r="J158" s="292" t="s">
        <v>114</v>
      </c>
      <c r="K158" s="292"/>
    </row>
    <row r="159" spans="1:11" s="308" customFormat="1">
      <c r="A159" s="379">
        <v>44285</v>
      </c>
      <c r="B159" s="315"/>
      <c r="C159" s="292" t="s">
        <v>838</v>
      </c>
      <c r="D159" s="292" t="s">
        <v>1197</v>
      </c>
      <c r="E159" s="292" t="s">
        <v>116</v>
      </c>
      <c r="F159" s="296"/>
      <c r="G159" s="316"/>
      <c r="H159" s="296"/>
      <c r="I159" s="316">
        <v>12650000</v>
      </c>
      <c r="J159" s="292" t="s">
        <v>114</v>
      </c>
      <c r="K159" s="292"/>
    </row>
    <row r="160" spans="1:11" s="308" customFormat="1">
      <c r="A160" s="379">
        <v>44285</v>
      </c>
      <c r="B160" s="315"/>
      <c r="C160" s="292" t="s">
        <v>609</v>
      </c>
      <c r="D160" s="292" t="s">
        <v>1198</v>
      </c>
      <c r="E160" s="292" t="s">
        <v>116</v>
      </c>
      <c r="F160" s="296"/>
      <c r="G160" s="316"/>
      <c r="H160" s="296"/>
      <c r="I160" s="316">
        <v>2884000</v>
      </c>
      <c r="J160" s="292" t="s">
        <v>114</v>
      </c>
      <c r="K160" s="292"/>
    </row>
    <row r="161" spans="1:11" s="308" customFormat="1">
      <c r="A161" s="379">
        <v>44285</v>
      </c>
      <c r="B161" s="315"/>
      <c r="C161" s="292" t="s">
        <v>621</v>
      </c>
      <c r="D161" s="292" t="s">
        <v>1199</v>
      </c>
      <c r="E161" s="292" t="s">
        <v>116</v>
      </c>
      <c r="F161" s="296"/>
      <c r="G161" s="316"/>
      <c r="H161" s="296"/>
      <c r="I161" s="316">
        <v>4510000</v>
      </c>
      <c r="J161" s="292" t="s">
        <v>114</v>
      </c>
      <c r="K161" s="292"/>
    </row>
    <row r="162" spans="1:11" s="308" customFormat="1">
      <c r="A162" s="379">
        <v>44285</v>
      </c>
      <c r="B162" s="315"/>
      <c r="C162" s="292" t="s">
        <v>1170</v>
      </c>
      <c r="D162" s="292" t="s">
        <v>1200</v>
      </c>
      <c r="E162" s="292" t="s">
        <v>116</v>
      </c>
      <c r="F162" s="296"/>
      <c r="G162" s="316"/>
      <c r="H162" s="296"/>
      <c r="I162" s="316">
        <v>1100000</v>
      </c>
      <c r="J162" s="292" t="s">
        <v>114</v>
      </c>
      <c r="K162" s="292"/>
    </row>
    <row r="163" spans="1:11" s="308" customFormat="1">
      <c r="A163" s="379">
        <v>44285</v>
      </c>
      <c r="B163" s="315"/>
      <c r="C163" s="292" t="s">
        <v>990</v>
      </c>
      <c r="D163" s="292" t="s">
        <v>1201</v>
      </c>
      <c r="E163" s="292" t="s">
        <v>116</v>
      </c>
      <c r="F163" s="296"/>
      <c r="G163" s="316"/>
      <c r="H163" s="296"/>
      <c r="I163" s="316">
        <v>13872000</v>
      </c>
      <c r="J163" s="292" t="s">
        <v>114</v>
      </c>
      <c r="K163" s="292"/>
    </row>
    <row r="164" spans="1:11" s="308" customFormat="1">
      <c r="A164" s="379">
        <v>44285</v>
      </c>
      <c r="B164" s="315"/>
      <c r="C164" s="292" t="s">
        <v>439</v>
      </c>
      <c r="D164" s="292" t="s">
        <v>1202</v>
      </c>
      <c r="E164" s="292" t="s">
        <v>116</v>
      </c>
      <c r="F164" s="296"/>
      <c r="G164" s="316"/>
      <c r="H164" s="298"/>
      <c r="I164" s="298">
        <v>5500170</v>
      </c>
      <c r="J164" s="292" t="s">
        <v>114</v>
      </c>
      <c r="K164" s="292"/>
    </row>
    <row r="165" spans="1:11" s="308" customFormat="1">
      <c r="A165" s="379">
        <v>44286</v>
      </c>
      <c r="B165" s="315"/>
      <c r="C165" s="292" t="s">
        <v>1171</v>
      </c>
      <c r="D165" s="292" t="s">
        <v>1203</v>
      </c>
      <c r="E165" s="292" t="s">
        <v>116</v>
      </c>
      <c r="F165" s="296"/>
      <c r="G165" s="316"/>
      <c r="H165" s="298"/>
      <c r="I165" s="298">
        <v>52248362</v>
      </c>
      <c r="J165" s="292" t="s">
        <v>114</v>
      </c>
      <c r="K165" s="292"/>
    </row>
    <row r="166" spans="1:11" s="308" customFormat="1">
      <c r="A166" s="379">
        <v>44286</v>
      </c>
      <c r="B166" s="315"/>
      <c r="C166" s="292" t="s">
        <v>354</v>
      </c>
      <c r="D166" s="292" t="s">
        <v>1204</v>
      </c>
      <c r="E166" s="292" t="s">
        <v>116</v>
      </c>
      <c r="F166" s="296"/>
      <c r="G166" s="316"/>
      <c r="H166" s="298"/>
      <c r="I166" s="298">
        <v>104310000</v>
      </c>
      <c r="J166" s="292" t="s">
        <v>114</v>
      </c>
      <c r="K166" s="292"/>
    </row>
    <row r="167" spans="1:11" s="308" customFormat="1">
      <c r="A167" s="379">
        <v>44285</v>
      </c>
      <c r="B167" s="315"/>
      <c r="C167" s="292" t="s">
        <v>438</v>
      </c>
      <c r="D167" s="292" t="s">
        <v>1108</v>
      </c>
      <c r="E167" s="292" t="s">
        <v>116</v>
      </c>
      <c r="F167" s="296"/>
      <c r="G167" s="316"/>
      <c r="H167" s="298"/>
      <c r="I167" s="298">
        <v>14805640</v>
      </c>
      <c r="J167" s="292" t="s">
        <v>114</v>
      </c>
      <c r="K167" s="292"/>
    </row>
    <row r="168" spans="1:11" s="308" customFormat="1">
      <c r="A168" s="379">
        <v>44285</v>
      </c>
      <c r="B168" s="315"/>
      <c r="C168" s="292" t="s">
        <v>504</v>
      </c>
      <c r="D168" s="292" t="s">
        <v>1095</v>
      </c>
      <c r="E168" s="292" t="s">
        <v>116</v>
      </c>
      <c r="F168" s="296"/>
      <c r="G168" s="316"/>
      <c r="H168" s="298"/>
      <c r="I168" s="298">
        <v>115580600</v>
      </c>
      <c r="J168" s="292" t="s">
        <v>114</v>
      </c>
      <c r="K168" s="292"/>
    </row>
    <row r="169" spans="1:11" s="308" customFormat="1">
      <c r="A169" s="379">
        <v>44285</v>
      </c>
      <c r="B169" s="315"/>
      <c r="C169" s="292" t="s">
        <v>444</v>
      </c>
      <c r="D169" s="292" t="s">
        <v>1095</v>
      </c>
      <c r="E169" s="292" t="s">
        <v>116</v>
      </c>
      <c r="F169" s="296"/>
      <c r="G169" s="316"/>
      <c r="H169" s="298"/>
      <c r="I169" s="298">
        <v>46860000</v>
      </c>
      <c r="J169" s="292" t="s">
        <v>114</v>
      </c>
      <c r="K169" s="292"/>
    </row>
    <row r="170" spans="1:11" s="308" customFormat="1">
      <c r="A170" s="379">
        <v>44285</v>
      </c>
      <c r="B170" s="315"/>
      <c r="C170" s="292" t="s">
        <v>153</v>
      </c>
      <c r="D170" s="292" t="s">
        <v>1096</v>
      </c>
      <c r="E170" s="292" t="s">
        <v>116</v>
      </c>
      <c r="F170" s="296"/>
      <c r="G170" s="316"/>
      <c r="H170" s="298"/>
      <c r="I170" s="298">
        <v>38679440</v>
      </c>
      <c r="J170" s="292" t="s">
        <v>114</v>
      </c>
      <c r="K170" s="292"/>
    </row>
    <row r="171" spans="1:11" s="308" customFormat="1">
      <c r="A171" s="379">
        <v>44285</v>
      </c>
      <c r="B171" s="315"/>
      <c r="C171" s="292" t="s">
        <v>280</v>
      </c>
      <c r="D171" s="292" t="s">
        <v>1097</v>
      </c>
      <c r="E171" s="292" t="s">
        <v>116</v>
      </c>
      <c r="F171" s="296"/>
      <c r="G171" s="316"/>
      <c r="H171" s="298"/>
      <c r="I171" s="298">
        <v>13685000</v>
      </c>
      <c r="J171" s="292" t="s">
        <v>114</v>
      </c>
      <c r="K171" s="292"/>
    </row>
    <row r="172" spans="1:11" s="308" customFormat="1">
      <c r="A172" s="379">
        <v>44285</v>
      </c>
      <c r="B172" s="315"/>
      <c r="C172" s="292" t="s">
        <v>155</v>
      </c>
      <c r="D172" s="292" t="s">
        <v>1206</v>
      </c>
      <c r="E172" s="292" t="s">
        <v>116</v>
      </c>
      <c r="F172" s="296"/>
      <c r="G172" s="316"/>
      <c r="H172" s="298"/>
      <c r="I172" s="298">
        <v>1066409743</v>
      </c>
      <c r="J172" s="292" t="s">
        <v>114</v>
      </c>
      <c r="K172" s="292"/>
    </row>
    <row r="173" spans="1:11" s="308" customFormat="1">
      <c r="A173" s="379">
        <v>44265</v>
      </c>
      <c r="B173" s="315"/>
      <c r="C173" s="292" t="s">
        <v>556</v>
      </c>
      <c r="D173" s="292" t="s">
        <v>1109</v>
      </c>
      <c r="E173" s="292" t="s">
        <v>116</v>
      </c>
      <c r="F173" s="296"/>
      <c r="G173" s="316"/>
      <c r="H173" s="298"/>
      <c r="I173" s="298">
        <v>23280000</v>
      </c>
      <c r="J173" s="292" t="s">
        <v>114</v>
      </c>
      <c r="K173" s="292"/>
    </row>
    <row r="174" spans="1:11" s="308" customFormat="1">
      <c r="A174" s="379">
        <v>44274</v>
      </c>
      <c r="B174" s="315"/>
      <c r="C174" s="292" t="s">
        <v>556</v>
      </c>
      <c r="D174" s="292" t="s">
        <v>1207</v>
      </c>
      <c r="E174" s="292" t="s">
        <v>116</v>
      </c>
      <c r="F174" s="296"/>
      <c r="G174" s="316"/>
      <c r="H174" s="298"/>
      <c r="I174" s="298">
        <v>23280000</v>
      </c>
      <c r="J174" s="292" t="s">
        <v>114</v>
      </c>
      <c r="K174" s="292"/>
    </row>
    <row r="175" spans="1:11" s="308" customFormat="1">
      <c r="A175" s="379">
        <v>44285</v>
      </c>
      <c r="B175" s="315"/>
      <c r="C175" s="292" t="s">
        <v>277</v>
      </c>
      <c r="D175" s="292" t="s">
        <v>1108</v>
      </c>
      <c r="E175" s="292" t="s">
        <v>116</v>
      </c>
      <c r="F175" s="296"/>
      <c r="G175" s="316"/>
      <c r="H175" s="298"/>
      <c r="I175" s="298">
        <v>21846500</v>
      </c>
      <c r="J175" s="292" t="s">
        <v>114</v>
      </c>
      <c r="K175" s="292"/>
    </row>
    <row r="176" spans="1:11" s="308" customFormat="1" ht="15.75" customHeight="1">
      <c r="A176" s="379">
        <v>44285</v>
      </c>
      <c r="B176" s="315"/>
      <c r="C176" s="292" t="s">
        <v>154</v>
      </c>
      <c r="D176" s="292" t="s">
        <v>1098</v>
      </c>
      <c r="E176" s="292" t="s">
        <v>116</v>
      </c>
      <c r="F176" s="296"/>
      <c r="G176" s="316"/>
      <c r="H176" s="298"/>
      <c r="I176" s="298">
        <v>666107</v>
      </c>
      <c r="J176" s="292" t="s">
        <v>114</v>
      </c>
      <c r="K176" s="292"/>
    </row>
    <row r="177" spans="1:11" s="308" customFormat="1">
      <c r="A177" s="379">
        <v>44285</v>
      </c>
      <c r="B177" s="315"/>
      <c r="C177" s="292" t="s">
        <v>602</v>
      </c>
      <c r="D177" s="292" t="s">
        <v>1099</v>
      </c>
      <c r="E177" s="292" t="s">
        <v>116</v>
      </c>
      <c r="F177" s="296"/>
      <c r="G177" s="316"/>
      <c r="H177" s="298"/>
      <c r="I177" s="298">
        <v>27272250</v>
      </c>
      <c r="J177" s="292" t="s">
        <v>114</v>
      </c>
      <c r="K177" s="292"/>
    </row>
    <row r="178" spans="1:11" s="308" customFormat="1">
      <c r="A178" s="379">
        <v>44286</v>
      </c>
      <c r="B178" s="315"/>
      <c r="C178" s="292" t="s">
        <v>549</v>
      </c>
      <c r="D178" s="292" t="s">
        <v>1100</v>
      </c>
      <c r="E178" s="292" t="s">
        <v>116</v>
      </c>
      <c r="F178" s="296"/>
      <c r="G178" s="316"/>
      <c r="H178" s="298"/>
      <c r="I178" s="298">
        <v>17027200</v>
      </c>
      <c r="J178" s="292" t="s">
        <v>114</v>
      </c>
      <c r="K178" s="292"/>
    </row>
    <row r="179" spans="1:11" s="308" customFormat="1">
      <c r="A179" s="379">
        <v>44285</v>
      </c>
      <c r="B179" s="315"/>
      <c r="C179" s="292" t="s">
        <v>543</v>
      </c>
      <c r="D179" s="292" t="s">
        <v>966</v>
      </c>
      <c r="E179" s="292" t="s">
        <v>116</v>
      </c>
      <c r="F179" s="296"/>
      <c r="G179" s="316"/>
      <c r="H179" s="298"/>
      <c r="I179" s="298">
        <v>23750000</v>
      </c>
      <c r="J179" s="292" t="s">
        <v>114</v>
      </c>
      <c r="K179" s="292"/>
    </row>
    <row r="180" spans="1:11" s="308" customFormat="1">
      <c r="A180" s="379">
        <v>44285</v>
      </c>
      <c r="B180" s="315"/>
      <c r="C180" s="292" t="s">
        <v>1107</v>
      </c>
      <c r="D180" s="292" t="s">
        <v>966</v>
      </c>
      <c r="E180" s="292" t="s">
        <v>116</v>
      </c>
      <c r="F180" s="296"/>
      <c r="G180" s="316"/>
      <c r="H180" s="298"/>
      <c r="I180" s="298">
        <v>7200000</v>
      </c>
      <c r="J180" s="292" t="s">
        <v>114</v>
      </c>
      <c r="K180" s="292"/>
    </row>
    <row r="181" spans="1:11" s="308" customFormat="1">
      <c r="A181" s="379">
        <v>44285</v>
      </c>
      <c r="B181" s="315"/>
      <c r="C181" s="292" t="s">
        <v>970</v>
      </c>
      <c r="D181" s="292" t="s">
        <v>1087</v>
      </c>
      <c r="E181" s="292" t="s">
        <v>116</v>
      </c>
      <c r="F181" s="296"/>
      <c r="G181" s="316"/>
      <c r="H181" s="298"/>
      <c r="I181" s="298">
        <v>5300000</v>
      </c>
      <c r="J181" s="292" t="s">
        <v>114</v>
      </c>
      <c r="K181" s="292"/>
    </row>
    <row r="182" spans="1:11" s="308" customFormat="1">
      <c r="A182" s="379">
        <v>44265</v>
      </c>
      <c r="B182" s="315"/>
      <c r="C182" s="292" t="s">
        <v>261</v>
      </c>
      <c r="D182" s="292" t="s">
        <v>1114</v>
      </c>
      <c r="E182" s="292" t="s">
        <v>116</v>
      </c>
      <c r="F182" s="296"/>
      <c r="G182" s="316"/>
      <c r="H182" s="298"/>
      <c r="I182" s="298">
        <v>8200000</v>
      </c>
      <c r="J182" s="292" t="s">
        <v>114</v>
      </c>
      <c r="K182" s="292"/>
    </row>
    <row r="183" spans="1:11" s="308" customFormat="1">
      <c r="A183" s="379">
        <v>44285</v>
      </c>
      <c r="B183" s="315"/>
      <c r="C183" s="292" t="s">
        <v>650</v>
      </c>
      <c r="D183" s="292" t="s">
        <v>1101</v>
      </c>
      <c r="E183" s="292" t="s">
        <v>116</v>
      </c>
      <c r="F183" s="296"/>
      <c r="G183" s="316"/>
      <c r="H183" s="298"/>
      <c r="I183" s="298">
        <v>16989000</v>
      </c>
      <c r="J183" s="292" t="s">
        <v>114</v>
      </c>
      <c r="K183" s="292"/>
    </row>
    <row r="184" spans="1:11" s="308" customFormat="1">
      <c r="A184" s="379">
        <v>44285</v>
      </c>
      <c r="B184" s="315"/>
      <c r="C184" s="292" t="s">
        <v>152</v>
      </c>
      <c r="D184" s="292" t="s">
        <v>1102</v>
      </c>
      <c r="E184" s="292" t="s">
        <v>116</v>
      </c>
      <c r="F184" s="296"/>
      <c r="G184" s="316"/>
      <c r="H184" s="298"/>
      <c r="I184" s="298">
        <v>132181064</v>
      </c>
      <c r="J184" s="292" t="s">
        <v>114</v>
      </c>
      <c r="K184" s="292"/>
    </row>
    <row r="185" spans="1:11" s="308" customFormat="1">
      <c r="A185" s="379">
        <v>44265</v>
      </c>
      <c r="B185" s="315"/>
      <c r="C185" s="292" t="s">
        <v>453</v>
      </c>
      <c r="D185" s="292" t="s">
        <v>1086</v>
      </c>
      <c r="E185" s="292" t="s">
        <v>116</v>
      </c>
      <c r="F185" s="296"/>
      <c r="G185" s="316"/>
      <c r="H185" s="298"/>
      <c r="I185" s="293">
        <v>4000000</v>
      </c>
      <c r="J185" s="292" t="s">
        <v>114</v>
      </c>
      <c r="K185" s="292"/>
    </row>
    <row r="186" spans="1:11" s="308" customFormat="1">
      <c r="A186" s="379">
        <v>44265</v>
      </c>
      <c r="B186" s="315"/>
      <c r="C186" s="292" t="s">
        <v>611</v>
      </c>
      <c r="D186" s="292" t="s">
        <v>1103</v>
      </c>
      <c r="E186" s="292" t="s">
        <v>116</v>
      </c>
      <c r="F186" s="296"/>
      <c r="G186" s="316"/>
      <c r="H186" s="298"/>
      <c r="I186" s="298">
        <v>5093280</v>
      </c>
      <c r="J186" s="292" t="s">
        <v>114</v>
      </c>
      <c r="K186" s="292"/>
    </row>
    <row r="187" spans="1:11" s="308" customFormat="1">
      <c r="A187" s="379">
        <v>44265</v>
      </c>
      <c r="B187" s="315"/>
      <c r="C187" s="292" t="s">
        <v>610</v>
      </c>
      <c r="D187" s="292" t="s">
        <v>1103</v>
      </c>
      <c r="E187" s="292" t="s">
        <v>116</v>
      </c>
      <c r="F187" s="296"/>
      <c r="G187" s="316"/>
      <c r="H187" s="298"/>
      <c r="I187" s="298">
        <v>5355000</v>
      </c>
      <c r="J187" s="292" t="s">
        <v>114</v>
      </c>
      <c r="K187" s="292"/>
    </row>
    <row r="188" spans="1:11" s="308" customFormat="1">
      <c r="A188" s="379">
        <v>44274</v>
      </c>
      <c r="B188" s="315"/>
      <c r="C188" s="292" t="s">
        <v>615</v>
      </c>
      <c r="D188" s="292" t="s">
        <v>1104</v>
      </c>
      <c r="E188" s="292" t="s">
        <v>116</v>
      </c>
      <c r="F188" s="296"/>
      <c r="G188" s="316"/>
      <c r="H188" s="298"/>
      <c r="I188" s="298">
        <v>545187000</v>
      </c>
      <c r="J188" s="292" t="s">
        <v>114</v>
      </c>
      <c r="K188" s="292"/>
    </row>
    <row r="189" spans="1:11" s="308" customFormat="1">
      <c r="A189" s="379">
        <v>44285</v>
      </c>
      <c r="B189" s="315"/>
      <c r="C189" s="292" t="s">
        <v>151</v>
      </c>
      <c r="D189" s="292" t="s">
        <v>1105</v>
      </c>
      <c r="E189" s="292" t="s">
        <v>116</v>
      </c>
      <c r="F189" s="296"/>
      <c r="G189" s="316"/>
      <c r="H189" s="298"/>
      <c r="I189" s="293">
        <v>39953574</v>
      </c>
      <c r="J189" s="292" t="s">
        <v>114</v>
      </c>
      <c r="K189" s="292"/>
    </row>
    <row r="190" spans="1:11" s="308" customFormat="1">
      <c r="A190" s="379">
        <v>44265</v>
      </c>
      <c r="B190" s="315"/>
      <c r="C190" s="292" t="s">
        <v>967</v>
      </c>
      <c r="D190" s="292" t="s">
        <v>1110</v>
      </c>
      <c r="E190" s="292" t="s">
        <v>116</v>
      </c>
      <c r="F190" s="296"/>
      <c r="G190" s="316"/>
      <c r="H190" s="298"/>
      <c r="I190" s="298">
        <v>58936300</v>
      </c>
      <c r="J190" s="292" t="s">
        <v>114</v>
      </c>
      <c r="K190" s="292"/>
    </row>
    <row r="191" spans="1:11" s="308" customFormat="1">
      <c r="A191" s="379">
        <v>44265</v>
      </c>
      <c r="B191" s="315"/>
      <c r="C191" s="292" t="s">
        <v>277</v>
      </c>
      <c r="D191" s="292" t="s">
        <v>1111</v>
      </c>
      <c r="E191" s="292" t="s">
        <v>116</v>
      </c>
      <c r="F191" s="296"/>
      <c r="G191" s="316"/>
      <c r="H191" s="298"/>
      <c r="I191" s="298">
        <v>19657800</v>
      </c>
      <c r="J191" s="292" t="s">
        <v>114</v>
      </c>
      <c r="K191" s="292"/>
    </row>
    <row r="192" spans="1:11" s="308" customFormat="1">
      <c r="A192" s="379">
        <v>44286</v>
      </c>
      <c r="B192" s="315"/>
      <c r="C192" s="292" t="s">
        <v>218</v>
      </c>
      <c r="D192" s="292" t="s">
        <v>461</v>
      </c>
      <c r="E192" s="292" t="s">
        <v>121</v>
      </c>
      <c r="F192" s="296"/>
      <c r="G192" s="316"/>
      <c r="H192" s="298">
        <v>5734.15</v>
      </c>
      <c r="I192" s="293">
        <f t="shared" ref="I192:I193" si="7">+ROUND(H192*$K$2,0)</f>
        <v>131503889</v>
      </c>
      <c r="J192" s="292" t="s">
        <v>115</v>
      </c>
      <c r="K192" s="292"/>
    </row>
    <row r="193" spans="1:11" s="308" customFormat="1">
      <c r="A193" s="379">
        <v>44256</v>
      </c>
      <c r="B193" s="315"/>
      <c r="C193" s="292" t="s">
        <v>218</v>
      </c>
      <c r="D193" s="292" t="s">
        <v>461</v>
      </c>
      <c r="E193" s="292" t="s">
        <v>121</v>
      </c>
      <c r="F193" s="296"/>
      <c r="G193" s="316"/>
      <c r="H193" s="298">
        <v>5314.42</v>
      </c>
      <c r="I193" s="293">
        <f t="shared" si="7"/>
        <v>121878029</v>
      </c>
      <c r="J193" s="292" t="s">
        <v>115</v>
      </c>
      <c r="K193" s="292"/>
    </row>
    <row r="194" spans="1:11" s="308" customFormat="1">
      <c r="A194" s="379">
        <v>44261</v>
      </c>
      <c r="B194" s="315"/>
      <c r="C194" s="292" t="s">
        <v>436</v>
      </c>
      <c r="D194" s="292" t="s">
        <v>1208</v>
      </c>
      <c r="E194" s="292" t="s">
        <v>119</v>
      </c>
      <c r="F194" s="296"/>
      <c r="G194" s="316"/>
      <c r="H194" s="298"/>
      <c r="I194" s="298">
        <v>44134866</v>
      </c>
      <c r="J194" s="292" t="s">
        <v>114</v>
      </c>
      <c r="K194" s="292"/>
    </row>
    <row r="195" spans="1:11" s="308" customFormat="1">
      <c r="A195" s="379">
        <v>44263</v>
      </c>
      <c r="B195" s="315"/>
      <c r="C195" s="292" t="s">
        <v>436</v>
      </c>
      <c r="D195" s="292" t="s">
        <v>1209</v>
      </c>
      <c r="E195" s="292" t="s">
        <v>119</v>
      </c>
      <c r="F195" s="296"/>
      <c r="G195" s="316"/>
      <c r="H195" s="298"/>
      <c r="I195" s="298">
        <v>3686356</v>
      </c>
      <c r="J195" s="292" t="s">
        <v>114</v>
      </c>
      <c r="K195" s="292"/>
    </row>
    <row r="196" spans="1:11" s="308" customFormat="1">
      <c r="A196" s="379">
        <v>44265</v>
      </c>
      <c r="B196" s="315"/>
      <c r="C196" s="292" t="s">
        <v>135</v>
      </c>
      <c r="D196" s="292" t="s">
        <v>1106</v>
      </c>
      <c r="E196" s="292" t="s">
        <v>119</v>
      </c>
      <c r="F196" s="296"/>
      <c r="G196" s="316"/>
      <c r="H196" s="298"/>
      <c r="I196" s="298">
        <v>1473233358</v>
      </c>
      <c r="J196" s="292" t="s">
        <v>114</v>
      </c>
      <c r="K196" s="292"/>
    </row>
    <row r="197" spans="1:11" s="308" customFormat="1">
      <c r="A197" s="379">
        <v>44256</v>
      </c>
      <c r="B197" s="315"/>
      <c r="C197" s="292" t="s">
        <v>436</v>
      </c>
      <c r="D197" s="292" t="s">
        <v>1112</v>
      </c>
      <c r="E197" s="292" t="s">
        <v>119</v>
      </c>
      <c r="F197" s="296"/>
      <c r="G197" s="316"/>
      <c r="H197" s="298"/>
      <c r="I197" s="298">
        <v>6179927</v>
      </c>
      <c r="J197" s="292" t="s">
        <v>114</v>
      </c>
      <c r="K197" s="292"/>
    </row>
    <row r="198" spans="1:11" s="308" customFormat="1">
      <c r="A198" s="379">
        <v>44256</v>
      </c>
      <c r="B198" s="315"/>
      <c r="C198" s="292" t="s">
        <v>436</v>
      </c>
      <c r="D198" s="292" t="s">
        <v>1113</v>
      </c>
      <c r="E198" s="292" t="s">
        <v>119</v>
      </c>
      <c r="F198" s="296"/>
      <c r="G198" s="316"/>
      <c r="H198" s="298"/>
      <c r="I198" s="298">
        <v>1906702</v>
      </c>
      <c r="J198" s="292" t="s">
        <v>114</v>
      </c>
      <c r="K198" s="292"/>
    </row>
    <row r="199" spans="1:11" s="308" customFormat="1">
      <c r="A199" s="379">
        <v>44285</v>
      </c>
      <c r="B199" s="315"/>
      <c r="C199" s="292" t="s">
        <v>260</v>
      </c>
      <c r="D199" s="292" t="s">
        <v>550</v>
      </c>
      <c r="E199" s="292" t="s">
        <v>116</v>
      </c>
      <c r="F199" s="296"/>
      <c r="G199" s="316"/>
      <c r="H199" s="298"/>
      <c r="I199" s="298">
        <v>249402084</v>
      </c>
      <c r="J199" s="292" t="s">
        <v>114</v>
      </c>
      <c r="K199" s="292"/>
    </row>
    <row r="200" spans="1:11" s="308" customFormat="1">
      <c r="A200" s="379">
        <v>44285</v>
      </c>
      <c r="B200" s="315"/>
      <c r="C200" s="292" t="s">
        <v>1205</v>
      </c>
      <c r="D200" s="292" t="s">
        <v>1210</v>
      </c>
      <c r="E200" s="292" t="s">
        <v>119</v>
      </c>
      <c r="F200" s="296"/>
      <c r="G200" s="316"/>
      <c r="H200" s="298"/>
      <c r="I200" s="298">
        <v>298611305</v>
      </c>
      <c r="J200" s="292" t="s">
        <v>114</v>
      </c>
      <c r="K200" s="292"/>
    </row>
    <row r="201" spans="1:11" s="308" customFormat="1">
      <c r="A201" s="379">
        <v>44285</v>
      </c>
      <c r="B201" s="315"/>
      <c r="C201" s="292" t="s">
        <v>436</v>
      </c>
      <c r="D201" s="292" t="s">
        <v>1211</v>
      </c>
      <c r="E201" s="292" t="s">
        <v>119</v>
      </c>
      <c r="F201" s="296"/>
      <c r="G201" s="316"/>
      <c r="H201" s="298"/>
      <c r="I201" s="298">
        <v>10938783</v>
      </c>
      <c r="J201" s="292" t="s">
        <v>114</v>
      </c>
      <c r="K201" s="292"/>
    </row>
    <row r="202" spans="1:11" s="308" customFormat="1">
      <c r="A202" s="379">
        <v>44260</v>
      </c>
      <c r="B202" s="315"/>
      <c r="C202" s="292" t="s">
        <v>267</v>
      </c>
      <c r="D202" s="292" t="s">
        <v>932</v>
      </c>
      <c r="E202" s="292" t="s">
        <v>160</v>
      </c>
      <c r="F202" s="296"/>
      <c r="G202" s="316"/>
      <c r="H202" s="298">
        <v>350000</v>
      </c>
      <c r="I202" s="293">
        <f t="shared" ref="I202:I205" si="8">+ROUND(H202*$K$2,0)</f>
        <v>8026710345</v>
      </c>
      <c r="J202" s="292" t="s">
        <v>115</v>
      </c>
      <c r="K202" s="292"/>
    </row>
    <row r="203" spans="1:11" s="308" customFormat="1">
      <c r="A203" s="379">
        <v>44260</v>
      </c>
      <c r="B203" s="315"/>
      <c r="C203" s="292" t="s">
        <v>267</v>
      </c>
      <c r="D203" s="292" t="s">
        <v>690</v>
      </c>
      <c r="E203" s="292" t="s">
        <v>160</v>
      </c>
      <c r="F203" s="296"/>
      <c r="G203" s="316"/>
      <c r="H203" s="298">
        <v>350000</v>
      </c>
      <c r="I203" s="293">
        <f t="shared" si="8"/>
        <v>8026710345</v>
      </c>
      <c r="J203" s="292" t="s">
        <v>115</v>
      </c>
      <c r="K203" s="292"/>
    </row>
    <row r="204" spans="1:11" s="308" customFormat="1">
      <c r="A204" s="379">
        <v>44280</v>
      </c>
      <c r="B204" s="315"/>
      <c r="C204" s="292" t="s">
        <v>267</v>
      </c>
      <c r="D204" s="292" t="s">
        <v>654</v>
      </c>
      <c r="E204" s="292" t="s">
        <v>160</v>
      </c>
      <c r="F204" s="296"/>
      <c r="G204" s="316"/>
      <c r="H204" s="298">
        <v>250000</v>
      </c>
      <c r="I204" s="293">
        <f t="shared" si="8"/>
        <v>5733364532</v>
      </c>
      <c r="J204" s="292" t="s">
        <v>115</v>
      </c>
      <c r="K204" s="292"/>
    </row>
    <row r="205" spans="1:11" s="308" customFormat="1">
      <c r="A205" s="379">
        <v>44280</v>
      </c>
      <c r="B205" s="315"/>
      <c r="C205" s="292" t="s">
        <v>267</v>
      </c>
      <c r="D205" s="292" t="s">
        <v>690</v>
      </c>
      <c r="E205" s="292" t="s">
        <v>160</v>
      </c>
      <c r="F205" s="296"/>
      <c r="G205" s="316"/>
      <c r="H205" s="298">
        <v>400000</v>
      </c>
      <c r="I205" s="293">
        <f t="shared" si="8"/>
        <v>9173383251</v>
      </c>
      <c r="J205" s="292" t="s">
        <v>115</v>
      </c>
      <c r="K205" s="292"/>
    </row>
    <row r="206" spans="1:11" s="308" customFormat="1">
      <c r="A206" s="379">
        <v>44285</v>
      </c>
      <c r="B206" s="315"/>
      <c r="C206" s="292" t="s">
        <v>267</v>
      </c>
      <c r="D206" s="292" t="s">
        <v>623</v>
      </c>
      <c r="E206" s="292"/>
      <c r="F206" s="296"/>
      <c r="G206" s="316"/>
      <c r="H206" s="298"/>
      <c r="I206" s="298">
        <v>19370000</v>
      </c>
      <c r="J206" s="292" t="s">
        <v>114</v>
      </c>
      <c r="K206" s="292"/>
    </row>
    <row r="207" spans="1:11" s="308" customFormat="1">
      <c r="A207" s="379">
        <v>44274</v>
      </c>
      <c r="B207" s="315"/>
      <c r="C207" s="292" t="s">
        <v>196</v>
      </c>
      <c r="D207" s="392" t="s">
        <v>680</v>
      </c>
      <c r="E207" s="292" t="s">
        <v>120</v>
      </c>
      <c r="F207" s="296"/>
      <c r="G207" s="316"/>
      <c r="H207" s="298">
        <v>409175.15</v>
      </c>
      <c r="I207" s="293">
        <f t="shared" ref="I207:I265" si="9">+ROUND(H207*$K$2,0)</f>
        <v>9383801170</v>
      </c>
      <c r="J207" s="292" t="s">
        <v>115</v>
      </c>
      <c r="K207" s="292"/>
    </row>
    <row r="208" spans="1:11" s="308" customFormat="1">
      <c r="A208" s="379">
        <v>44274</v>
      </c>
      <c r="B208" s="315"/>
      <c r="C208" s="292" t="s">
        <v>136</v>
      </c>
      <c r="D208" s="392" t="s">
        <v>723</v>
      </c>
      <c r="E208" s="292" t="s">
        <v>118</v>
      </c>
      <c r="F208" s="296"/>
      <c r="G208" s="316"/>
      <c r="H208" s="298">
        <v>538848</v>
      </c>
      <c r="I208" s="293">
        <f t="shared" si="9"/>
        <v>12357648046</v>
      </c>
      <c r="J208" s="292" t="s">
        <v>115</v>
      </c>
      <c r="K208" s="292"/>
    </row>
    <row r="209" spans="1:11" s="308" customFormat="1">
      <c r="A209" s="379">
        <v>44274</v>
      </c>
      <c r="B209" s="315"/>
      <c r="C209" s="292" t="s">
        <v>544</v>
      </c>
      <c r="D209" s="392" t="s">
        <v>723</v>
      </c>
      <c r="E209" s="292" t="s">
        <v>118</v>
      </c>
      <c r="F209" s="296"/>
      <c r="G209" s="316"/>
      <c r="H209" s="298">
        <v>4973223</v>
      </c>
      <c r="I209" s="293">
        <f t="shared" si="9"/>
        <v>114053201435</v>
      </c>
      <c r="J209" s="292" t="s">
        <v>115</v>
      </c>
      <c r="K209" s="292"/>
    </row>
    <row r="210" spans="1:11" s="308" customFormat="1">
      <c r="A210" s="379">
        <v>44285</v>
      </c>
      <c r="B210" s="315"/>
      <c r="C210" s="292" t="s">
        <v>357</v>
      </c>
      <c r="D210" s="392" t="s">
        <v>982</v>
      </c>
      <c r="E210" s="292" t="s">
        <v>118</v>
      </c>
      <c r="F210" s="296"/>
      <c r="G210" s="316"/>
      <c r="H210" s="298">
        <v>2444</v>
      </c>
      <c r="I210" s="293">
        <f t="shared" si="9"/>
        <v>56049372</v>
      </c>
      <c r="J210" s="292" t="s">
        <v>115</v>
      </c>
      <c r="K210" s="292"/>
    </row>
    <row r="211" spans="1:11" s="308" customFormat="1">
      <c r="A211" s="379">
        <v>44285</v>
      </c>
      <c r="B211" s="315"/>
      <c r="C211" s="292" t="s">
        <v>140</v>
      </c>
      <c r="D211" s="392" t="s">
        <v>982</v>
      </c>
      <c r="E211" s="292" t="s">
        <v>118</v>
      </c>
      <c r="F211" s="296"/>
      <c r="G211" s="316"/>
      <c r="H211" s="298">
        <v>3332</v>
      </c>
      <c r="I211" s="293">
        <f t="shared" si="9"/>
        <v>76414282</v>
      </c>
      <c r="J211" s="292" t="s">
        <v>115</v>
      </c>
      <c r="K211" s="292"/>
    </row>
    <row r="212" spans="1:11" s="308" customFormat="1">
      <c r="A212" s="379">
        <v>44285</v>
      </c>
      <c r="B212" s="315"/>
      <c r="C212" s="292" t="s">
        <v>645</v>
      </c>
      <c r="D212" s="392" t="s">
        <v>982</v>
      </c>
      <c r="E212" s="292" t="s">
        <v>118</v>
      </c>
      <c r="F212" s="296"/>
      <c r="G212" s="316"/>
      <c r="H212" s="298">
        <v>170454</v>
      </c>
      <c r="I212" s="293">
        <f t="shared" si="9"/>
        <v>3909099672</v>
      </c>
      <c r="J212" s="292" t="s">
        <v>115</v>
      </c>
      <c r="K212" s="292"/>
    </row>
    <row r="213" spans="1:11" s="308" customFormat="1">
      <c r="A213" s="379">
        <v>44285</v>
      </c>
      <c r="B213" s="315"/>
      <c r="C213" s="292" t="s">
        <v>908</v>
      </c>
      <c r="D213" s="392" t="s">
        <v>982</v>
      </c>
      <c r="E213" s="292" t="s">
        <v>118</v>
      </c>
      <c r="F213" s="296"/>
      <c r="G213" s="316"/>
      <c r="H213" s="298">
        <v>92419.839999999997</v>
      </c>
      <c r="I213" s="293">
        <f t="shared" si="9"/>
        <v>2119506531</v>
      </c>
      <c r="J213" s="292" t="s">
        <v>115</v>
      </c>
      <c r="K213" s="292"/>
    </row>
    <row r="214" spans="1:11" s="308" customFormat="1">
      <c r="A214" s="379">
        <v>44285</v>
      </c>
      <c r="B214" s="315"/>
      <c r="C214" s="292" t="s">
        <v>139</v>
      </c>
      <c r="D214" s="392" t="s">
        <v>982</v>
      </c>
      <c r="E214" s="292" t="s">
        <v>118</v>
      </c>
      <c r="F214" s="296"/>
      <c r="G214" s="316"/>
      <c r="H214" s="298">
        <v>5100</v>
      </c>
      <c r="I214" s="293">
        <f t="shared" si="9"/>
        <v>116960636</v>
      </c>
      <c r="J214" s="292" t="s">
        <v>115</v>
      </c>
      <c r="K214" s="292"/>
    </row>
    <row r="215" spans="1:11" s="308" customFormat="1">
      <c r="A215" s="379">
        <v>44285</v>
      </c>
      <c r="B215" s="315"/>
      <c r="C215" s="292" t="s">
        <v>268</v>
      </c>
      <c r="D215" s="392" t="s">
        <v>982</v>
      </c>
      <c r="E215" s="292" t="s">
        <v>118</v>
      </c>
      <c r="F215" s="296"/>
      <c r="G215" s="316"/>
      <c r="H215" s="298">
        <v>6525</v>
      </c>
      <c r="I215" s="293">
        <f t="shared" si="9"/>
        <v>149640814</v>
      </c>
      <c r="J215" s="292" t="s">
        <v>115</v>
      </c>
      <c r="K215" s="292"/>
    </row>
    <row r="216" spans="1:11" s="308" customFormat="1">
      <c r="A216" s="379">
        <v>44285</v>
      </c>
      <c r="B216" s="315"/>
      <c r="C216" s="292" t="s">
        <v>143</v>
      </c>
      <c r="D216" s="392" t="s">
        <v>982</v>
      </c>
      <c r="E216" s="292" t="s">
        <v>118</v>
      </c>
      <c r="F216" s="296"/>
      <c r="G216" s="316"/>
      <c r="H216" s="298">
        <v>85457.66</v>
      </c>
      <c r="I216" s="293">
        <f t="shared" si="9"/>
        <v>1959839667</v>
      </c>
      <c r="J216" s="292" t="s">
        <v>115</v>
      </c>
      <c r="K216" s="292"/>
    </row>
    <row r="217" spans="1:11" s="308" customFormat="1">
      <c r="A217" s="379">
        <v>44285</v>
      </c>
      <c r="B217" s="315"/>
      <c r="C217" s="292" t="s">
        <v>448</v>
      </c>
      <c r="D217" s="392" t="s">
        <v>982</v>
      </c>
      <c r="E217" s="292" t="s">
        <v>118</v>
      </c>
      <c r="F217" s="296"/>
      <c r="G217" s="316"/>
      <c r="H217" s="298">
        <v>17514.849999999999</v>
      </c>
      <c r="I217" s="293">
        <f t="shared" si="9"/>
        <v>401676079</v>
      </c>
      <c r="J217" s="292" t="s">
        <v>115</v>
      </c>
      <c r="K217" s="292"/>
    </row>
    <row r="218" spans="1:11" s="308" customFormat="1">
      <c r="A218" s="379">
        <v>44285</v>
      </c>
      <c r="B218" s="315"/>
      <c r="C218" s="292" t="s">
        <v>141</v>
      </c>
      <c r="D218" s="392" t="s">
        <v>982</v>
      </c>
      <c r="E218" s="292" t="s">
        <v>118</v>
      </c>
      <c r="F218" s="296"/>
      <c r="G218" s="316"/>
      <c r="H218" s="298">
        <v>378840.04</v>
      </c>
      <c r="I218" s="293">
        <f t="shared" si="9"/>
        <v>8688112195</v>
      </c>
      <c r="J218" s="292" t="s">
        <v>115</v>
      </c>
      <c r="K218" s="292"/>
    </row>
    <row r="219" spans="1:11" s="308" customFormat="1">
      <c r="A219" s="379">
        <v>44285</v>
      </c>
      <c r="B219" s="315"/>
      <c r="C219" s="292" t="s">
        <v>269</v>
      </c>
      <c r="D219" s="392" t="s">
        <v>982</v>
      </c>
      <c r="E219" s="292" t="s">
        <v>118</v>
      </c>
      <c r="F219" s="296"/>
      <c r="G219" s="316"/>
      <c r="H219" s="298">
        <v>7600</v>
      </c>
      <c r="I219" s="293">
        <f t="shared" si="9"/>
        <v>174294282</v>
      </c>
      <c r="J219" s="292" t="s">
        <v>115</v>
      </c>
      <c r="K219" s="292"/>
    </row>
    <row r="220" spans="1:11" s="308" customFormat="1">
      <c r="A220" s="379">
        <v>44285</v>
      </c>
      <c r="B220" s="315"/>
      <c r="C220" s="292" t="s">
        <v>526</v>
      </c>
      <c r="D220" s="392" t="s">
        <v>723</v>
      </c>
      <c r="E220" s="292" t="s">
        <v>118</v>
      </c>
      <c r="F220" s="296"/>
      <c r="G220" s="316"/>
      <c r="H220" s="298">
        <v>93337.5</v>
      </c>
      <c r="I220" s="293">
        <f t="shared" si="9"/>
        <v>2140551648</v>
      </c>
      <c r="J220" s="292" t="s">
        <v>115</v>
      </c>
      <c r="K220" s="292"/>
    </row>
    <row r="221" spans="1:11" s="308" customFormat="1">
      <c r="A221" s="379">
        <v>44285</v>
      </c>
      <c r="B221" s="315"/>
      <c r="C221" s="292" t="s">
        <v>138</v>
      </c>
      <c r="D221" s="392" t="s">
        <v>982</v>
      </c>
      <c r="E221" s="292" t="s">
        <v>118</v>
      </c>
      <c r="F221" s="296"/>
      <c r="G221" s="316"/>
      <c r="H221" s="298">
        <v>1057173.52</v>
      </c>
      <c r="I221" s="293">
        <f t="shared" si="9"/>
        <v>24244644656</v>
      </c>
      <c r="J221" s="292" t="s">
        <v>115</v>
      </c>
      <c r="K221" s="292"/>
    </row>
    <row r="222" spans="1:11" s="308" customFormat="1">
      <c r="A222" s="379">
        <v>44285</v>
      </c>
      <c r="B222" s="315"/>
      <c r="C222" s="292" t="s">
        <v>447</v>
      </c>
      <c r="D222" s="392" t="s">
        <v>982</v>
      </c>
      <c r="E222" s="292" t="s">
        <v>118</v>
      </c>
      <c r="F222" s="296"/>
      <c r="G222" s="316"/>
      <c r="H222" s="298">
        <v>143665.12</v>
      </c>
      <c r="I222" s="293">
        <f t="shared" si="9"/>
        <v>3294738014</v>
      </c>
      <c r="J222" s="292" t="s">
        <v>115</v>
      </c>
      <c r="K222" s="292"/>
    </row>
    <row r="223" spans="1:11" s="308" customFormat="1">
      <c r="A223" s="379">
        <v>44285</v>
      </c>
      <c r="B223" s="315"/>
      <c r="C223" s="292" t="s">
        <v>502</v>
      </c>
      <c r="D223" s="392" t="s">
        <v>982</v>
      </c>
      <c r="E223" s="292" t="s">
        <v>118</v>
      </c>
      <c r="F223" s="296"/>
      <c r="G223" s="316"/>
      <c r="H223" s="298">
        <v>102511.63</v>
      </c>
      <c r="I223" s="293">
        <f t="shared" si="9"/>
        <v>2350946174</v>
      </c>
      <c r="J223" s="292" t="s">
        <v>115</v>
      </c>
      <c r="K223" s="292"/>
    </row>
    <row r="224" spans="1:11" s="308" customFormat="1">
      <c r="A224" s="379">
        <v>44285</v>
      </c>
      <c r="B224" s="315"/>
      <c r="C224" s="292" t="s">
        <v>593</v>
      </c>
      <c r="D224" s="392" t="s">
        <v>723</v>
      </c>
      <c r="E224" s="292" t="s">
        <v>118</v>
      </c>
      <c r="F224" s="296"/>
      <c r="G224" s="316"/>
      <c r="H224" s="298">
        <v>221515.81</v>
      </c>
      <c r="I224" s="293">
        <f t="shared" si="9"/>
        <v>5080123553</v>
      </c>
      <c r="J224" s="292" t="s">
        <v>115</v>
      </c>
      <c r="K224" s="292"/>
    </row>
    <row r="225" spans="1:11" s="308" customFormat="1">
      <c r="A225" s="379">
        <v>44285</v>
      </c>
      <c r="B225" s="315"/>
      <c r="C225" s="292" t="s">
        <v>137</v>
      </c>
      <c r="D225" s="392" t="s">
        <v>1212</v>
      </c>
      <c r="E225" s="292" t="s">
        <v>118</v>
      </c>
      <c r="F225" s="296"/>
      <c r="G225" s="316"/>
      <c r="H225" s="298">
        <v>24227.15</v>
      </c>
      <c r="I225" s="293">
        <f t="shared" si="9"/>
        <v>555612330</v>
      </c>
      <c r="J225" s="292" t="s">
        <v>115</v>
      </c>
      <c r="K225" s="292"/>
    </row>
    <row r="226" spans="1:11" s="308" customFormat="1">
      <c r="A226" s="379">
        <v>44285</v>
      </c>
      <c r="B226" s="315"/>
      <c r="C226" s="292" t="s">
        <v>612</v>
      </c>
      <c r="D226" s="392" t="s">
        <v>1091</v>
      </c>
      <c r="E226" s="292" t="s">
        <v>118</v>
      </c>
      <c r="F226" s="296"/>
      <c r="G226" s="316"/>
      <c r="H226" s="298">
        <v>97226.6</v>
      </c>
      <c r="I226" s="293">
        <f t="shared" si="9"/>
        <v>2229742160</v>
      </c>
      <c r="J226" s="292" t="s">
        <v>115</v>
      </c>
      <c r="K226" s="292"/>
    </row>
    <row r="227" spans="1:11" s="308" customFormat="1">
      <c r="A227" s="379">
        <v>44285</v>
      </c>
      <c r="B227" s="315"/>
      <c r="C227" s="292" t="s">
        <v>531</v>
      </c>
      <c r="D227" s="392" t="s">
        <v>1091</v>
      </c>
      <c r="E227" s="292" t="s">
        <v>118</v>
      </c>
      <c r="F227" s="296"/>
      <c r="G227" s="316"/>
      <c r="H227" s="298">
        <v>191386.05</v>
      </c>
      <c r="I227" s="293">
        <f t="shared" si="9"/>
        <v>4389143964</v>
      </c>
      <c r="J227" s="292" t="s">
        <v>115</v>
      </c>
      <c r="K227" s="292"/>
    </row>
    <row r="228" spans="1:11" s="308" customFormat="1">
      <c r="A228" s="379">
        <v>44285</v>
      </c>
      <c r="B228" s="315"/>
      <c r="C228" s="292" t="s">
        <v>316</v>
      </c>
      <c r="D228" s="392" t="s">
        <v>1061</v>
      </c>
      <c r="E228" s="292" t="s">
        <v>118</v>
      </c>
      <c r="F228" s="296"/>
      <c r="G228" s="316"/>
      <c r="H228" s="298">
        <v>570</v>
      </c>
      <c r="I228" s="293">
        <f t="shared" si="9"/>
        <v>13072071</v>
      </c>
      <c r="J228" s="292" t="s">
        <v>115</v>
      </c>
      <c r="K228" s="292"/>
    </row>
    <row r="229" spans="1:11" s="308" customFormat="1">
      <c r="A229" s="379">
        <v>44285</v>
      </c>
      <c r="B229" s="315"/>
      <c r="C229" s="292" t="s">
        <v>498</v>
      </c>
      <c r="D229" s="392" t="s">
        <v>1061</v>
      </c>
      <c r="E229" s="292" t="s">
        <v>118</v>
      </c>
      <c r="F229" s="296"/>
      <c r="G229" s="316"/>
      <c r="H229" s="298">
        <v>510</v>
      </c>
      <c r="I229" s="293">
        <f t="shared" si="9"/>
        <v>11696064</v>
      </c>
      <c r="J229" s="292" t="s">
        <v>115</v>
      </c>
      <c r="K229" s="292"/>
    </row>
    <row r="230" spans="1:11" s="308" customFormat="1">
      <c r="A230" s="379">
        <v>44285</v>
      </c>
      <c r="B230" s="315"/>
      <c r="C230" s="292" t="s">
        <v>282</v>
      </c>
      <c r="D230" s="392" t="s">
        <v>1215</v>
      </c>
      <c r="E230" s="292" t="s">
        <v>162</v>
      </c>
      <c r="F230" s="296"/>
      <c r="G230" s="316"/>
      <c r="H230" s="298">
        <v>8760</v>
      </c>
      <c r="I230" s="293">
        <f t="shared" si="9"/>
        <v>200897093</v>
      </c>
      <c r="J230" s="292" t="s">
        <v>115</v>
      </c>
      <c r="K230" s="292"/>
    </row>
    <row r="231" spans="1:11" s="308" customFormat="1">
      <c r="A231" s="379">
        <v>44285</v>
      </c>
      <c r="B231" s="315"/>
      <c r="C231" s="292" t="s">
        <v>271</v>
      </c>
      <c r="D231" s="392" t="s">
        <v>1061</v>
      </c>
      <c r="E231" s="292" t="s">
        <v>118</v>
      </c>
      <c r="F231" s="296"/>
      <c r="G231" s="316"/>
      <c r="H231" s="298">
        <v>3650</v>
      </c>
      <c r="I231" s="293">
        <f t="shared" si="9"/>
        <v>83707122</v>
      </c>
      <c r="J231" s="292" t="s">
        <v>115</v>
      </c>
      <c r="K231" s="292"/>
    </row>
    <row r="232" spans="1:11" s="308" customFormat="1">
      <c r="A232" s="379">
        <v>44285</v>
      </c>
      <c r="B232" s="315"/>
      <c r="C232" s="292" t="s">
        <v>317</v>
      </c>
      <c r="D232" s="392" t="s">
        <v>1061</v>
      </c>
      <c r="E232" s="292" t="s">
        <v>118</v>
      </c>
      <c r="F232" s="296"/>
      <c r="G232" s="316"/>
      <c r="H232" s="298">
        <v>26920.6</v>
      </c>
      <c r="I232" s="293">
        <f t="shared" si="9"/>
        <v>617382453</v>
      </c>
      <c r="J232" s="292" t="s">
        <v>115</v>
      </c>
      <c r="K232" s="292"/>
    </row>
    <row r="233" spans="1:11" s="308" customFormat="1">
      <c r="A233" s="379">
        <v>44285</v>
      </c>
      <c r="B233" s="315"/>
      <c r="C233" s="292" t="s">
        <v>672</v>
      </c>
      <c r="D233" s="392" t="s">
        <v>1061</v>
      </c>
      <c r="E233" s="292" t="s">
        <v>118</v>
      </c>
      <c r="F233" s="296"/>
      <c r="G233" s="316"/>
      <c r="H233" s="298">
        <v>34200</v>
      </c>
      <c r="I233" s="293">
        <f t="shared" si="9"/>
        <v>784324268</v>
      </c>
      <c r="J233" s="292" t="s">
        <v>115</v>
      </c>
      <c r="K233" s="292"/>
    </row>
    <row r="234" spans="1:11" s="308" customFormat="1">
      <c r="A234" s="379">
        <v>44285</v>
      </c>
      <c r="B234" s="315"/>
      <c r="C234" s="292" t="s">
        <v>553</v>
      </c>
      <c r="D234" s="392" t="s">
        <v>1061</v>
      </c>
      <c r="E234" s="292" t="s">
        <v>118</v>
      </c>
      <c r="F234" s="296"/>
      <c r="G234" s="316"/>
      <c r="H234" s="298">
        <v>15680</v>
      </c>
      <c r="I234" s="293">
        <f t="shared" si="9"/>
        <v>359596623</v>
      </c>
      <c r="J234" s="292" t="s">
        <v>115</v>
      </c>
      <c r="K234" s="292"/>
    </row>
    <row r="235" spans="1:11" s="308" customFormat="1">
      <c r="A235" s="379">
        <v>44285</v>
      </c>
      <c r="B235" s="315"/>
      <c r="C235" s="292" t="s">
        <v>553</v>
      </c>
      <c r="D235" s="392" t="s">
        <v>1215</v>
      </c>
      <c r="E235" s="292" t="s">
        <v>162</v>
      </c>
      <c r="F235" s="296"/>
      <c r="G235" s="316"/>
      <c r="H235" s="298">
        <v>22400</v>
      </c>
      <c r="I235" s="293">
        <f t="shared" si="9"/>
        <v>513709462</v>
      </c>
      <c r="J235" s="292" t="s">
        <v>115</v>
      </c>
      <c r="K235" s="292"/>
    </row>
    <row r="236" spans="1:11" s="308" customFormat="1">
      <c r="A236" s="379">
        <v>44285</v>
      </c>
      <c r="B236" s="315"/>
      <c r="C236" s="292" t="s">
        <v>552</v>
      </c>
      <c r="D236" s="392" t="s">
        <v>1061</v>
      </c>
      <c r="E236" s="292" t="s">
        <v>118</v>
      </c>
      <c r="F236" s="296"/>
      <c r="G236" s="316"/>
      <c r="H236" s="298">
        <v>21607.5</v>
      </c>
      <c r="I236" s="293">
        <f t="shared" si="9"/>
        <v>495534697</v>
      </c>
      <c r="J236" s="292" t="s">
        <v>115</v>
      </c>
      <c r="K236" s="292"/>
    </row>
    <row r="237" spans="1:11" s="308" customFormat="1">
      <c r="A237" s="379">
        <v>44285</v>
      </c>
      <c r="B237" s="315"/>
      <c r="C237" s="292" t="s">
        <v>157</v>
      </c>
      <c r="D237" s="392" t="s">
        <v>1094</v>
      </c>
      <c r="E237" s="292" t="s">
        <v>118</v>
      </c>
      <c r="F237" s="296"/>
      <c r="G237" s="316"/>
      <c r="H237" s="298">
        <v>2863.95</v>
      </c>
      <c r="I237" s="293">
        <f t="shared" si="9"/>
        <v>65680277</v>
      </c>
      <c r="J237" s="292" t="s">
        <v>115</v>
      </c>
      <c r="K237" s="292"/>
    </row>
    <row r="238" spans="1:11" s="308" customFormat="1">
      <c r="A238" s="379">
        <v>44285</v>
      </c>
      <c r="B238" s="315"/>
      <c r="C238" s="292" t="s">
        <v>223</v>
      </c>
      <c r="D238" s="392" t="s">
        <v>1094</v>
      </c>
      <c r="E238" s="292" t="s">
        <v>118</v>
      </c>
      <c r="F238" s="296"/>
      <c r="G238" s="316"/>
      <c r="H238" s="298">
        <v>2328.36</v>
      </c>
      <c r="I238" s="293">
        <f t="shared" si="9"/>
        <v>53397347</v>
      </c>
      <c r="J238" s="292" t="s">
        <v>115</v>
      </c>
      <c r="K238" s="292"/>
    </row>
    <row r="239" spans="1:11" s="308" customFormat="1">
      <c r="A239" s="379">
        <v>44285</v>
      </c>
      <c r="B239" s="315"/>
      <c r="C239" s="292" t="s">
        <v>281</v>
      </c>
      <c r="D239" s="392" t="s">
        <v>1094</v>
      </c>
      <c r="E239" s="292" t="s">
        <v>118</v>
      </c>
      <c r="F239" s="296"/>
      <c r="G239" s="316"/>
      <c r="H239" s="298">
        <v>12900</v>
      </c>
      <c r="I239" s="293">
        <f t="shared" si="9"/>
        <v>295841610</v>
      </c>
      <c r="J239" s="292" t="s">
        <v>115</v>
      </c>
      <c r="K239" s="292"/>
    </row>
    <row r="240" spans="1:11" s="308" customFormat="1">
      <c r="A240" s="379">
        <v>44285</v>
      </c>
      <c r="B240" s="315"/>
      <c r="C240" s="292" t="s">
        <v>318</v>
      </c>
      <c r="D240" s="392" t="s">
        <v>1094</v>
      </c>
      <c r="E240" s="292" t="s">
        <v>118</v>
      </c>
      <c r="F240" s="296"/>
      <c r="G240" s="316"/>
      <c r="H240" s="298">
        <v>9199.1299999999992</v>
      </c>
      <c r="I240" s="293">
        <f t="shared" si="9"/>
        <v>210967863</v>
      </c>
      <c r="J240" s="292" t="s">
        <v>115</v>
      </c>
      <c r="K240" s="292"/>
    </row>
    <row r="241" spans="1:11" s="308" customFormat="1">
      <c r="A241" s="379">
        <v>44285</v>
      </c>
      <c r="B241" s="315"/>
      <c r="C241" s="292" t="s">
        <v>158</v>
      </c>
      <c r="D241" s="392" t="s">
        <v>1094</v>
      </c>
      <c r="E241" s="292" t="s">
        <v>118</v>
      </c>
      <c r="F241" s="296"/>
      <c r="G241" s="316"/>
      <c r="H241" s="298">
        <v>125187.8</v>
      </c>
      <c r="I241" s="293">
        <f t="shared" si="9"/>
        <v>2870989170</v>
      </c>
      <c r="J241" s="292" t="s">
        <v>115</v>
      </c>
      <c r="K241" s="292"/>
    </row>
    <row r="242" spans="1:11" s="308" customFormat="1">
      <c r="A242" s="379">
        <v>44285</v>
      </c>
      <c r="B242" s="315"/>
      <c r="C242" s="292" t="s">
        <v>283</v>
      </c>
      <c r="D242" s="392" t="s">
        <v>1094</v>
      </c>
      <c r="E242" s="292" t="s">
        <v>118</v>
      </c>
      <c r="F242" s="296"/>
      <c r="G242" s="316"/>
      <c r="H242" s="298">
        <v>23721</v>
      </c>
      <c r="I242" s="293">
        <f t="shared" si="9"/>
        <v>544004560</v>
      </c>
      <c r="J242" s="292" t="s">
        <v>115</v>
      </c>
      <c r="K242" s="292"/>
    </row>
    <row r="243" spans="1:11" s="308" customFormat="1">
      <c r="A243" s="379">
        <v>44285</v>
      </c>
      <c r="B243" s="315"/>
      <c r="C243" s="292" t="s">
        <v>434</v>
      </c>
      <c r="D243" s="392" t="s">
        <v>1094</v>
      </c>
      <c r="E243" s="292" t="s">
        <v>118</v>
      </c>
      <c r="F243" s="296"/>
      <c r="G243" s="316"/>
      <c r="H243" s="298">
        <v>3544</v>
      </c>
      <c r="I243" s="293">
        <f t="shared" si="9"/>
        <v>81276176</v>
      </c>
      <c r="J243" s="292" t="s">
        <v>115</v>
      </c>
      <c r="K243" s="292"/>
    </row>
    <row r="244" spans="1:11" s="308" customFormat="1">
      <c r="A244" s="379">
        <v>44285</v>
      </c>
      <c r="B244" s="315"/>
      <c r="C244" s="292" t="s">
        <v>501</v>
      </c>
      <c r="D244" s="392" t="s">
        <v>1094</v>
      </c>
      <c r="E244" s="292" t="s">
        <v>118</v>
      </c>
      <c r="F244" s="296"/>
      <c r="G244" s="316"/>
      <c r="H244" s="298">
        <v>6585.87</v>
      </c>
      <c r="I244" s="293">
        <f t="shared" si="9"/>
        <v>151036774</v>
      </c>
      <c r="J244" s="292" t="s">
        <v>115</v>
      </c>
      <c r="K244" s="292"/>
    </row>
    <row r="245" spans="1:11" s="308" customFormat="1">
      <c r="A245" s="379">
        <v>44285</v>
      </c>
      <c r="B245" s="315"/>
      <c r="C245" s="292" t="s">
        <v>662</v>
      </c>
      <c r="D245" s="392" t="s">
        <v>1094</v>
      </c>
      <c r="E245" s="292" t="s">
        <v>118</v>
      </c>
      <c r="F245" s="296"/>
      <c r="G245" s="316"/>
      <c r="H245" s="298">
        <v>2795.58</v>
      </c>
      <c r="I245" s="293">
        <f t="shared" si="9"/>
        <v>64112317</v>
      </c>
      <c r="J245" s="292" t="s">
        <v>115</v>
      </c>
      <c r="K245" s="292"/>
    </row>
    <row r="246" spans="1:11" s="308" customFormat="1">
      <c r="A246" s="379">
        <v>44285</v>
      </c>
      <c r="B246" s="315"/>
      <c r="C246" s="292" t="s">
        <v>530</v>
      </c>
      <c r="D246" s="392" t="s">
        <v>1094</v>
      </c>
      <c r="E246" s="292" t="s">
        <v>118</v>
      </c>
      <c r="F246" s="296"/>
      <c r="G246" s="316"/>
      <c r="H246" s="298">
        <v>56150</v>
      </c>
      <c r="I246" s="293">
        <f t="shared" si="9"/>
        <v>1287713674</v>
      </c>
      <c r="J246" s="292" t="s">
        <v>115</v>
      </c>
      <c r="K246" s="292"/>
    </row>
    <row r="247" spans="1:11" s="308" customFormat="1">
      <c r="A247" s="379">
        <v>44285</v>
      </c>
      <c r="B247" s="315"/>
      <c r="C247" s="292" t="s">
        <v>360</v>
      </c>
      <c r="D247" s="392" t="s">
        <v>1094</v>
      </c>
      <c r="E247" s="292" t="s">
        <v>118</v>
      </c>
      <c r="F247" s="296"/>
      <c r="G247" s="316"/>
      <c r="H247" s="298">
        <v>3591.05</v>
      </c>
      <c r="I247" s="293">
        <f t="shared" si="9"/>
        <v>82355195</v>
      </c>
      <c r="J247" s="292" t="s">
        <v>115</v>
      </c>
      <c r="K247" s="292"/>
    </row>
    <row r="248" spans="1:11" s="308" customFormat="1">
      <c r="A248" s="379">
        <v>44285</v>
      </c>
      <c r="B248" s="315"/>
      <c r="C248" s="292" t="s">
        <v>533</v>
      </c>
      <c r="D248" s="392" t="s">
        <v>1094</v>
      </c>
      <c r="E248" s="292" t="s">
        <v>118</v>
      </c>
      <c r="F248" s="296"/>
      <c r="G248" s="316"/>
      <c r="H248" s="298">
        <v>2616</v>
      </c>
      <c r="I248" s="293">
        <f t="shared" si="9"/>
        <v>59993926</v>
      </c>
      <c r="J248" s="292" t="s">
        <v>115</v>
      </c>
      <c r="K248" s="292"/>
    </row>
    <row r="249" spans="1:11" s="308" customFormat="1">
      <c r="A249" s="379">
        <v>44285</v>
      </c>
      <c r="B249" s="315"/>
      <c r="C249" s="292" t="s">
        <v>272</v>
      </c>
      <c r="D249" s="392" t="s">
        <v>1094</v>
      </c>
      <c r="E249" s="292" t="s">
        <v>118</v>
      </c>
      <c r="F249" s="296"/>
      <c r="G249" s="316"/>
      <c r="H249" s="298">
        <v>6950</v>
      </c>
      <c r="I249" s="293">
        <f t="shared" si="9"/>
        <v>159387534</v>
      </c>
      <c r="J249" s="292" t="s">
        <v>115</v>
      </c>
      <c r="K249" s="292"/>
    </row>
    <row r="250" spans="1:11" s="308" customFormat="1">
      <c r="A250" s="379">
        <v>44285</v>
      </c>
      <c r="B250" s="315"/>
      <c r="C250" s="292" t="s">
        <v>594</v>
      </c>
      <c r="D250" s="392" t="s">
        <v>1216</v>
      </c>
      <c r="E250" s="292" t="s">
        <v>162</v>
      </c>
      <c r="F250" s="296"/>
      <c r="G250" s="316"/>
      <c r="H250" s="298">
        <v>145375.20000000001</v>
      </c>
      <c r="I250" s="293">
        <f t="shared" si="9"/>
        <v>3333956062</v>
      </c>
      <c r="J250" s="292" t="s">
        <v>115</v>
      </c>
      <c r="K250" s="292"/>
    </row>
    <row r="251" spans="1:11" s="308" customFormat="1">
      <c r="A251" s="379">
        <v>44285</v>
      </c>
      <c r="B251" s="315"/>
      <c r="C251" s="292" t="s">
        <v>451</v>
      </c>
      <c r="D251" s="392" t="s">
        <v>1216</v>
      </c>
      <c r="E251" s="292" t="s">
        <v>162</v>
      </c>
      <c r="F251" s="296"/>
      <c r="G251" s="316"/>
      <c r="H251" s="298">
        <v>76800</v>
      </c>
      <c r="I251" s="293">
        <f t="shared" si="9"/>
        <v>1761289584</v>
      </c>
      <c r="J251" s="292" t="s">
        <v>115</v>
      </c>
      <c r="K251" s="292"/>
    </row>
    <row r="252" spans="1:11" s="308" customFormat="1">
      <c r="A252" s="379">
        <v>44285</v>
      </c>
      <c r="B252" s="315"/>
      <c r="C252" s="292" t="s">
        <v>220</v>
      </c>
      <c r="D252" s="392" t="s">
        <v>725</v>
      </c>
      <c r="E252" s="292" t="s">
        <v>118</v>
      </c>
      <c r="F252" s="296"/>
      <c r="G252" s="316"/>
      <c r="H252" s="298">
        <v>6675.35</v>
      </c>
      <c r="I252" s="293">
        <f t="shared" si="9"/>
        <v>153088860</v>
      </c>
      <c r="J252" s="292" t="s">
        <v>115</v>
      </c>
      <c r="K252" s="292"/>
    </row>
    <row r="253" spans="1:11" s="308" customFormat="1">
      <c r="A253" s="379">
        <v>44285</v>
      </c>
      <c r="B253" s="315"/>
      <c r="C253" s="292" t="s">
        <v>433</v>
      </c>
      <c r="D253" s="392" t="s">
        <v>917</v>
      </c>
      <c r="E253" s="292" t="s">
        <v>162</v>
      </c>
      <c r="F253" s="296"/>
      <c r="G253" s="316"/>
      <c r="H253" s="298">
        <v>471627.91</v>
      </c>
      <c r="I253" s="293">
        <f t="shared" si="9"/>
        <v>10816058926</v>
      </c>
      <c r="J253" s="292" t="s">
        <v>115</v>
      </c>
      <c r="K253" s="292"/>
    </row>
    <row r="254" spans="1:11" s="308" customFormat="1">
      <c r="A254" s="379">
        <v>44265</v>
      </c>
      <c r="B254" s="315"/>
      <c r="C254" s="292" t="s">
        <v>724</v>
      </c>
      <c r="D254" s="392" t="s">
        <v>1094</v>
      </c>
      <c r="E254" s="292" t="s">
        <v>118</v>
      </c>
      <c r="F254" s="296"/>
      <c r="G254" s="316"/>
      <c r="H254" s="298">
        <v>49600</v>
      </c>
      <c r="I254" s="293">
        <f t="shared" si="9"/>
        <v>1137499523</v>
      </c>
      <c r="J254" s="292" t="s">
        <v>115</v>
      </c>
      <c r="K254" s="292"/>
    </row>
    <row r="255" spans="1:11" s="308" customFormat="1">
      <c r="A255" s="379">
        <v>44260</v>
      </c>
      <c r="B255" s="315"/>
      <c r="C255" s="292" t="s">
        <v>1122</v>
      </c>
      <c r="D255" s="392" t="s">
        <v>916</v>
      </c>
      <c r="E255" s="292" t="s">
        <v>162</v>
      </c>
      <c r="F255" s="296"/>
      <c r="G255" s="316"/>
      <c r="H255" s="298">
        <v>60600</v>
      </c>
      <c r="I255" s="293">
        <f t="shared" si="9"/>
        <v>1389767563</v>
      </c>
      <c r="J255" s="292" t="s">
        <v>115</v>
      </c>
      <c r="K255" s="292"/>
    </row>
    <row r="256" spans="1:11" s="308" customFormat="1">
      <c r="A256" s="379">
        <v>44260</v>
      </c>
      <c r="B256" s="315"/>
      <c r="C256" s="292" t="s">
        <v>1123</v>
      </c>
      <c r="D256" s="392" t="s">
        <v>916</v>
      </c>
      <c r="E256" s="292" t="s">
        <v>162</v>
      </c>
      <c r="F256" s="296"/>
      <c r="G256" s="316"/>
      <c r="H256" s="298">
        <v>83230</v>
      </c>
      <c r="I256" s="293">
        <f t="shared" si="9"/>
        <v>1908751720</v>
      </c>
      <c r="J256" s="292" t="s">
        <v>115</v>
      </c>
      <c r="K256" s="292"/>
    </row>
    <row r="257" spans="1:11" s="308" customFormat="1">
      <c r="A257" s="379">
        <v>44274</v>
      </c>
      <c r="B257" s="315"/>
      <c r="C257" s="292" t="s">
        <v>394</v>
      </c>
      <c r="D257" s="392" t="s">
        <v>916</v>
      </c>
      <c r="E257" s="292" t="s">
        <v>162</v>
      </c>
      <c r="F257" s="296"/>
      <c r="G257" s="316"/>
      <c r="H257" s="298">
        <v>119940</v>
      </c>
      <c r="I257" s="293">
        <f t="shared" si="9"/>
        <v>2750638968</v>
      </c>
      <c r="J257" s="292" t="s">
        <v>115</v>
      </c>
      <c r="K257" s="292"/>
    </row>
    <row r="258" spans="1:11" s="308" customFormat="1">
      <c r="A258" s="379">
        <v>44274</v>
      </c>
      <c r="B258" s="315"/>
      <c r="C258" s="292" t="s">
        <v>497</v>
      </c>
      <c r="D258" s="392" t="s">
        <v>917</v>
      </c>
      <c r="E258" s="292" t="s">
        <v>162</v>
      </c>
      <c r="F258" s="296"/>
      <c r="G258" s="316"/>
      <c r="H258" s="298">
        <v>34500</v>
      </c>
      <c r="I258" s="293">
        <f t="shared" si="9"/>
        <v>791204305</v>
      </c>
      <c r="J258" s="292" t="s">
        <v>115</v>
      </c>
      <c r="K258" s="292"/>
    </row>
    <row r="259" spans="1:11" s="308" customFormat="1">
      <c r="A259" s="379">
        <v>44274</v>
      </c>
      <c r="B259" s="315"/>
      <c r="C259" s="292" t="s">
        <v>271</v>
      </c>
      <c r="D259" s="392" t="s">
        <v>911</v>
      </c>
      <c r="E259" s="292" t="s">
        <v>162</v>
      </c>
      <c r="F259" s="296"/>
      <c r="G259" s="316"/>
      <c r="H259" s="298">
        <v>413950</v>
      </c>
      <c r="I259" s="293">
        <f t="shared" si="9"/>
        <v>9493304992</v>
      </c>
      <c r="J259" s="292" t="s">
        <v>115</v>
      </c>
      <c r="K259" s="292"/>
    </row>
    <row r="260" spans="1:11" s="308" customFormat="1">
      <c r="A260" s="379">
        <v>44274</v>
      </c>
      <c r="B260" s="315"/>
      <c r="C260" s="292" t="s">
        <v>272</v>
      </c>
      <c r="D260" s="392" t="s">
        <v>911</v>
      </c>
      <c r="E260" s="292" t="s">
        <v>162</v>
      </c>
      <c r="F260" s="296"/>
      <c r="G260" s="316"/>
      <c r="H260" s="298">
        <v>94800</v>
      </c>
      <c r="I260" s="293">
        <f t="shared" si="9"/>
        <v>2174091831</v>
      </c>
      <c r="J260" s="292" t="s">
        <v>115</v>
      </c>
      <c r="K260" s="292"/>
    </row>
    <row r="261" spans="1:11" s="308" customFormat="1">
      <c r="A261" s="379">
        <v>44274</v>
      </c>
      <c r="B261" s="315"/>
      <c r="C261" s="292" t="s">
        <v>633</v>
      </c>
      <c r="D261" s="392" t="s">
        <v>911</v>
      </c>
      <c r="E261" s="292" t="s">
        <v>162</v>
      </c>
      <c r="F261" s="296"/>
      <c r="G261" s="316"/>
      <c r="H261" s="298">
        <v>21600</v>
      </c>
      <c r="I261" s="293">
        <f t="shared" si="9"/>
        <v>495362696</v>
      </c>
      <c r="J261" s="292" t="s">
        <v>115</v>
      </c>
      <c r="K261" s="292"/>
    </row>
    <row r="262" spans="1:11" s="308" customFormat="1">
      <c r="A262" s="379">
        <v>44274</v>
      </c>
      <c r="B262" s="315"/>
      <c r="C262" s="292" t="s">
        <v>1213</v>
      </c>
      <c r="D262" s="392" t="s">
        <v>1217</v>
      </c>
      <c r="E262" s="292" t="s">
        <v>162</v>
      </c>
      <c r="F262" s="296"/>
      <c r="G262" s="316"/>
      <c r="H262" s="298">
        <v>10237.780000000001</v>
      </c>
      <c r="I262" s="293">
        <f t="shared" si="9"/>
        <v>234787699</v>
      </c>
      <c r="J262" s="292" t="s">
        <v>115</v>
      </c>
      <c r="K262" s="292"/>
    </row>
    <row r="263" spans="1:11" s="308" customFormat="1">
      <c r="A263" s="379">
        <v>44286</v>
      </c>
      <c r="B263" s="315"/>
      <c r="C263" s="292" t="s">
        <v>1059</v>
      </c>
      <c r="D263" s="392" t="s">
        <v>1215</v>
      </c>
      <c r="E263" s="292" t="s">
        <v>162</v>
      </c>
      <c r="F263" s="296"/>
      <c r="G263" s="316"/>
      <c r="H263" s="298">
        <v>870000</v>
      </c>
      <c r="I263" s="293">
        <f t="shared" si="9"/>
        <v>19952108572</v>
      </c>
      <c r="J263" s="292" t="s">
        <v>115</v>
      </c>
      <c r="K263" s="292"/>
    </row>
    <row r="264" spans="1:11" s="308" customFormat="1">
      <c r="A264" s="379">
        <v>44286</v>
      </c>
      <c r="B264" s="315"/>
      <c r="C264" s="292" t="s">
        <v>281</v>
      </c>
      <c r="D264" s="392" t="s">
        <v>1218</v>
      </c>
      <c r="E264" s="292" t="s">
        <v>162</v>
      </c>
      <c r="F264" s="296"/>
      <c r="G264" s="316"/>
      <c r="H264" s="298">
        <v>13145</v>
      </c>
      <c r="I264" s="293">
        <f t="shared" si="9"/>
        <v>301460307</v>
      </c>
      <c r="J264" s="292" t="s">
        <v>115</v>
      </c>
      <c r="K264" s="292"/>
    </row>
    <row r="265" spans="1:11" s="308" customFormat="1">
      <c r="A265" s="379">
        <v>44286</v>
      </c>
      <c r="B265" s="315"/>
      <c r="C265" s="292" t="s">
        <v>1214</v>
      </c>
      <c r="D265" s="392" t="s">
        <v>1219</v>
      </c>
      <c r="E265" s="292" t="s">
        <v>162</v>
      </c>
      <c r="F265" s="296"/>
      <c r="G265" s="316"/>
      <c r="H265" s="298">
        <v>48777.5</v>
      </c>
      <c r="I265" s="293">
        <f t="shared" si="9"/>
        <v>1118636754</v>
      </c>
      <c r="J265" s="292" t="s">
        <v>115</v>
      </c>
      <c r="K265" s="292"/>
    </row>
    <row r="266" spans="1:11" s="308" customFormat="1">
      <c r="A266" s="379">
        <v>44285</v>
      </c>
      <c r="B266" s="315"/>
      <c r="C266" s="292" t="s">
        <v>145</v>
      </c>
      <c r="D266" s="392" t="s">
        <v>1061</v>
      </c>
      <c r="E266" s="292" t="s">
        <v>97</v>
      </c>
      <c r="F266" s="296"/>
      <c r="G266" s="316"/>
      <c r="H266" s="298"/>
      <c r="I266" s="293">
        <v>41250000</v>
      </c>
      <c r="J266" s="292" t="s">
        <v>114</v>
      </c>
      <c r="K266" s="292"/>
    </row>
    <row r="267" spans="1:11" s="308" customFormat="1">
      <c r="A267" s="379">
        <v>44285</v>
      </c>
      <c r="B267" s="315"/>
      <c r="C267" s="292" t="s">
        <v>273</v>
      </c>
      <c r="D267" s="392" t="s">
        <v>1061</v>
      </c>
      <c r="E267" s="292" t="s">
        <v>97</v>
      </c>
      <c r="F267" s="296"/>
      <c r="G267" s="316"/>
      <c r="H267" s="298"/>
      <c r="I267" s="293">
        <v>21600000</v>
      </c>
      <c r="J267" s="292" t="s">
        <v>114</v>
      </c>
      <c r="K267" s="292"/>
    </row>
    <row r="268" spans="1:11" s="308" customFormat="1">
      <c r="A268" s="379">
        <v>44285</v>
      </c>
      <c r="B268" s="315"/>
      <c r="C268" s="292" t="s">
        <v>146</v>
      </c>
      <c r="D268" s="392" t="s">
        <v>1061</v>
      </c>
      <c r="E268" s="292" t="s">
        <v>97</v>
      </c>
      <c r="F268" s="296"/>
      <c r="G268" s="316"/>
      <c r="H268" s="298"/>
      <c r="I268" s="293">
        <v>302968000</v>
      </c>
      <c r="J268" s="292" t="s">
        <v>114</v>
      </c>
      <c r="K268" s="292"/>
    </row>
    <row r="269" spans="1:11" s="308" customFormat="1">
      <c r="A269" s="379">
        <v>44285</v>
      </c>
      <c r="B269" s="315"/>
      <c r="C269" s="292" t="s">
        <v>276</v>
      </c>
      <c r="D269" s="392" t="s">
        <v>1061</v>
      </c>
      <c r="E269" s="292" t="s">
        <v>97</v>
      </c>
      <c r="F269" s="296"/>
      <c r="G269" s="316"/>
      <c r="H269" s="298"/>
      <c r="I269" s="293">
        <v>102000000</v>
      </c>
      <c r="J269" s="292" t="s">
        <v>114</v>
      </c>
      <c r="K269" s="292"/>
    </row>
    <row r="270" spans="1:11" s="308" customFormat="1">
      <c r="A270" s="379">
        <v>44285</v>
      </c>
      <c r="B270" s="315"/>
      <c r="C270" s="292" t="s">
        <v>358</v>
      </c>
      <c r="D270" s="392" t="s">
        <v>1061</v>
      </c>
      <c r="E270" s="292" t="s">
        <v>97</v>
      </c>
      <c r="F270" s="296"/>
      <c r="G270" s="316"/>
      <c r="H270" s="298"/>
      <c r="I270" s="293">
        <v>98000000</v>
      </c>
      <c r="J270" s="292" t="s">
        <v>114</v>
      </c>
      <c r="K270" s="292"/>
    </row>
    <row r="271" spans="1:11" s="308" customFormat="1">
      <c r="A271" s="379">
        <v>44285</v>
      </c>
      <c r="B271" s="315"/>
      <c r="C271" s="292" t="s">
        <v>147</v>
      </c>
      <c r="D271" s="392" t="s">
        <v>1061</v>
      </c>
      <c r="E271" s="292" t="s">
        <v>97</v>
      </c>
      <c r="F271" s="296"/>
      <c r="G271" s="316"/>
      <c r="H271" s="298"/>
      <c r="I271" s="293">
        <v>17824500</v>
      </c>
      <c r="J271" s="292" t="s">
        <v>114</v>
      </c>
      <c r="K271" s="292"/>
    </row>
    <row r="272" spans="1:11" s="308" customFormat="1">
      <c r="A272" s="379">
        <v>44285</v>
      </c>
      <c r="B272" s="315"/>
      <c r="C272" s="292" t="s">
        <v>542</v>
      </c>
      <c r="D272" s="392" t="s">
        <v>1061</v>
      </c>
      <c r="E272" s="292" t="s">
        <v>97</v>
      </c>
      <c r="F272" s="296"/>
      <c r="G272" s="316"/>
      <c r="H272" s="298"/>
      <c r="I272" s="293">
        <v>36000000</v>
      </c>
      <c r="J272" s="292" t="s">
        <v>114</v>
      </c>
      <c r="K272" s="292"/>
    </row>
    <row r="273" spans="1:11" s="308" customFormat="1">
      <c r="A273" s="379">
        <v>44285</v>
      </c>
      <c r="B273" s="315"/>
      <c r="C273" s="292" t="s">
        <v>148</v>
      </c>
      <c r="D273" s="392" t="s">
        <v>1061</v>
      </c>
      <c r="E273" s="292" t="s">
        <v>97</v>
      </c>
      <c r="F273" s="296"/>
      <c r="G273" s="316"/>
      <c r="H273" s="298"/>
      <c r="I273" s="293">
        <v>68255000</v>
      </c>
      <c r="J273" s="292" t="s">
        <v>114</v>
      </c>
      <c r="K273" s="292"/>
    </row>
    <row r="274" spans="1:11" s="308" customFormat="1">
      <c r="A274" s="379">
        <v>44285</v>
      </c>
      <c r="B274" s="315"/>
      <c r="C274" s="292" t="s">
        <v>319</v>
      </c>
      <c r="D274" s="392" t="s">
        <v>1061</v>
      </c>
      <c r="E274" s="292" t="s">
        <v>97</v>
      </c>
      <c r="F274" s="296"/>
      <c r="G274" s="316"/>
      <c r="H274" s="298"/>
      <c r="I274" s="293">
        <v>23598000</v>
      </c>
      <c r="J274" s="292" t="s">
        <v>114</v>
      </c>
      <c r="K274" s="292"/>
    </row>
    <row r="275" spans="1:11" s="308" customFormat="1">
      <c r="A275" s="379">
        <v>44285</v>
      </c>
      <c r="B275" s="315"/>
      <c r="C275" s="292" t="s">
        <v>278</v>
      </c>
      <c r="D275" s="392" t="s">
        <v>1061</v>
      </c>
      <c r="E275" s="292" t="s">
        <v>97</v>
      </c>
      <c r="F275" s="296"/>
      <c r="G275" s="316"/>
      <c r="H275" s="298"/>
      <c r="I275" s="293">
        <v>1297150000</v>
      </c>
      <c r="J275" s="292" t="s">
        <v>114</v>
      </c>
      <c r="K275" s="292"/>
    </row>
    <row r="276" spans="1:11" s="308" customFormat="1">
      <c r="A276" s="379">
        <v>44285</v>
      </c>
      <c r="B276" s="315"/>
      <c r="C276" s="292" t="s">
        <v>351</v>
      </c>
      <c r="D276" s="392" t="s">
        <v>1061</v>
      </c>
      <c r="E276" s="292" t="s">
        <v>97</v>
      </c>
      <c r="F276" s="296"/>
      <c r="G276" s="316"/>
      <c r="H276" s="298"/>
      <c r="I276" s="293">
        <v>9596000</v>
      </c>
      <c r="J276" s="292" t="s">
        <v>114</v>
      </c>
      <c r="K276" s="292"/>
    </row>
    <row r="277" spans="1:11" s="308" customFormat="1">
      <c r="A277" s="379">
        <v>44285</v>
      </c>
      <c r="B277" s="315"/>
      <c r="C277" s="292" t="s">
        <v>503</v>
      </c>
      <c r="D277" s="392" t="s">
        <v>1061</v>
      </c>
      <c r="E277" s="292" t="s">
        <v>97</v>
      </c>
      <c r="F277" s="296"/>
      <c r="G277" s="316"/>
      <c r="H277" s="298"/>
      <c r="I277" s="293">
        <v>30420000</v>
      </c>
      <c r="J277" s="292" t="s">
        <v>114</v>
      </c>
      <c r="K277" s="292"/>
    </row>
    <row r="278" spans="1:11" s="308" customFormat="1">
      <c r="A278" s="379">
        <v>44285</v>
      </c>
      <c r="B278" s="315"/>
      <c r="C278" s="292" t="s">
        <v>607</v>
      </c>
      <c r="D278" s="392" t="s">
        <v>1061</v>
      </c>
      <c r="E278" s="292" t="s">
        <v>97</v>
      </c>
      <c r="F278" s="296"/>
      <c r="G278" s="316"/>
      <c r="H278" s="298"/>
      <c r="I278" s="293">
        <v>6400000</v>
      </c>
      <c r="J278" s="292" t="s">
        <v>114</v>
      </c>
      <c r="K278" s="292"/>
    </row>
    <row r="279" spans="1:11" s="308" customFormat="1">
      <c r="A279" s="379">
        <v>44285</v>
      </c>
      <c r="B279" s="315"/>
      <c r="C279" s="292" t="s">
        <v>673</v>
      </c>
      <c r="D279" s="392" t="s">
        <v>1061</v>
      </c>
      <c r="E279" s="292" t="s">
        <v>97</v>
      </c>
      <c r="F279" s="296"/>
      <c r="G279" s="316"/>
      <c r="H279" s="298"/>
      <c r="I279" s="293">
        <v>22989200</v>
      </c>
      <c r="J279" s="292" t="s">
        <v>114</v>
      </c>
      <c r="K279" s="292"/>
    </row>
    <row r="280" spans="1:11" s="308" customFormat="1">
      <c r="A280" s="379">
        <v>44285</v>
      </c>
      <c r="B280" s="315"/>
      <c r="C280" s="292" t="s">
        <v>697</v>
      </c>
      <c r="D280" s="392" t="s">
        <v>1061</v>
      </c>
      <c r="E280" s="292" t="s">
        <v>97</v>
      </c>
      <c r="F280" s="296"/>
      <c r="G280" s="316"/>
      <c r="H280" s="298"/>
      <c r="I280" s="293">
        <v>39660000</v>
      </c>
      <c r="J280" s="292" t="s">
        <v>114</v>
      </c>
      <c r="K280" s="292"/>
    </row>
    <row r="281" spans="1:11" s="308" customFormat="1">
      <c r="A281" s="379">
        <v>44285</v>
      </c>
      <c r="B281" s="315"/>
      <c r="C281" s="292" t="s">
        <v>149</v>
      </c>
      <c r="D281" s="392" t="s">
        <v>1094</v>
      </c>
      <c r="E281" s="292" t="s">
        <v>97</v>
      </c>
      <c r="F281" s="296"/>
      <c r="G281" s="316"/>
      <c r="H281" s="298"/>
      <c r="I281" s="293">
        <v>15958000</v>
      </c>
      <c r="J281" s="292" t="s">
        <v>114</v>
      </c>
      <c r="K281" s="292"/>
    </row>
    <row r="282" spans="1:11" s="308" customFormat="1">
      <c r="A282" s="379">
        <v>44285</v>
      </c>
      <c r="B282" s="315"/>
      <c r="C282" s="292" t="s">
        <v>197</v>
      </c>
      <c r="D282" s="392" t="s">
        <v>1094</v>
      </c>
      <c r="E282" s="292" t="s">
        <v>97</v>
      </c>
      <c r="F282" s="296"/>
      <c r="G282" s="316"/>
      <c r="H282" s="298"/>
      <c r="I282" s="293">
        <v>18110000</v>
      </c>
      <c r="J282" s="292" t="s">
        <v>114</v>
      </c>
      <c r="K282" s="292"/>
    </row>
    <row r="283" spans="1:11" s="308" customFormat="1">
      <c r="A283" s="379">
        <v>44285</v>
      </c>
      <c r="B283" s="315"/>
      <c r="C283" s="292" t="s">
        <v>150</v>
      </c>
      <c r="D283" s="392" t="s">
        <v>1094</v>
      </c>
      <c r="E283" s="292" t="s">
        <v>97</v>
      </c>
      <c r="F283" s="296"/>
      <c r="G283" s="316"/>
      <c r="H283" s="298"/>
      <c r="I283" s="293">
        <v>146330636</v>
      </c>
      <c r="J283" s="292" t="s">
        <v>114</v>
      </c>
      <c r="K283" s="292"/>
    </row>
    <row r="284" spans="1:11" s="308" customFormat="1">
      <c r="A284" s="379">
        <v>44285</v>
      </c>
      <c r="B284" s="315"/>
      <c r="C284" s="292" t="s">
        <v>455</v>
      </c>
      <c r="D284" s="392" t="s">
        <v>1094</v>
      </c>
      <c r="E284" s="292" t="s">
        <v>97</v>
      </c>
      <c r="F284" s="296"/>
      <c r="G284" s="316"/>
      <c r="H284" s="298"/>
      <c r="I284" s="293">
        <v>256280880</v>
      </c>
      <c r="J284" s="292" t="s">
        <v>114</v>
      </c>
      <c r="K284" s="292"/>
    </row>
    <row r="285" spans="1:11" s="308" customFormat="1">
      <c r="A285" s="379">
        <v>44285</v>
      </c>
      <c r="B285" s="315"/>
      <c r="C285" s="292" t="s">
        <v>456</v>
      </c>
      <c r="D285" s="392" t="s">
        <v>1094</v>
      </c>
      <c r="E285" s="292" t="s">
        <v>97</v>
      </c>
      <c r="F285" s="296"/>
      <c r="G285" s="316"/>
      <c r="H285" s="298"/>
      <c r="I285" s="293">
        <v>9756000</v>
      </c>
      <c r="J285" s="292" t="s">
        <v>114</v>
      </c>
      <c r="K285" s="292"/>
    </row>
    <row r="286" spans="1:11" s="308" customFormat="1">
      <c r="A286" s="379">
        <v>44285</v>
      </c>
      <c r="B286" s="315"/>
      <c r="C286" s="292" t="s">
        <v>635</v>
      </c>
      <c r="D286" s="392" t="s">
        <v>1094</v>
      </c>
      <c r="E286" s="292" t="s">
        <v>97</v>
      </c>
      <c r="F286" s="296"/>
      <c r="G286" s="316"/>
      <c r="H286" s="298"/>
      <c r="I286" s="293">
        <v>378247140</v>
      </c>
      <c r="J286" s="292" t="s">
        <v>114</v>
      </c>
      <c r="K286" s="292"/>
    </row>
    <row r="287" spans="1:11" s="308" customFormat="1">
      <c r="A287" s="379">
        <v>44285</v>
      </c>
      <c r="B287" s="315"/>
      <c r="C287" s="292" t="s">
        <v>527</v>
      </c>
      <c r="D287" s="392" t="s">
        <v>1094</v>
      </c>
      <c r="E287" s="292" t="s">
        <v>97</v>
      </c>
      <c r="F287" s="296"/>
      <c r="G287" s="316"/>
      <c r="H287" s="298"/>
      <c r="I287" s="293">
        <v>33000000</v>
      </c>
      <c r="J287" s="292" t="s">
        <v>114</v>
      </c>
      <c r="K287" s="292"/>
    </row>
    <row r="288" spans="1:11" s="308" customFormat="1">
      <c r="A288" s="379">
        <v>44285</v>
      </c>
      <c r="B288" s="315"/>
      <c r="C288" s="292" t="s">
        <v>445</v>
      </c>
      <c r="D288" s="392" t="s">
        <v>1094</v>
      </c>
      <c r="E288" s="292" t="s">
        <v>97</v>
      </c>
      <c r="F288" s="296"/>
      <c r="G288" s="316"/>
      <c r="H288" s="298"/>
      <c r="I288" s="293">
        <v>54754000</v>
      </c>
      <c r="J288" s="292" t="s">
        <v>114</v>
      </c>
      <c r="K288" s="292"/>
    </row>
    <row r="289" spans="1:11" s="308" customFormat="1">
      <c r="A289" s="379">
        <v>44285</v>
      </c>
      <c r="B289" s="315"/>
      <c r="C289" s="292" t="s">
        <v>595</v>
      </c>
      <c r="D289" s="392" t="s">
        <v>1094</v>
      </c>
      <c r="E289" s="292" t="s">
        <v>97</v>
      </c>
      <c r="F289" s="296"/>
      <c r="G289" s="316"/>
      <c r="H289" s="298"/>
      <c r="I289" s="293">
        <v>2880000</v>
      </c>
      <c r="J289" s="292" t="s">
        <v>114</v>
      </c>
      <c r="K289" s="292"/>
    </row>
    <row r="290" spans="1:11" s="308" customFormat="1">
      <c r="A290" s="379">
        <v>44285</v>
      </c>
      <c r="B290" s="315"/>
      <c r="C290" s="292" t="s">
        <v>554</v>
      </c>
      <c r="D290" s="392" t="s">
        <v>1094</v>
      </c>
      <c r="E290" s="292" t="s">
        <v>97</v>
      </c>
      <c r="F290" s="296"/>
      <c r="G290" s="316"/>
      <c r="H290" s="298"/>
      <c r="I290" s="293">
        <v>43000000</v>
      </c>
      <c r="J290" s="292" t="s">
        <v>114</v>
      </c>
      <c r="K290" s="292"/>
    </row>
    <row r="291" spans="1:11" s="308" customFormat="1">
      <c r="A291" s="379">
        <v>44285</v>
      </c>
      <c r="B291" s="315"/>
      <c r="C291" s="292" t="s">
        <v>596</v>
      </c>
      <c r="D291" s="392" t="s">
        <v>1094</v>
      </c>
      <c r="E291" s="292" t="s">
        <v>97</v>
      </c>
      <c r="F291" s="296"/>
      <c r="G291" s="316"/>
      <c r="H291" s="298"/>
      <c r="I291" s="293">
        <v>5807100</v>
      </c>
      <c r="J291" s="292" t="s">
        <v>114</v>
      </c>
      <c r="K291" s="292"/>
    </row>
    <row r="292" spans="1:11" s="308" customFormat="1">
      <c r="A292" s="379">
        <v>44285</v>
      </c>
      <c r="B292" s="315"/>
      <c r="C292" s="292" t="s">
        <v>597</v>
      </c>
      <c r="D292" s="392" t="s">
        <v>1094</v>
      </c>
      <c r="E292" s="292" t="s">
        <v>97</v>
      </c>
      <c r="F292" s="296"/>
      <c r="G292" s="316"/>
      <c r="H292" s="298"/>
      <c r="I292" s="293">
        <v>223700000</v>
      </c>
      <c r="J292" s="292" t="s">
        <v>114</v>
      </c>
      <c r="K292" s="292"/>
    </row>
    <row r="293" spans="1:11" s="308" customFormat="1">
      <c r="A293" s="379">
        <v>44285</v>
      </c>
      <c r="B293" s="315"/>
      <c r="C293" s="292" t="s">
        <v>599</v>
      </c>
      <c r="D293" s="392" t="s">
        <v>1094</v>
      </c>
      <c r="E293" s="292" t="s">
        <v>97</v>
      </c>
      <c r="F293" s="296"/>
      <c r="G293" s="316"/>
      <c r="H293" s="298"/>
      <c r="I293" s="293">
        <v>124674200</v>
      </c>
      <c r="J293" s="292" t="s">
        <v>114</v>
      </c>
      <c r="K293" s="292"/>
    </row>
    <row r="294" spans="1:11" s="308" customFormat="1">
      <c r="A294" s="379">
        <v>44285</v>
      </c>
      <c r="B294" s="315"/>
      <c r="C294" s="292" t="s">
        <v>624</v>
      </c>
      <c r="D294" s="392" t="s">
        <v>1094</v>
      </c>
      <c r="E294" s="292" t="s">
        <v>97</v>
      </c>
      <c r="F294" s="296"/>
      <c r="G294" s="316"/>
      <c r="H294" s="298"/>
      <c r="I294" s="293">
        <v>102410190</v>
      </c>
      <c r="J294" s="292" t="s">
        <v>114</v>
      </c>
      <c r="K294" s="292"/>
    </row>
    <row r="295" spans="1:11" s="308" customFormat="1">
      <c r="A295" s="379">
        <v>44285</v>
      </c>
      <c r="B295" s="315"/>
      <c r="C295" s="292" t="s">
        <v>1220</v>
      </c>
      <c r="D295" s="392" t="s">
        <v>1094</v>
      </c>
      <c r="E295" s="292" t="s">
        <v>97</v>
      </c>
      <c r="F295" s="296"/>
      <c r="G295" s="316"/>
      <c r="H295" s="298"/>
      <c r="I295" s="293">
        <v>84850000</v>
      </c>
      <c r="J295" s="292" t="s">
        <v>114</v>
      </c>
      <c r="K295" s="292"/>
    </row>
    <row r="296" spans="1:11" s="308" customFormat="1">
      <c r="A296" s="379">
        <v>44265</v>
      </c>
      <c r="B296" s="315"/>
      <c r="C296" s="292" t="s">
        <v>542</v>
      </c>
      <c r="D296" s="392" t="s">
        <v>1121</v>
      </c>
      <c r="E296" s="292" t="s">
        <v>97</v>
      </c>
      <c r="F296" s="296"/>
      <c r="G296" s="316"/>
      <c r="H296" s="298"/>
      <c r="I296" s="293">
        <v>34000000</v>
      </c>
      <c r="J296" s="292" t="s">
        <v>114</v>
      </c>
      <c r="K296" s="292"/>
    </row>
    <row r="297" spans="1:11" s="308" customFormat="1">
      <c r="A297" s="379">
        <v>44285</v>
      </c>
      <c r="B297" s="315"/>
      <c r="C297" s="292" t="s">
        <v>542</v>
      </c>
      <c r="D297" s="392" t="s">
        <v>1221</v>
      </c>
      <c r="E297" s="292" t="s">
        <v>97</v>
      </c>
      <c r="F297" s="296"/>
      <c r="G297" s="316"/>
      <c r="H297" s="298"/>
      <c r="I297" s="293">
        <v>34000000</v>
      </c>
      <c r="J297" s="292" t="s">
        <v>114</v>
      </c>
      <c r="K297" s="292"/>
    </row>
    <row r="298" spans="1:11" s="308" customFormat="1">
      <c r="A298" s="379">
        <v>44265</v>
      </c>
      <c r="B298" s="315"/>
      <c r="C298" s="292" t="s">
        <v>270</v>
      </c>
      <c r="D298" s="392" t="s">
        <v>1222</v>
      </c>
      <c r="E298" s="292" t="s">
        <v>97</v>
      </c>
      <c r="F298" s="296"/>
      <c r="G298" s="316"/>
      <c r="H298" s="298"/>
      <c r="I298" s="293">
        <v>69000000</v>
      </c>
      <c r="J298" s="292" t="s">
        <v>114</v>
      </c>
      <c r="K298" s="292"/>
    </row>
    <row r="299" spans="1:11" s="308" customFormat="1">
      <c r="A299" s="379">
        <v>44285</v>
      </c>
      <c r="B299" s="315"/>
      <c r="C299" s="292" t="s">
        <v>920</v>
      </c>
      <c r="D299" s="392"/>
      <c r="E299" s="292" t="s">
        <v>97</v>
      </c>
      <c r="F299" s="296"/>
      <c r="G299" s="316"/>
      <c r="H299" s="298"/>
      <c r="I299" s="293">
        <v>668108700</v>
      </c>
      <c r="J299" s="292" t="s">
        <v>114</v>
      </c>
      <c r="K299" s="292"/>
    </row>
    <row r="300" spans="1:11" s="308" customFormat="1">
      <c r="A300" s="379">
        <v>44285</v>
      </c>
      <c r="B300" s="315"/>
      <c r="C300" s="292" t="s">
        <v>270</v>
      </c>
      <c r="D300" s="392" t="s">
        <v>1223</v>
      </c>
      <c r="E300" s="292" t="s">
        <v>162</v>
      </c>
      <c r="F300" s="296"/>
      <c r="G300" s="316"/>
      <c r="H300" s="298"/>
      <c r="I300" s="293">
        <v>5540000000</v>
      </c>
      <c r="J300" s="292" t="s">
        <v>114</v>
      </c>
      <c r="K300" s="292"/>
    </row>
  </sheetData>
  <autoFilter ref="A4:K300" xr:uid="{00000000-0009-0000-0000-000011000000}"/>
  <phoneticPr fontId="4" type="noConversion"/>
  <pageMargins left="0.7" right="0.7" top="0.75" bottom="0.75" header="0.3" footer="0.3"/>
  <pageSetup orientation="portrait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K301"/>
  <sheetViews>
    <sheetView zoomScale="80" zoomScaleNormal="80" workbookViewId="0">
      <selection activeCell="D62" sqref="D62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22963.330052813562</v>
      </c>
      <c r="K2" s="294">
        <v>22960.257789549716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+SUBTOTAL(9,F5:F59795)</f>
        <v>0</v>
      </c>
      <c r="G4" s="397">
        <f>+SUBTOTAL(9,G5:G59795)</f>
        <v>0</v>
      </c>
      <c r="H4" s="397">
        <f>+SUBTOTAL(9,H5:H59795)</f>
        <v>0</v>
      </c>
      <c r="I4" s="370">
        <f>+SUBTOTAL(9,I5:I59795)</f>
        <v>4580000</v>
      </c>
      <c r="J4" s="370"/>
      <c r="K4" s="370"/>
    </row>
    <row r="5" spans="1:11" s="308" customFormat="1" hidden="1">
      <c r="A5" s="379">
        <v>44301</v>
      </c>
      <c r="B5" s="315"/>
      <c r="C5" s="292" t="s">
        <v>499</v>
      </c>
      <c r="D5" s="292" t="s">
        <v>1074</v>
      </c>
      <c r="E5" s="398" t="s">
        <v>117</v>
      </c>
      <c r="F5" s="296">
        <v>90965.729999997202</v>
      </c>
      <c r="G5" s="316">
        <f t="shared" ref="G5:G14" si="0">+ROUND(F5*$I$2,0)</f>
        <v>2088876081</v>
      </c>
      <c r="H5" s="298"/>
      <c r="I5" s="298"/>
      <c r="J5" s="292" t="s">
        <v>115</v>
      </c>
      <c r="K5" s="292"/>
    </row>
    <row r="6" spans="1:11" s="308" customFormat="1" hidden="1">
      <c r="A6" s="379">
        <v>44314</v>
      </c>
      <c r="B6" s="315"/>
      <c r="C6" s="292" t="s">
        <v>499</v>
      </c>
      <c r="D6" s="292" t="s">
        <v>1128</v>
      </c>
      <c r="E6" s="398" t="s">
        <v>117</v>
      </c>
      <c r="F6" s="296">
        <v>146039.13</v>
      </c>
      <c r="G6" s="316">
        <f t="shared" si="0"/>
        <v>3353544743</v>
      </c>
      <c r="H6" s="298"/>
      <c r="I6" s="298"/>
      <c r="J6" s="292" t="s">
        <v>115</v>
      </c>
      <c r="K6" s="292"/>
    </row>
    <row r="7" spans="1:11" s="308" customFormat="1" hidden="1">
      <c r="A7" s="379">
        <v>44306</v>
      </c>
      <c r="B7" s="315"/>
      <c r="C7" s="292" t="s">
        <v>128</v>
      </c>
      <c r="D7" s="292" t="s">
        <v>1128</v>
      </c>
      <c r="E7" s="398" t="s">
        <v>117</v>
      </c>
      <c r="F7" s="296">
        <v>1532896</v>
      </c>
      <c r="G7" s="316">
        <f t="shared" si="0"/>
        <v>35200396785</v>
      </c>
      <c r="H7" s="298"/>
      <c r="I7" s="298"/>
      <c r="J7" s="292" t="s">
        <v>115</v>
      </c>
      <c r="K7" s="292"/>
    </row>
    <row r="8" spans="1:11" s="308" customFormat="1" hidden="1">
      <c r="A8" s="379">
        <v>44306</v>
      </c>
      <c r="B8" s="315"/>
      <c r="C8" s="292" t="s">
        <v>127</v>
      </c>
      <c r="D8" s="292" t="s">
        <v>1128</v>
      </c>
      <c r="E8" s="398" t="s">
        <v>117</v>
      </c>
      <c r="F8" s="296">
        <v>3299756.2</v>
      </c>
      <c r="G8" s="316">
        <f t="shared" si="0"/>
        <v>75773390714</v>
      </c>
      <c r="H8" s="298"/>
      <c r="I8" s="298"/>
      <c r="J8" s="292" t="s">
        <v>115</v>
      </c>
      <c r="K8" s="292"/>
    </row>
    <row r="9" spans="1:11" s="308" customFormat="1" hidden="1">
      <c r="A9" s="379">
        <v>44314</v>
      </c>
      <c r="B9" s="315"/>
      <c r="C9" s="292" t="s">
        <v>500</v>
      </c>
      <c r="D9" s="292" t="s">
        <v>1128</v>
      </c>
      <c r="E9" s="398" t="s">
        <v>117</v>
      </c>
      <c r="F9" s="296">
        <v>340057.13</v>
      </c>
      <c r="G9" s="316">
        <f t="shared" si="0"/>
        <v>7808844113</v>
      </c>
      <c r="H9" s="298"/>
      <c r="I9" s="298"/>
      <c r="J9" s="292" t="s">
        <v>115</v>
      </c>
      <c r="K9" s="292"/>
    </row>
    <row r="10" spans="1:11" s="308" customFormat="1" hidden="1">
      <c r="A10" s="379">
        <v>44309</v>
      </c>
      <c r="B10" s="315"/>
      <c r="C10" s="292" t="s">
        <v>664</v>
      </c>
      <c r="D10" s="292" t="s">
        <v>1128</v>
      </c>
      <c r="E10" s="398" t="s">
        <v>117</v>
      </c>
      <c r="F10" s="296">
        <v>986182.73</v>
      </c>
      <c r="G10" s="316">
        <f t="shared" si="0"/>
        <v>22646039521</v>
      </c>
      <c r="H10" s="298"/>
      <c r="I10" s="298"/>
      <c r="J10" s="292" t="s">
        <v>115</v>
      </c>
      <c r="K10" s="292"/>
    </row>
    <row r="11" spans="1:11" s="308" customFormat="1" hidden="1">
      <c r="A11" s="379">
        <v>44305</v>
      </c>
      <c r="B11" s="315"/>
      <c r="C11" s="292" t="s">
        <v>636</v>
      </c>
      <c r="D11" s="292" t="s">
        <v>1128</v>
      </c>
      <c r="E11" s="398" t="s">
        <v>117</v>
      </c>
      <c r="F11" s="296">
        <v>129287.73</v>
      </c>
      <c r="G11" s="316">
        <f t="shared" si="0"/>
        <v>2968876816</v>
      </c>
      <c r="H11" s="298"/>
      <c r="I11" s="298"/>
      <c r="J11" s="292" t="s">
        <v>115</v>
      </c>
      <c r="K11" s="292"/>
    </row>
    <row r="12" spans="1:11" s="308" customFormat="1" hidden="1">
      <c r="A12" s="379">
        <v>44306</v>
      </c>
      <c r="B12" s="315"/>
      <c r="C12" s="292" t="s">
        <v>930</v>
      </c>
      <c r="D12" s="292" t="s">
        <v>1128</v>
      </c>
      <c r="E12" s="398" t="s">
        <v>117</v>
      </c>
      <c r="F12" s="296">
        <v>189538.73</v>
      </c>
      <c r="G12" s="316">
        <f t="shared" si="0"/>
        <v>4352440415</v>
      </c>
      <c r="H12" s="298"/>
      <c r="I12" s="298"/>
      <c r="J12" s="292" t="s">
        <v>115</v>
      </c>
      <c r="K12" s="292"/>
    </row>
    <row r="13" spans="1:11" s="308" customFormat="1" hidden="1">
      <c r="A13" s="379">
        <v>44306</v>
      </c>
      <c r="B13" s="315"/>
      <c r="C13" s="292" t="s">
        <v>683</v>
      </c>
      <c r="D13" s="292" t="s">
        <v>1128</v>
      </c>
      <c r="E13" s="398" t="s">
        <v>117</v>
      </c>
      <c r="F13" s="296">
        <v>192417.73</v>
      </c>
      <c r="G13" s="316">
        <f t="shared" si="0"/>
        <v>4418551842</v>
      </c>
      <c r="H13" s="298"/>
      <c r="I13" s="298"/>
      <c r="J13" s="292" t="s">
        <v>115</v>
      </c>
      <c r="K13" s="292"/>
    </row>
    <row r="14" spans="1:11" s="308" customFormat="1" hidden="1">
      <c r="A14" s="379">
        <v>44306</v>
      </c>
      <c r="B14" s="315"/>
      <c r="C14" s="292" t="s">
        <v>700</v>
      </c>
      <c r="D14" s="292" t="s">
        <v>1128</v>
      </c>
      <c r="E14" s="398" t="s">
        <v>117</v>
      </c>
      <c r="F14" s="296">
        <v>99404.73</v>
      </c>
      <c r="G14" s="316">
        <f t="shared" si="0"/>
        <v>2282663624</v>
      </c>
      <c r="H14" s="298"/>
      <c r="I14" s="298"/>
      <c r="J14" s="292" t="s">
        <v>115</v>
      </c>
      <c r="K14" s="292"/>
    </row>
    <row r="15" spans="1:11" s="308" customFormat="1" hidden="1">
      <c r="A15" s="379">
        <v>44308</v>
      </c>
      <c r="B15" s="315"/>
      <c r="C15" s="292" t="s">
        <v>613</v>
      </c>
      <c r="D15" s="292" t="s">
        <v>1128</v>
      </c>
      <c r="E15" s="398" t="s">
        <v>96</v>
      </c>
      <c r="F15" s="296"/>
      <c r="G15" s="316">
        <v>660720000</v>
      </c>
      <c r="H15" s="298"/>
      <c r="I15" s="298"/>
      <c r="J15" s="292" t="s">
        <v>114</v>
      </c>
      <c r="K15" s="292"/>
    </row>
    <row r="16" spans="1:11" s="308" customFormat="1" hidden="1">
      <c r="A16" s="379">
        <v>44315</v>
      </c>
      <c r="B16" s="315"/>
      <c r="C16" s="292" t="s">
        <v>463</v>
      </c>
      <c r="D16" s="292" t="s">
        <v>1128</v>
      </c>
      <c r="E16" s="398" t="s">
        <v>117</v>
      </c>
      <c r="F16" s="296">
        <v>248988.33</v>
      </c>
      <c r="G16" s="316">
        <f>+ROUND(F16*$I$2,0)</f>
        <v>5717601201</v>
      </c>
      <c r="H16" s="298"/>
      <c r="I16" s="298"/>
      <c r="J16" s="292" t="s">
        <v>115</v>
      </c>
      <c r="K16" s="292"/>
    </row>
    <row r="17" spans="1:11" s="308" customFormat="1" hidden="1">
      <c r="A17" s="379">
        <v>44287</v>
      </c>
      <c r="B17" s="315"/>
      <c r="C17" s="292" t="s">
        <v>494</v>
      </c>
      <c r="D17" s="292" t="s">
        <v>1128</v>
      </c>
      <c r="E17" s="398" t="s">
        <v>117</v>
      </c>
      <c r="F17" s="296">
        <v>2134242.13</v>
      </c>
      <c r="G17" s="316">
        <f>+ROUND(F17*$I$2,0)</f>
        <v>49009306444</v>
      </c>
      <c r="H17" s="298"/>
      <c r="I17" s="298"/>
      <c r="J17" s="292" t="s">
        <v>115</v>
      </c>
      <c r="K17" s="292"/>
    </row>
    <row r="18" spans="1:11" s="308" customFormat="1" hidden="1">
      <c r="A18" s="379">
        <v>44287</v>
      </c>
      <c r="B18" s="315"/>
      <c r="C18" s="292" t="s">
        <v>432</v>
      </c>
      <c r="D18" s="292" t="s">
        <v>1073</v>
      </c>
      <c r="E18" s="292" t="s">
        <v>17</v>
      </c>
      <c r="F18" s="296"/>
      <c r="G18" s="316">
        <v>14887</v>
      </c>
      <c r="H18" s="298"/>
      <c r="I18" s="298"/>
      <c r="J18" s="292" t="s">
        <v>114</v>
      </c>
      <c r="K18" s="292"/>
    </row>
    <row r="19" spans="1:11" s="308" customFormat="1" hidden="1">
      <c r="A19" s="379">
        <v>44303</v>
      </c>
      <c r="B19" s="315"/>
      <c r="C19" s="292" t="s">
        <v>430</v>
      </c>
      <c r="D19" s="292" t="s">
        <v>1224</v>
      </c>
      <c r="E19" s="292" t="s">
        <v>17</v>
      </c>
      <c r="F19" s="296"/>
      <c r="G19" s="316">
        <v>157159</v>
      </c>
      <c r="H19" s="298"/>
      <c r="I19" s="298"/>
      <c r="J19" s="292" t="s">
        <v>114</v>
      </c>
      <c r="K19" s="292"/>
    </row>
    <row r="20" spans="1:11" s="308" customFormat="1" hidden="1">
      <c r="A20" s="379">
        <v>44303</v>
      </c>
      <c r="B20" s="315"/>
      <c r="C20" s="292" t="s">
        <v>131</v>
      </c>
      <c r="D20" s="292" t="s">
        <v>1224</v>
      </c>
      <c r="E20" s="292" t="s">
        <v>17</v>
      </c>
      <c r="F20" s="296"/>
      <c r="G20" s="316">
        <v>197969</v>
      </c>
      <c r="H20" s="298"/>
      <c r="I20" s="298"/>
      <c r="J20" s="292" t="s">
        <v>114</v>
      </c>
      <c r="K20" s="292"/>
    </row>
    <row r="21" spans="1:11" s="308" customFormat="1" hidden="1">
      <c r="A21" s="379">
        <v>44311</v>
      </c>
      <c r="B21" s="315"/>
      <c r="C21" s="292" t="s">
        <v>431</v>
      </c>
      <c r="D21" s="292" t="s">
        <v>1224</v>
      </c>
      <c r="E21" s="292" t="s">
        <v>17</v>
      </c>
      <c r="F21" s="296"/>
      <c r="G21" s="316">
        <v>9582</v>
      </c>
      <c r="H21" s="298"/>
      <c r="I21" s="298"/>
      <c r="J21" s="292" t="s">
        <v>114</v>
      </c>
      <c r="K21" s="292"/>
    </row>
    <row r="22" spans="1:11" s="308" customFormat="1" hidden="1">
      <c r="A22" s="379">
        <v>44315</v>
      </c>
      <c r="B22" s="315"/>
      <c r="C22" s="292" t="s">
        <v>256</v>
      </c>
      <c r="D22" s="292" t="s">
        <v>1224</v>
      </c>
      <c r="E22" s="292" t="s">
        <v>17</v>
      </c>
      <c r="F22" s="296"/>
      <c r="G22" s="316">
        <v>1600</v>
      </c>
      <c r="H22" s="298"/>
      <c r="I22" s="298"/>
      <c r="J22" s="292" t="s">
        <v>114</v>
      </c>
      <c r="K22" s="292"/>
    </row>
    <row r="23" spans="1:11" s="308" customFormat="1" hidden="1">
      <c r="A23" s="379">
        <v>44308</v>
      </c>
      <c r="B23" s="315"/>
      <c r="C23" s="292" t="s">
        <v>616</v>
      </c>
      <c r="D23" s="292" t="s">
        <v>1283</v>
      </c>
      <c r="E23" s="398" t="s">
        <v>18</v>
      </c>
      <c r="F23" s="296"/>
      <c r="G23" s="316">
        <v>591944200</v>
      </c>
      <c r="H23" s="298"/>
      <c r="I23" s="298"/>
      <c r="J23" s="292" t="s">
        <v>114</v>
      </c>
      <c r="K23" s="292"/>
    </row>
    <row r="24" spans="1:11" s="308" customFormat="1" hidden="1">
      <c r="A24" s="379">
        <v>44315</v>
      </c>
      <c r="B24" s="315"/>
      <c r="C24" s="292" t="s">
        <v>616</v>
      </c>
      <c r="D24" s="292" t="s">
        <v>1283</v>
      </c>
      <c r="E24" s="398" t="s">
        <v>18</v>
      </c>
      <c r="F24" s="296"/>
      <c r="G24" s="316">
        <v>320100</v>
      </c>
      <c r="H24" s="298"/>
      <c r="I24" s="298"/>
      <c r="J24" s="292" t="s">
        <v>114</v>
      </c>
      <c r="K24" s="292"/>
    </row>
    <row r="25" spans="1:11" s="308" customFormat="1" hidden="1">
      <c r="A25" s="379">
        <v>44305</v>
      </c>
      <c r="B25" s="315"/>
      <c r="C25" s="292" t="s">
        <v>1131</v>
      </c>
      <c r="D25" s="292" t="s">
        <v>1133</v>
      </c>
      <c r="E25" s="398" t="s">
        <v>18</v>
      </c>
      <c r="F25" s="296"/>
      <c r="G25" s="316">
        <v>18773</v>
      </c>
      <c r="H25" s="298"/>
      <c r="I25" s="298"/>
      <c r="J25" s="292" t="s">
        <v>114</v>
      </c>
      <c r="K25" s="292"/>
    </row>
    <row r="26" spans="1:11" s="308" customFormat="1" hidden="1">
      <c r="A26" s="379">
        <v>44312</v>
      </c>
      <c r="B26" s="315"/>
      <c r="C26" s="292" t="s">
        <v>1075</v>
      </c>
      <c r="D26" s="292" t="s">
        <v>1225</v>
      </c>
      <c r="E26" s="398" t="s">
        <v>18</v>
      </c>
      <c r="F26" s="296"/>
      <c r="G26" s="316">
        <v>31211100</v>
      </c>
      <c r="H26" s="298"/>
      <c r="I26" s="298"/>
      <c r="J26" s="292" t="s">
        <v>114</v>
      </c>
      <c r="K26" s="292"/>
    </row>
    <row r="27" spans="1:11" s="308" customFormat="1" hidden="1">
      <c r="A27" s="379">
        <v>44299</v>
      </c>
      <c r="B27" s="315"/>
      <c r="C27" s="292" t="s">
        <v>1280</v>
      </c>
      <c r="D27" s="292" t="s">
        <v>1284</v>
      </c>
      <c r="E27" s="398" t="s">
        <v>117</v>
      </c>
      <c r="F27" s="316">
        <v>33477.800000000003</v>
      </c>
      <c r="G27" s="316">
        <f t="shared" ref="G27" si="1">+ROUND(F27*$I$2,0)</f>
        <v>768761771</v>
      </c>
      <c r="H27" s="298"/>
      <c r="I27" s="298"/>
      <c r="J27" s="292" t="s">
        <v>115</v>
      </c>
      <c r="K27" s="292"/>
    </row>
    <row r="28" spans="1:11" s="308" customFormat="1" hidden="1">
      <c r="A28" s="379">
        <v>44299</v>
      </c>
      <c r="B28" s="315"/>
      <c r="C28" s="292" t="s">
        <v>1281</v>
      </c>
      <c r="D28" s="292" t="s">
        <v>1285</v>
      </c>
      <c r="E28" s="398" t="s">
        <v>18</v>
      </c>
      <c r="F28" s="296"/>
      <c r="G28" s="316">
        <v>10000000</v>
      </c>
      <c r="H28" s="298"/>
      <c r="I28" s="298"/>
      <c r="J28" s="292" t="s">
        <v>114</v>
      </c>
      <c r="K28" s="292"/>
    </row>
    <row r="29" spans="1:11" s="308" customFormat="1" hidden="1">
      <c r="A29" s="379">
        <v>44298</v>
      </c>
      <c r="B29" s="315"/>
      <c r="C29" s="292" t="s">
        <v>1282</v>
      </c>
      <c r="D29" s="292" t="s">
        <v>1286</v>
      </c>
      <c r="E29" s="398" t="s">
        <v>18</v>
      </c>
      <c r="F29" s="296"/>
      <c r="G29" s="316">
        <v>1000000</v>
      </c>
      <c r="H29" s="298"/>
      <c r="I29" s="298"/>
      <c r="J29" s="292" t="s">
        <v>114</v>
      </c>
      <c r="K29" s="292"/>
    </row>
    <row r="30" spans="1:11" s="308" customFormat="1" hidden="1">
      <c r="A30" s="379">
        <v>44287</v>
      </c>
      <c r="B30" s="315"/>
      <c r="C30" s="292" t="s">
        <v>1256</v>
      </c>
      <c r="D30" s="292" t="s">
        <v>1255</v>
      </c>
      <c r="E30" s="398" t="s">
        <v>18</v>
      </c>
      <c r="F30" s="296"/>
      <c r="G30" s="316">
        <v>5000000</v>
      </c>
      <c r="H30" s="298"/>
      <c r="I30" s="298"/>
      <c r="J30" s="292" t="s">
        <v>114</v>
      </c>
      <c r="K30" s="292"/>
    </row>
    <row r="31" spans="1:11" s="308" customFormat="1" hidden="1">
      <c r="A31" s="379">
        <v>44293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2298000000</v>
      </c>
      <c r="H31" s="298"/>
      <c r="I31" s="298"/>
      <c r="J31" s="292" t="s">
        <v>114</v>
      </c>
      <c r="K31" s="292"/>
    </row>
    <row r="32" spans="1:11" s="308" customFormat="1" hidden="1">
      <c r="A32" s="379">
        <v>44293</v>
      </c>
      <c r="B32" s="315"/>
      <c r="C32" s="292" t="s">
        <v>267</v>
      </c>
      <c r="D32" s="292" t="s">
        <v>654</v>
      </c>
      <c r="E32" s="292" t="s">
        <v>161</v>
      </c>
      <c r="F32" s="296"/>
      <c r="G32" s="316">
        <v>8044750000</v>
      </c>
      <c r="H32" s="298"/>
      <c r="I32" s="298"/>
      <c r="J32" s="292" t="s">
        <v>114</v>
      </c>
      <c r="K32" s="292"/>
    </row>
    <row r="33" spans="1:11" s="308" customFormat="1" hidden="1">
      <c r="A33" s="379">
        <v>44301</v>
      </c>
      <c r="B33" s="315"/>
      <c r="C33" s="292" t="s">
        <v>267</v>
      </c>
      <c r="D33" s="292" t="s">
        <v>999</v>
      </c>
      <c r="E33" s="292"/>
      <c r="F33" s="316">
        <v>2030530.49</v>
      </c>
      <c r="G33" s="316">
        <f t="shared" ref="G33" si="2">+ROUND(F33*$I$2,0)</f>
        <v>46627741824</v>
      </c>
      <c r="H33" s="298"/>
      <c r="I33" s="298"/>
      <c r="J33" s="292" t="s">
        <v>115</v>
      </c>
      <c r="K33" s="292"/>
    </row>
    <row r="34" spans="1:11" s="308" customFormat="1" hidden="1">
      <c r="A34" s="379">
        <v>44301</v>
      </c>
      <c r="B34" s="315"/>
      <c r="C34" s="292" t="s">
        <v>267</v>
      </c>
      <c r="D34" s="292" t="s">
        <v>1287</v>
      </c>
      <c r="E34" s="292" t="s">
        <v>161</v>
      </c>
      <c r="F34" s="296"/>
      <c r="G34" s="316">
        <v>4593000000</v>
      </c>
      <c r="H34" s="298"/>
      <c r="I34" s="298"/>
      <c r="J34" s="292" t="s">
        <v>114</v>
      </c>
      <c r="K34" s="292"/>
    </row>
    <row r="35" spans="1:11" s="308" customFormat="1" hidden="1">
      <c r="A35" s="379">
        <v>44312</v>
      </c>
      <c r="B35" s="315"/>
      <c r="C35" s="292" t="s">
        <v>267</v>
      </c>
      <c r="D35" s="292" t="s">
        <v>690</v>
      </c>
      <c r="E35" s="292" t="s">
        <v>161</v>
      </c>
      <c r="F35" s="296"/>
      <c r="G35" s="316">
        <v>11475000000</v>
      </c>
      <c r="H35" s="298"/>
      <c r="I35" s="298"/>
      <c r="J35" s="292" t="s">
        <v>114</v>
      </c>
      <c r="K35" s="292"/>
    </row>
    <row r="36" spans="1:11" s="308" customFormat="1" hidden="1">
      <c r="A36" s="379">
        <v>44313</v>
      </c>
      <c r="B36" s="315"/>
      <c r="C36" s="292" t="s">
        <v>267</v>
      </c>
      <c r="D36" s="292" t="s">
        <v>623</v>
      </c>
      <c r="E36" s="292"/>
      <c r="F36" s="296"/>
      <c r="G36" s="316">
        <v>30886000</v>
      </c>
      <c r="H36" s="298"/>
      <c r="I36" s="298"/>
      <c r="J36" s="292" t="s">
        <v>114</v>
      </c>
      <c r="K36" s="292"/>
    </row>
    <row r="37" spans="1:11" s="308" customFormat="1" hidden="1">
      <c r="A37" s="379">
        <v>44295</v>
      </c>
      <c r="B37" s="315"/>
      <c r="C37" s="292" t="s">
        <v>219</v>
      </c>
      <c r="D37" s="292" t="s">
        <v>1252</v>
      </c>
      <c r="E37" s="292" t="s">
        <v>19</v>
      </c>
      <c r="F37" s="296"/>
      <c r="G37" s="316"/>
      <c r="H37" s="298"/>
      <c r="I37" s="298">
        <v>5265621627</v>
      </c>
      <c r="J37" s="292" t="s">
        <v>114</v>
      </c>
      <c r="K37" s="292"/>
    </row>
    <row r="38" spans="1:11" s="308" customFormat="1" hidden="1">
      <c r="A38" s="379">
        <v>44295</v>
      </c>
      <c r="B38" s="315"/>
      <c r="C38" s="292" t="s">
        <v>219</v>
      </c>
      <c r="D38" s="292" t="s">
        <v>1253</v>
      </c>
      <c r="E38" s="292" t="s">
        <v>19</v>
      </c>
      <c r="F38" s="296"/>
      <c r="G38" s="316"/>
      <c r="H38" s="298"/>
      <c r="I38" s="298">
        <v>90246000</v>
      </c>
      <c r="J38" s="292" t="s">
        <v>114</v>
      </c>
      <c r="K38" s="292"/>
    </row>
    <row r="39" spans="1:11" s="308" customFormat="1" hidden="1">
      <c r="A39" s="379">
        <v>44295</v>
      </c>
      <c r="B39" s="315"/>
      <c r="C39" s="292" t="s">
        <v>219</v>
      </c>
      <c r="D39" s="292" t="s">
        <v>1253</v>
      </c>
      <c r="E39" s="292" t="s">
        <v>19</v>
      </c>
      <c r="F39" s="296"/>
      <c r="G39" s="316"/>
      <c r="H39" s="298">
        <v>18327</v>
      </c>
      <c r="I39" s="293">
        <f t="shared" ref="I39:I40" si="3">+ROUND(H39*$K$2,0)</f>
        <v>420792645</v>
      </c>
      <c r="J39" s="292" t="s">
        <v>115</v>
      </c>
      <c r="K39" s="292"/>
    </row>
    <row r="40" spans="1:11" s="308" customFormat="1" hidden="1">
      <c r="A40" s="379">
        <v>44306</v>
      </c>
      <c r="B40" s="315"/>
      <c r="C40" s="292" t="s">
        <v>219</v>
      </c>
      <c r="D40" s="292" t="s">
        <v>1253</v>
      </c>
      <c r="E40" s="292" t="s">
        <v>19</v>
      </c>
      <c r="F40" s="296"/>
      <c r="G40" s="316"/>
      <c r="H40" s="298">
        <v>33525</v>
      </c>
      <c r="I40" s="293">
        <f t="shared" si="3"/>
        <v>769742642</v>
      </c>
      <c r="J40" s="292" t="s">
        <v>115</v>
      </c>
      <c r="K40" s="292"/>
    </row>
    <row r="41" spans="1:11" s="308" customFormat="1" hidden="1">
      <c r="A41" s="379">
        <v>44306</v>
      </c>
      <c r="B41" s="315"/>
      <c r="C41" s="292" t="s">
        <v>219</v>
      </c>
      <c r="D41" s="292" t="s">
        <v>1253</v>
      </c>
      <c r="E41" s="292" t="s">
        <v>19</v>
      </c>
      <c r="F41" s="296"/>
      <c r="G41" s="316"/>
      <c r="H41" s="298"/>
      <c r="I41" s="298">
        <v>334694045</v>
      </c>
      <c r="J41" s="292" t="s">
        <v>114</v>
      </c>
      <c r="K41" s="292"/>
    </row>
    <row r="42" spans="1:11" s="308" customFormat="1" hidden="1">
      <c r="A42" s="379">
        <v>44295</v>
      </c>
      <c r="B42" s="315"/>
      <c r="C42" s="292" t="s">
        <v>219</v>
      </c>
      <c r="D42" s="292" t="s">
        <v>1230</v>
      </c>
      <c r="E42" s="292" t="s">
        <v>19</v>
      </c>
      <c r="F42" s="296"/>
      <c r="G42" s="316"/>
      <c r="H42" s="298"/>
      <c r="I42" s="298">
        <v>64411886</v>
      </c>
      <c r="J42" s="292" t="s">
        <v>114</v>
      </c>
      <c r="K42" s="292"/>
    </row>
    <row r="43" spans="1:11" s="308" customFormat="1" hidden="1">
      <c r="A43" s="379">
        <v>44306</v>
      </c>
      <c r="B43" s="315"/>
      <c r="C43" s="292" t="s">
        <v>219</v>
      </c>
      <c r="D43" s="292" t="s">
        <v>1254</v>
      </c>
      <c r="E43" s="292" t="s">
        <v>19</v>
      </c>
      <c r="F43" s="296"/>
      <c r="G43" s="316"/>
      <c r="H43" s="298"/>
      <c r="I43" s="298">
        <v>20293575</v>
      </c>
      <c r="J43" s="292" t="s">
        <v>114</v>
      </c>
      <c r="K43" s="292"/>
    </row>
    <row r="44" spans="1:11" s="308" customFormat="1" hidden="1">
      <c r="A44" s="379">
        <v>44301</v>
      </c>
      <c r="B44" s="315"/>
      <c r="C44" s="292" t="s">
        <v>131</v>
      </c>
      <c r="D44" s="292" t="s">
        <v>649</v>
      </c>
      <c r="E44" s="292" t="s">
        <v>20</v>
      </c>
      <c r="F44" s="296"/>
      <c r="G44" s="316"/>
      <c r="H44" s="298"/>
      <c r="I44" s="298">
        <v>5238700</v>
      </c>
      <c r="J44" s="292" t="s">
        <v>114</v>
      </c>
      <c r="K44" s="292"/>
    </row>
    <row r="45" spans="1:11" s="308" customFormat="1" hidden="1">
      <c r="A45" s="379">
        <v>44301</v>
      </c>
      <c r="B45" s="315"/>
      <c r="C45" s="292" t="s">
        <v>131</v>
      </c>
      <c r="D45" s="292" t="s">
        <v>679</v>
      </c>
      <c r="E45" s="292" t="s">
        <v>20</v>
      </c>
      <c r="F45" s="296"/>
      <c r="G45" s="316"/>
      <c r="H45" s="298"/>
      <c r="I45" s="298">
        <v>10000000</v>
      </c>
      <c r="J45" s="292" t="s">
        <v>114</v>
      </c>
      <c r="K45" s="292"/>
    </row>
    <row r="46" spans="1:11" s="308" customFormat="1" hidden="1">
      <c r="A46" s="379">
        <v>44301</v>
      </c>
      <c r="B46" s="315"/>
      <c r="C46" s="292" t="s">
        <v>131</v>
      </c>
      <c r="D46" s="292" t="s">
        <v>628</v>
      </c>
      <c r="E46" s="292" t="s">
        <v>20</v>
      </c>
      <c r="F46" s="296"/>
      <c r="G46" s="316"/>
      <c r="H46" s="298"/>
      <c r="I46" s="298">
        <v>21645168</v>
      </c>
      <c r="J46" s="292" t="s">
        <v>114</v>
      </c>
      <c r="K46" s="292"/>
    </row>
    <row r="47" spans="1:11" s="308" customFormat="1" hidden="1">
      <c r="A47" s="379">
        <v>44301</v>
      </c>
      <c r="B47" s="315"/>
      <c r="C47" s="292" t="s">
        <v>131</v>
      </c>
      <c r="D47" s="292" t="s">
        <v>629</v>
      </c>
      <c r="E47" s="292" t="s">
        <v>20</v>
      </c>
      <c r="F47" s="296"/>
      <c r="G47" s="316"/>
      <c r="H47" s="298"/>
      <c r="I47" s="298">
        <v>24566400</v>
      </c>
      <c r="J47" s="292" t="s">
        <v>114</v>
      </c>
      <c r="K47" s="292"/>
    </row>
    <row r="48" spans="1:11" s="308" customFormat="1" ht="14.25" hidden="1" customHeight="1">
      <c r="A48" s="379">
        <v>44301</v>
      </c>
      <c r="B48" s="315"/>
      <c r="C48" s="292" t="s">
        <v>131</v>
      </c>
      <c r="D48" s="292" t="s">
        <v>1257</v>
      </c>
      <c r="E48" s="292" t="s">
        <v>20</v>
      </c>
      <c r="F48" s="296"/>
      <c r="G48" s="316"/>
      <c r="H48" s="298"/>
      <c r="I48" s="298">
        <v>5975400</v>
      </c>
      <c r="J48" s="292" t="s">
        <v>114</v>
      </c>
      <c r="K48" s="292"/>
    </row>
    <row r="49" spans="1:11" s="308" customFormat="1" hidden="1">
      <c r="A49" s="379">
        <v>44301</v>
      </c>
      <c r="B49" s="315"/>
      <c r="C49" s="292" t="s">
        <v>131</v>
      </c>
      <c r="D49" s="292" t="s">
        <v>648</v>
      </c>
      <c r="E49" s="292" t="s">
        <v>20</v>
      </c>
      <c r="F49" s="296"/>
      <c r="G49" s="316"/>
      <c r="H49" s="298"/>
      <c r="I49" s="298">
        <v>5786000</v>
      </c>
      <c r="J49" s="292" t="s">
        <v>114</v>
      </c>
      <c r="K49" s="292"/>
    </row>
    <row r="50" spans="1:11" s="308" customFormat="1" hidden="1">
      <c r="A50" s="379">
        <v>44301</v>
      </c>
      <c r="B50" s="315"/>
      <c r="C50" s="292" t="s">
        <v>131</v>
      </c>
      <c r="D50" s="292" t="s">
        <v>957</v>
      </c>
      <c r="E50" s="292" t="s">
        <v>20</v>
      </c>
      <c r="F50" s="296"/>
      <c r="G50" s="316"/>
      <c r="H50" s="298"/>
      <c r="I50" s="298">
        <v>3949000</v>
      </c>
      <c r="J50" s="292" t="s">
        <v>114</v>
      </c>
      <c r="K50" s="292"/>
    </row>
    <row r="51" spans="1:11" s="308" customFormat="1" hidden="1">
      <c r="A51" s="379">
        <v>44301</v>
      </c>
      <c r="B51" s="315"/>
      <c r="C51" s="292" t="s">
        <v>131</v>
      </c>
      <c r="D51" s="292" t="s">
        <v>642</v>
      </c>
      <c r="E51" s="292" t="s">
        <v>20</v>
      </c>
      <c r="F51" s="296"/>
      <c r="G51" s="296"/>
      <c r="H51" s="298"/>
      <c r="I51" s="298">
        <v>9869400</v>
      </c>
      <c r="J51" s="292" t="s">
        <v>114</v>
      </c>
      <c r="K51" s="292"/>
    </row>
    <row r="52" spans="1:11" s="308" customFormat="1" hidden="1">
      <c r="A52" s="379">
        <v>44315</v>
      </c>
      <c r="B52" s="315"/>
      <c r="C52" s="292" t="s">
        <v>133</v>
      </c>
      <c r="D52" s="292" t="s">
        <v>1139</v>
      </c>
      <c r="E52" s="292" t="s">
        <v>116</v>
      </c>
      <c r="F52" s="296"/>
      <c r="G52" s="316"/>
      <c r="H52" s="298"/>
      <c r="I52" s="298">
        <v>3170312786</v>
      </c>
      <c r="J52" s="292" t="s">
        <v>114</v>
      </c>
      <c r="K52" s="292"/>
    </row>
    <row r="53" spans="1:11" s="308" customFormat="1" hidden="1">
      <c r="A53" s="379">
        <v>44306</v>
      </c>
      <c r="B53" s="315"/>
      <c r="C53" s="292" t="s">
        <v>685</v>
      </c>
      <c r="D53" s="292" t="s">
        <v>1258</v>
      </c>
      <c r="E53" s="292" t="s">
        <v>116</v>
      </c>
      <c r="F53" s="296"/>
      <c r="G53" s="316"/>
      <c r="H53" s="298"/>
      <c r="I53" s="293">
        <v>7080106</v>
      </c>
      <c r="J53" s="292" t="s">
        <v>114</v>
      </c>
      <c r="K53" s="292"/>
    </row>
    <row r="54" spans="1:11" s="308" customFormat="1" hidden="1">
      <c r="A54" s="379">
        <v>44314</v>
      </c>
      <c r="B54" s="315"/>
      <c r="C54" s="292" t="s">
        <v>132</v>
      </c>
      <c r="D54" s="292" t="s">
        <v>1258</v>
      </c>
      <c r="E54" s="292" t="s">
        <v>116</v>
      </c>
      <c r="F54" s="296"/>
      <c r="G54" s="316"/>
      <c r="H54" s="298"/>
      <c r="I54" s="293">
        <v>3890186</v>
      </c>
      <c r="J54" s="292" t="s">
        <v>114</v>
      </c>
      <c r="K54" s="292"/>
    </row>
    <row r="55" spans="1:11" s="308" customFormat="1" hidden="1">
      <c r="A55" s="379">
        <v>44314</v>
      </c>
      <c r="B55" s="315"/>
      <c r="C55" s="292" t="s">
        <v>655</v>
      </c>
      <c r="D55" s="292" t="s">
        <v>1258</v>
      </c>
      <c r="E55" s="292" t="s">
        <v>116</v>
      </c>
      <c r="F55" s="296"/>
      <c r="G55" s="316"/>
      <c r="H55" s="298"/>
      <c r="I55" s="298">
        <v>5880382</v>
      </c>
      <c r="J55" s="292" t="s">
        <v>114</v>
      </c>
      <c r="K55" s="292"/>
    </row>
    <row r="56" spans="1:11" s="308" customFormat="1" hidden="1">
      <c r="A56" s="379">
        <v>44315</v>
      </c>
      <c r="B56" s="315"/>
      <c r="C56" s="292" t="s">
        <v>528</v>
      </c>
      <c r="D56" s="292" t="s">
        <v>1258</v>
      </c>
      <c r="E56" s="292" t="s">
        <v>116</v>
      </c>
      <c r="F56" s="296"/>
      <c r="G56" s="316"/>
      <c r="H56" s="298"/>
      <c r="I56" s="298">
        <v>108269768</v>
      </c>
      <c r="J56" s="292" t="s">
        <v>114</v>
      </c>
      <c r="K56" s="292"/>
    </row>
    <row r="57" spans="1:11" s="308" customFormat="1" hidden="1">
      <c r="A57" s="379">
        <v>44315</v>
      </c>
      <c r="B57" s="315"/>
      <c r="C57" s="292" t="s">
        <v>222</v>
      </c>
      <c r="D57" s="292" t="s">
        <v>1258</v>
      </c>
      <c r="E57" s="292" t="s">
        <v>116</v>
      </c>
      <c r="F57" s="296"/>
      <c r="G57" s="316"/>
      <c r="H57" s="298"/>
      <c r="I57" s="298">
        <v>3474000</v>
      </c>
      <c r="J57" s="292" t="s">
        <v>114</v>
      </c>
      <c r="K57" s="292"/>
    </row>
    <row r="58" spans="1:11" s="308" customFormat="1" hidden="1">
      <c r="A58" s="379">
        <v>44306</v>
      </c>
      <c r="B58" s="315"/>
      <c r="C58" s="292" t="s">
        <v>201</v>
      </c>
      <c r="D58" s="292" t="s">
        <v>1258</v>
      </c>
      <c r="E58" s="292" t="s">
        <v>116</v>
      </c>
      <c r="F58" s="296"/>
      <c r="G58" s="316"/>
      <c r="H58" s="298"/>
      <c r="I58" s="298">
        <v>62317742</v>
      </c>
      <c r="J58" s="292" t="s">
        <v>114</v>
      </c>
      <c r="K58" s="292"/>
    </row>
    <row r="59" spans="1:11" s="308" customFormat="1" hidden="1">
      <c r="A59" s="379">
        <v>44311</v>
      </c>
      <c r="B59" s="315"/>
      <c r="C59" s="292" t="s">
        <v>392</v>
      </c>
      <c r="D59" s="292" t="s">
        <v>1259</v>
      </c>
      <c r="E59" s="292" t="s">
        <v>116</v>
      </c>
      <c r="F59" s="296"/>
      <c r="G59" s="316"/>
      <c r="H59" s="298"/>
      <c r="I59" s="298">
        <v>22000</v>
      </c>
      <c r="J59" s="292" t="s">
        <v>114</v>
      </c>
      <c r="K59" s="292"/>
    </row>
    <row r="60" spans="1:11" s="308" customFormat="1" hidden="1">
      <c r="A60" s="379">
        <v>44295</v>
      </c>
      <c r="B60" s="315"/>
      <c r="C60" s="292" t="s">
        <v>219</v>
      </c>
      <c r="D60" s="292" t="s">
        <v>1299</v>
      </c>
      <c r="E60" s="292" t="s">
        <v>116</v>
      </c>
      <c r="F60" s="296"/>
      <c r="G60" s="316"/>
      <c r="H60" s="298"/>
      <c r="I60" s="298">
        <v>940000</v>
      </c>
      <c r="J60" s="292" t="s">
        <v>114</v>
      </c>
      <c r="K60" s="292"/>
    </row>
    <row r="61" spans="1:11" s="308" customFormat="1" hidden="1">
      <c r="A61" s="379">
        <v>44298</v>
      </c>
      <c r="B61" s="315"/>
      <c r="C61" s="292" t="s">
        <v>219</v>
      </c>
      <c r="D61" s="292" t="s">
        <v>1260</v>
      </c>
      <c r="E61" s="292" t="s">
        <v>116</v>
      </c>
      <c r="F61" s="296"/>
      <c r="G61" s="316"/>
      <c r="H61" s="298"/>
      <c r="I61" s="298">
        <v>4200000</v>
      </c>
      <c r="J61" s="292" t="s">
        <v>114</v>
      </c>
      <c r="K61" s="292"/>
    </row>
    <row r="62" spans="1:11" s="308" customFormat="1">
      <c r="A62" s="379">
        <v>44295</v>
      </c>
      <c r="B62" s="315"/>
      <c r="C62" s="292" t="s">
        <v>259</v>
      </c>
      <c r="D62" s="292" t="s">
        <v>1231</v>
      </c>
      <c r="E62" s="292" t="s">
        <v>116</v>
      </c>
      <c r="F62" s="296"/>
      <c r="G62" s="316"/>
      <c r="H62" s="298"/>
      <c r="I62" s="298">
        <v>80000</v>
      </c>
      <c r="J62" s="292" t="s">
        <v>114</v>
      </c>
      <c r="K62" s="292"/>
    </row>
    <row r="63" spans="1:11" s="308" customFormat="1" hidden="1">
      <c r="A63" s="379">
        <v>44295</v>
      </c>
      <c r="B63" s="315"/>
      <c r="C63" s="292" t="s">
        <v>258</v>
      </c>
      <c r="D63" s="292" t="s">
        <v>1231</v>
      </c>
      <c r="E63" s="292" t="s">
        <v>116</v>
      </c>
      <c r="F63" s="296"/>
      <c r="G63" s="316"/>
      <c r="H63" s="298"/>
      <c r="I63" s="298">
        <v>560000</v>
      </c>
      <c r="J63" s="292" t="s">
        <v>114</v>
      </c>
      <c r="K63" s="292"/>
    </row>
    <row r="64" spans="1:11" s="308" customFormat="1" hidden="1">
      <c r="A64" s="379">
        <v>44295</v>
      </c>
      <c r="B64" s="315"/>
      <c r="C64" s="292" t="s">
        <v>646</v>
      </c>
      <c r="D64" s="292" t="s">
        <v>1231</v>
      </c>
      <c r="E64" s="292" t="s">
        <v>116</v>
      </c>
      <c r="F64" s="296"/>
      <c r="G64" s="316"/>
      <c r="H64" s="298"/>
      <c r="I64" s="298">
        <v>150000</v>
      </c>
      <c r="J64" s="292" t="s">
        <v>114</v>
      </c>
      <c r="K64" s="292"/>
    </row>
    <row r="65" spans="1:11" s="308" customFormat="1" hidden="1">
      <c r="A65" s="379">
        <v>44308</v>
      </c>
      <c r="B65" s="315"/>
      <c r="C65" s="292" t="s">
        <v>831</v>
      </c>
      <c r="D65" s="292" t="s">
        <v>1268</v>
      </c>
      <c r="E65" s="292" t="s">
        <v>116</v>
      </c>
      <c r="F65" s="296"/>
      <c r="G65" s="316"/>
      <c r="H65" s="298"/>
      <c r="I65" s="298">
        <v>1013500</v>
      </c>
      <c r="J65" s="292" t="s">
        <v>114</v>
      </c>
      <c r="K65" s="292"/>
    </row>
    <row r="66" spans="1:11" s="308" customFormat="1" hidden="1">
      <c r="A66" s="379">
        <v>44287</v>
      </c>
      <c r="B66" s="315"/>
      <c r="C66" s="292" t="s">
        <v>495</v>
      </c>
      <c r="D66" s="292" t="s">
        <v>1300</v>
      </c>
      <c r="E66" s="292" t="s">
        <v>116</v>
      </c>
      <c r="F66" s="296"/>
      <c r="G66" s="316"/>
      <c r="H66" s="298"/>
      <c r="I66" s="298">
        <v>2000000</v>
      </c>
      <c r="J66" s="292" t="s">
        <v>114</v>
      </c>
      <c r="K66" s="292"/>
    </row>
    <row r="67" spans="1:11" s="308" customFormat="1" hidden="1">
      <c r="A67" s="379">
        <v>44288</v>
      </c>
      <c r="B67" s="315"/>
      <c r="C67" s="292" t="s">
        <v>495</v>
      </c>
      <c r="D67" s="292" t="s">
        <v>1301</v>
      </c>
      <c r="E67" s="292" t="s">
        <v>116</v>
      </c>
      <c r="F67" s="296"/>
      <c r="G67" s="316"/>
      <c r="H67" s="298"/>
      <c r="I67" s="298">
        <v>1000000</v>
      </c>
      <c r="J67" s="292" t="s">
        <v>114</v>
      </c>
      <c r="K67" s="292"/>
    </row>
    <row r="68" spans="1:11" s="308" customFormat="1" hidden="1">
      <c r="A68" s="379">
        <v>44289</v>
      </c>
      <c r="B68" s="315"/>
      <c r="C68" s="292" t="s">
        <v>495</v>
      </c>
      <c r="D68" s="292" t="s">
        <v>1302</v>
      </c>
      <c r="E68" s="292" t="s">
        <v>116</v>
      </c>
      <c r="F68" s="296"/>
      <c r="G68" s="316"/>
      <c r="H68" s="298"/>
      <c r="I68" s="298">
        <v>1800000</v>
      </c>
      <c r="J68" s="292" t="s">
        <v>114</v>
      </c>
      <c r="K68" s="292"/>
    </row>
    <row r="69" spans="1:11" s="308" customFormat="1" hidden="1">
      <c r="A69" s="379">
        <v>44291</v>
      </c>
      <c r="B69" s="315"/>
      <c r="C69" s="292" t="s">
        <v>495</v>
      </c>
      <c r="D69" s="292" t="s">
        <v>1303</v>
      </c>
      <c r="E69" s="292" t="s">
        <v>116</v>
      </c>
      <c r="F69" s="296"/>
      <c r="G69" s="316"/>
      <c r="H69" s="298"/>
      <c r="I69" s="298">
        <v>2000000</v>
      </c>
      <c r="J69" s="292" t="s">
        <v>114</v>
      </c>
      <c r="K69" s="292"/>
    </row>
    <row r="70" spans="1:11" s="308" customFormat="1" hidden="1">
      <c r="A70" s="379">
        <v>44291</v>
      </c>
      <c r="B70" s="315"/>
      <c r="C70" s="292" t="s">
        <v>591</v>
      </c>
      <c r="D70" s="292" t="s">
        <v>264</v>
      </c>
      <c r="E70" s="292" t="s">
        <v>116</v>
      </c>
      <c r="F70" s="296"/>
      <c r="G70" s="316"/>
      <c r="H70" s="298"/>
      <c r="I70" s="298">
        <v>58839</v>
      </c>
      <c r="J70" s="292" t="s">
        <v>114</v>
      </c>
      <c r="K70" s="292"/>
    </row>
    <row r="71" spans="1:11" s="308" customFormat="1" hidden="1">
      <c r="A71" s="379">
        <v>44291</v>
      </c>
      <c r="B71" s="315"/>
      <c r="C71" s="292" t="s">
        <v>591</v>
      </c>
      <c r="D71" s="292" t="s">
        <v>264</v>
      </c>
      <c r="E71" s="292" t="s">
        <v>116</v>
      </c>
      <c r="F71" s="296"/>
      <c r="G71" s="316"/>
      <c r="H71" s="298">
        <v>41.63</v>
      </c>
      <c r="I71" s="293">
        <f t="shared" ref="I71" si="4">+ROUND(H71*$K$2,0)</f>
        <v>955836</v>
      </c>
      <c r="J71" s="292" t="s">
        <v>115</v>
      </c>
      <c r="K71" s="292"/>
    </row>
    <row r="72" spans="1:11" s="308" customFormat="1" hidden="1">
      <c r="A72" s="379">
        <v>44292</v>
      </c>
      <c r="B72" s="315"/>
      <c r="C72" s="292" t="s">
        <v>495</v>
      </c>
      <c r="D72" s="292" t="s">
        <v>1304</v>
      </c>
      <c r="E72" s="292" t="s">
        <v>116</v>
      </c>
      <c r="F72" s="296"/>
      <c r="G72" s="316"/>
      <c r="H72" s="298"/>
      <c r="I72" s="298">
        <v>1000000</v>
      </c>
      <c r="J72" s="292" t="s">
        <v>114</v>
      </c>
      <c r="K72" s="292"/>
    </row>
    <row r="73" spans="1:11" s="308" customFormat="1" hidden="1">
      <c r="A73" s="379">
        <v>44293</v>
      </c>
      <c r="B73" s="315"/>
      <c r="C73" s="292" t="s">
        <v>1288</v>
      </c>
      <c r="D73" s="292" t="s">
        <v>1305</v>
      </c>
      <c r="E73" s="292" t="s">
        <v>116</v>
      </c>
      <c r="F73" s="296"/>
      <c r="G73" s="316"/>
      <c r="H73" s="298"/>
      <c r="I73" s="298">
        <v>10248007</v>
      </c>
      <c r="J73" s="292" t="s">
        <v>114</v>
      </c>
      <c r="K73" s="292"/>
    </row>
    <row r="74" spans="1:11" s="308" customFormat="1" hidden="1">
      <c r="A74" s="379">
        <v>44293</v>
      </c>
      <c r="B74" s="315"/>
      <c r="C74" s="292" t="s">
        <v>1289</v>
      </c>
      <c r="D74" s="292" t="s">
        <v>264</v>
      </c>
      <c r="E74" s="292" t="s">
        <v>116</v>
      </c>
      <c r="F74" s="296"/>
      <c r="G74" s="316"/>
      <c r="H74" s="298"/>
      <c r="I74" s="298">
        <v>80000</v>
      </c>
      <c r="J74" s="292" t="s">
        <v>114</v>
      </c>
      <c r="K74" s="292"/>
    </row>
    <row r="75" spans="1:11" s="308" customFormat="1" hidden="1">
      <c r="A75" s="379">
        <v>44293</v>
      </c>
      <c r="B75" s="315"/>
      <c r="C75" s="292" t="s">
        <v>495</v>
      </c>
      <c r="D75" s="292" t="s">
        <v>1306</v>
      </c>
      <c r="E75" s="292" t="s">
        <v>116</v>
      </c>
      <c r="F75" s="296"/>
      <c r="G75" s="316"/>
      <c r="H75" s="298"/>
      <c r="I75" s="298">
        <v>2000000</v>
      </c>
      <c r="J75" s="292" t="s">
        <v>114</v>
      </c>
      <c r="K75" s="292"/>
    </row>
    <row r="76" spans="1:11" s="308" customFormat="1" hidden="1">
      <c r="A76" s="379">
        <v>44293</v>
      </c>
      <c r="B76" s="315"/>
      <c r="C76" s="292" t="s">
        <v>591</v>
      </c>
      <c r="D76" s="292" t="s">
        <v>264</v>
      </c>
      <c r="E76" s="292" t="s">
        <v>116</v>
      </c>
      <c r="F76" s="296"/>
      <c r="G76" s="316"/>
      <c r="H76" s="298"/>
      <c r="I76" s="298">
        <v>10000</v>
      </c>
      <c r="J76" s="292" t="s">
        <v>114</v>
      </c>
      <c r="K76" s="292"/>
    </row>
    <row r="77" spans="1:11" s="308" customFormat="1" hidden="1">
      <c r="A77" s="379">
        <v>44295</v>
      </c>
      <c r="B77" s="315"/>
      <c r="C77" s="292" t="s">
        <v>200</v>
      </c>
      <c r="D77" s="292" t="s">
        <v>1307</v>
      </c>
      <c r="E77" s="292" t="s">
        <v>116</v>
      </c>
      <c r="F77" s="296"/>
      <c r="G77" s="316"/>
      <c r="H77" s="298"/>
      <c r="I77" s="298">
        <v>4398000</v>
      </c>
      <c r="J77" s="292" t="s">
        <v>114</v>
      </c>
      <c r="K77" s="292"/>
    </row>
    <row r="78" spans="1:11" s="308" customFormat="1" hidden="1">
      <c r="A78" s="379">
        <v>44295</v>
      </c>
      <c r="B78" s="315"/>
      <c r="C78" s="292" t="s">
        <v>537</v>
      </c>
      <c r="D78" s="292" t="s">
        <v>1308</v>
      </c>
      <c r="E78" s="292" t="s">
        <v>116</v>
      </c>
      <c r="F78" s="296"/>
      <c r="G78" s="316"/>
      <c r="H78" s="298"/>
      <c r="I78" s="298">
        <v>7482000</v>
      </c>
      <c r="J78" s="292" t="s">
        <v>114</v>
      </c>
      <c r="K78" s="292"/>
    </row>
    <row r="79" spans="1:11" s="308" customFormat="1">
      <c r="A79" s="379">
        <v>44295</v>
      </c>
      <c r="B79" s="315"/>
      <c r="C79" s="292" t="s">
        <v>259</v>
      </c>
      <c r="D79" s="292" t="s">
        <v>1309</v>
      </c>
      <c r="E79" s="292" t="s">
        <v>116</v>
      </c>
      <c r="F79" s="296"/>
      <c r="G79" s="316"/>
      <c r="H79" s="298"/>
      <c r="I79" s="298">
        <v>4500000</v>
      </c>
      <c r="J79" s="292" t="s">
        <v>114</v>
      </c>
      <c r="K79" s="292"/>
    </row>
    <row r="80" spans="1:11" s="308" customFormat="1" hidden="1">
      <c r="A80" s="379">
        <v>44295</v>
      </c>
      <c r="B80" s="315"/>
      <c r="C80" s="292" t="s">
        <v>618</v>
      </c>
      <c r="D80" s="292" t="s">
        <v>264</v>
      </c>
      <c r="E80" s="292" t="s">
        <v>116</v>
      </c>
      <c r="F80" s="296"/>
      <c r="G80" s="316"/>
      <c r="H80" s="298"/>
      <c r="I80" s="298">
        <v>96604</v>
      </c>
      <c r="J80" s="292" t="s">
        <v>114</v>
      </c>
      <c r="K80" s="292"/>
    </row>
    <row r="81" spans="1:11" s="308" customFormat="1" hidden="1">
      <c r="A81" s="379">
        <v>44295</v>
      </c>
      <c r="B81" s="315"/>
      <c r="C81" s="292" t="s">
        <v>1290</v>
      </c>
      <c r="D81" s="292" t="s">
        <v>1268</v>
      </c>
      <c r="E81" s="292" t="s">
        <v>116</v>
      </c>
      <c r="F81" s="296"/>
      <c r="G81" s="316"/>
      <c r="H81" s="298"/>
      <c r="I81" s="298">
        <v>251672</v>
      </c>
      <c r="J81" s="292" t="s">
        <v>114</v>
      </c>
      <c r="K81" s="292"/>
    </row>
    <row r="82" spans="1:11" s="308" customFormat="1" hidden="1">
      <c r="A82" s="379">
        <v>44295</v>
      </c>
      <c r="B82" s="315"/>
      <c r="C82" s="292" t="s">
        <v>495</v>
      </c>
      <c r="D82" s="292" t="s">
        <v>1310</v>
      </c>
      <c r="E82" s="292" t="s">
        <v>116</v>
      </c>
      <c r="F82" s="296"/>
      <c r="G82" s="316"/>
      <c r="H82" s="298"/>
      <c r="I82" s="298">
        <v>2393000</v>
      </c>
      <c r="J82" s="292" t="s">
        <v>114</v>
      </c>
      <c r="K82" s="292"/>
    </row>
    <row r="83" spans="1:11" s="308" customFormat="1" hidden="1">
      <c r="A83" s="379">
        <v>44295</v>
      </c>
      <c r="B83" s="315"/>
      <c r="C83" s="292" t="s">
        <v>591</v>
      </c>
      <c r="D83" s="292" t="s">
        <v>264</v>
      </c>
      <c r="E83" s="292" t="s">
        <v>116</v>
      </c>
      <c r="F83" s="296"/>
      <c r="G83" s="316"/>
      <c r="H83" s="298"/>
      <c r="I83" s="298">
        <v>115455</v>
      </c>
      <c r="J83" s="292" t="s">
        <v>114</v>
      </c>
      <c r="K83" s="292"/>
    </row>
    <row r="84" spans="1:11" s="308" customFormat="1" hidden="1">
      <c r="A84" s="379">
        <v>44295</v>
      </c>
      <c r="B84" s="315"/>
      <c r="C84" s="292" t="s">
        <v>591</v>
      </c>
      <c r="D84" s="292" t="s">
        <v>264</v>
      </c>
      <c r="E84" s="292" t="s">
        <v>116</v>
      </c>
      <c r="F84" s="296"/>
      <c r="G84" s="316"/>
      <c r="H84" s="298">
        <v>187.95</v>
      </c>
      <c r="I84" s="293">
        <f t="shared" ref="I84" si="5">+ROUND(H84*$K$2,0)</f>
        <v>4315380</v>
      </c>
      <c r="J84" s="292" t="s">
        <v>115</v>
      </c>
      <c r="K84" s="292"/>
    </row>
    <row r="85" spans="1:11" s="308" customFormat="1" hidden="1">
      <c r="A85" s="379">
        <v>44296</v>
      </c>
      <c r="B85" s="315"/>
      <c r="C85" s="292" t="s">
        <v>495</v>
      </c>
      <c r="D85" s="292" t="s">
        <v>1311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 hidden="1">
      <c r="A86" s="379">
        <v>44298</v>
      </c>
      <c r="B86" s="315"/>
      <c r="C86" s="292" t="s">
        <v>1291</v>
      </c>
      <c r="D86" s="292" t="s">
        <v>264</v>
      </c>
      <c r="E86" s="292" t="s">
        <v>116</v>
      </c>
      <c r="F86" s="296"/>
      <c r="G86" s="316"/>
      <c r="H86" s="298"/>
      <c r="I86" s="298">
        <v>154992</v>
      </c>
      <c r="J86" s="292" t="s">
        <v>114</v>
      </c>
      <c r="K86" s="292"/>
    </row>
    <row r="87" spans="1:11" s="308" customFormat="1" hidden="1">
      <c r="A87" s="379">
        <v>44298</v>
      </c>
      <c r="B87" s="315"/>
      <c r="C87" s="292" t="s">
        <v>1291</v>
      </c>
      <c r="D87" s="292" t="s">
        <v>1312</v>
      </c>
      <c r="E87" s="292" t="s">
        <v>116</v>
      </c>
      <c r="F87" s="296"/>
      <c r="G87" s="316"/>
      <c r="H87" s="298">
        <v>0.4</v>
      </c>
      <c r="I87" s="293">
        <f t="shared" ref="I87" si="6">+ROUND(H87*$K$2,0)</f>
        <v>9184</v>
      </c>
      <c r="J87" s="292" t="s">
        <v>115</v>
      </c>
      <c r="K87" s="292"/>
    </row>
    <row r="88" spans="1:11" s="308" customFormat="1" hidden="1">
      <c r="A88" s="379">
        <v>44299</v>
      </c>
      <c r="B88" s="315"/>
      <c r="C88" s="292" t="s">
        <v>495</v>
      </c>
      <c r="D88" s="292" t="s">
        <v>1313</v>
      </c>
      <c r="E88" s="292" t="s">
        <v>116</v>
      </c>
      <c r="F88" s="296"/>
      <c r="G88" s="316"/>
      <c r="H88" s="298"/>
      <c r="I88" s="298">
        <v>3000000</v>
      </c>
      <c r="J88" s="292" t="s">
        <v>114</v>
      </c>
      <c r="K88" s="292"/>
    </row>
    <row r="89" spans="1:11" s="308" customFormat="1" hidden="1">
      <c r="A89" s="379">
        <v>44301</v>
      </c>
      <c r="B89" s="315"/>
      <c r="C89" s="292" t="s">
        <v>618</v>
      </c>
      <c r="D89" s="292" t="s">
        <v>1314</v>
      </c>
      <c r="E89" s="292" t="s">
        <v>116</v>
      </c>
      <c r="F89" s="296"/>
      <c r="G89" s="316"/>
      <c r="H89" s="298"/>
      <c r="I89" s="298">
        <v>150000</v>
      </c>
      <c r="J89" s="292" t="s">
        <v>114</v>
      </c>
      <c r="K89" s="292"/>
    </row>
    <row r="90" spans="1:11" s="308" customFormat="1" hidden="1">
      <c r="A90" s="379">
        <v>44301</v>
      </c>
      <c r="B90" s="315"/>
      <c r="C90" s="292" t="s">
        <v>495</v>
      </c>
      <c r="D90" s="292" t="s">
        <v>1315</v>
      </c>
      <c r="E90" s="292" t="s">
        <v>116</v>
      </c>
      <c r="F90" s="296"/>
      <c r="G90" s="316"/>
      <c r="H90" s="298"/>
      <c r="I90" s="298">
        <v>2000000</v>
      </c>
      <c r="J90" s="292" t="s">
        <v>114</v>
      </c>
      <c r="K90" s="292"/>
    </row>
    <row r="91" spans="1:11" s="308" customFormat="1" hidden="1">
      <c r="A91" s="379">
        <v>44301</v>
      </c>
      <c r="B91" s="315"/>
      <c r="C91" s="292" t="s">
        <v>495</v>
      </c>
      <c r="D91" s="292" t="s">
        <v>1268</v>
      </c>
      <c r="E91" s="292" t="s">
        <v>116</v>
      </c>
      <c r="F91" s="296"/>
      <c r="G91" s="316"/>
      <c r="H91" s="298"/>
      <c r="I91" s="298">
        <v>55000</v>
      </c>
      <c r="J91" s="292" t="s">
        <v>114</v>
      </c>
      <c r="K91" s="292"/>
    </row>
    <row r="92" spans="1:11" s="308" customFormat="1" hidden="1">
      <c r="A92" s="379">
        <v>44301</v>
      </c>
      <c r="B92" s="315"/>
      <c r="C92" s="292" t="s">
        <v>1292</v>
      </c>
      <c r="D92" s="292" t="s">
        <v>264</v>
      </c>
      <c r="E92" s="292" t="s">
        <v>116</v>
      </c>
      <c r="F92" s="296"/>
      <c r="G92" s="316"/>
      <c r="H92" s="298">
        <v>100</v>
      </c>
      <c r="I92" s="293">
        <f t="shared" ref="I92:I93" si="7">+ROUND(H92*$K$2,0)</f>
        <v>2296026</v>
      </c>
      <c r="J92" s="292" t="s">
        <v>115</v>
      </c>
      <c r="K92" s="292"/>
    </row>
    <row r="93" spans="1:11" s="308" customFormat="1" hidden="1">
      <c r="A93" s="379">
        <v>44301</v>
      </c>
      <c r="B93" s="315"/>
      <c r="C93" s="292" t="s">
        <v>1293</v>
      </c>
      <c r="D93" s="292" t="s">
        <v>264</v>
      </c>
      <c r="E93" s="292" t="s">
        <v>116</v>
      </c>
      <c r="F93" s="296"/>
      <c r="G93" s="316"/>
      <c r="H93" s="298">
        <v>5.45</v>
      </c>
      <c r="I93" s="293">
        <f t="shared" si="7"/>
        <v>125133</v>
      </c>
      <c r="J93" s="292" t="s">
        <v>115</v>
      </c>
      <c r="K93" s="292"/>
    </row>
    <row r="94" spans="1:11" s="308" customFormat="1" hidden="1">
      <c r="A94" s="379">
        <v>44302</v>
      </c>
      <c r="B94" s="315"/>
      <c r="C94" s="292" t="s">
        <v>591</v>
      </c>
      <c r="D94" s="292" t="s">
        <v>525</v>
      </c>
      <c r="E94" s="292" t="s">
        <v>116</v>
      </c>
      <c r="F94" s="296"/>
      <c r="G94" s="316"/>
      <c r="H94" s="298"/>
      <c r="I94" s="298">
        <v>85455</v>
      </c>
      <c r="J94" s="292" t="s">
        <v>114</v>
      </c>
      <c r="K94" s="292"/>
    </row>
    <row r="95" spans="1:11" s="308" customFormat="1" hidden="1">
      <c r="A95" s="379">
        <v>44302</v>
      </c>
      <c r="B95" s="315"/>
      <c r="C95" s="292" t="s">
        <v>591</v>
      </c>
      <c r="D95" s="292" t="s">
        <v>525</v>
      </c>
      <c r="E95" s="292" t="s">
        <v>116</v>
      </c>
      <c r="F95" s="296"/>
      <c r="G95" s="316"/>
      <c r="H95" s="298">
        <v>81.81</v>
      </c>
      <c r="I95" s="293">
        <f t="shared" ref="I95" si="8">+ROUND(H95*$K$2,0)</f>
        <v>1878379</v>
      </c>
      <c r="J95" s="292" t="s">
        <v>115</v>
      </c>
      <c r="K95" s="292"/>
    </row>
    <row r="96" spans="1:11" s="308" customFormat="1" hidden="1">
      <c r="A96" s="379">
        <v>44306</v>
      </c>
      <c r="B96" s="315"/>
      <c r="C96" s="292" t="s">
        <v>537</v>
      </c>
      <c r="D96" s="292" t="s">
        <v>1164</v>
      </c>
      <c r="E96" s="292" t="s">
        <v>116</v>
      </c>
      <c r="F96" s="296"/>
      <c r="G96" s="316"/>
      <c r="H96" s="298"/>
      <c r="I96" s="298">
        <v>21011500</v>
      </c>
      <c r="J96" s="292" t="s">
        <v>114</v>
      </c>
      <c r="K96" s="292"/>
    </row>
    <row r="97" spans="1:11" s="308" customFormat="1" hidden="1">
      <c r="A97" s="379">
        <v>44306</v>
      </c>
      <c r="B97" s="315"/>
      <c r="C97" s="292" t="s">
        <v>1288</v>
      </c>
      <c r="D97" s="292" t="s">
        <v>1316</v>
      </c>
      <c r="E97" s="292" t="s">
        <v>116</v>
      </c>
      <c r="F97" s="296"/>
      <c r="G97" s="316"/>
      <c r="H97" s="298"/>
      <c r="I97" s="298">
        <v>12900218</v>
      </c>
      <c r="J97" s="292" t="s">
        <v>114</v>
      </c>
      <c r="K97" s="292"/>
    </row>
    <row r="98" spans="1:11" s="308" customFormat="1" hidden="1">
      <c r="A98" s="379">
        <v>44306</v>
      </c>
      <c r="B98" s="315"/>
      <c r="C98" s="292" t="s">
        <v>1294</v>
      </c>
      <c r="D98" s="292" t="s">
        <v>1317</v>
      </c>
      <c r="E98" s="292" t="s">
        <v>116</v>
      </c>
      <c r="F98" s="296"/>
      <c r="G98" s="316"/>
      <c r="H98" s="298"/>
      <c r="I98" s="298">
        <v>5626335</v>
      </c>
      <c r="J98" s="292" t="s">
        <v>114</v>
      </c>
      <c r="K98" s="292"/>
    </row>
    <row r="99" spans="1:11" s="308" customFormat="1" hidden="1">
      <c r="A99" s="379">
        <v>44306</v>
      </c>
      <c r="B99" s="315"/>
      <c r="C99" s="292" t="s">
        <v>618</v>
      </c>
      <c r="D99" s="292" t="s">
        <v>264</v>
      </c>
      <c r="E99" s="292" t="s">
        <v>116</v>
      </c>
      <c r="F99" s="296"/>
      <c r="G99" s="316"/>
      <c r="H99" s="298"/>
      <c r="I99" s="298">
        <v>40000</v>
      </c>
      <c r="J99" s="292" t="s">
        <v>114</v>
      </c>
      <c r="K99" s="292"/>
    </row>
    <row r="100" spans="1:11" s="308" customFormat="1" hidden="1">
      <c r="A100" s="379">
        <v>44306</v>
      </c>
      <c r="B100" s="315"/>
      <c r="C100" s="292" t="s">
        <v>1295</v>
      </c>
      <c r="D100" s="292" t="s">
        <v>1268</v>
      </c>
      <c r="E100" s="292" t="s">
        <v>116</v>
      </c>
      <c r="F100" s="296"/>
      <c r="G100" s="316"/>
      <c r="H100" s="298"/>
      <c r="I100" s="298">
        <v>55000</v>
      </c>
      <c r="J100" s="292" t="s">
        <v>114</v>
      </c>
      <c r="K100" s="292"/>
    </row>
    <row r="101" spans="1:11" s="308" customFormat="1" hidden="1">
      <c r="A101" s="379">
        <v>44306</v>
      </c>
      <c r="B101" s="315"/>
      <c r="C101" s="292" t="s">
        <v>262</v>
      </c>
      <c r="D101" s="292" t="s">
        <v>643</v>
      </c>
      <c r="E101" s="292" t="s">
        <v>116</v>
      </c>
      <c r="F101" s="296"/>
      <c r="G101" s="316"/>
      <c r="H101" s="298"/>
      <c r="I101" s="298">
        <v>1000000</v>
      </c>
      <c r="J101" s="292" t="s">
        <v>114</v>
      </c>
      <c r="K101" s="292"/>
    </row>
    <row r="102" spans="1:11" s="308" customFormat="1" hidden="1">
      <c r="A102" s="379">
        <v>44306</v>
      </c>
      <c r="B102" s="315"/>
      <c r="C102" s="292" t="s">
        <v>1296</v>
      </c>
      <c r="D102" s="292" t="s">
        <v>643</v>
      </c>
      <c r="E102" s="292" t="s">
        <v>116</v>
      </c>
      <c r="F102" s="296"/>
      <c r="G102" s="316"/>
      <c r="H102" s="298"/>
      <c r="I102" s="298">
        <v>2139000</v>
      </c>
      <c r="J102" s="292" t="s">
        <v>114</v>
      </c>
      <c r="K102" s="292"/>
    </row>
    <row r="103" spans="1:11" s="308" customFormat="1" hidden="1">
      <c r="A103" s="379">
        <v>44306</v>
      </c>
      <c r="B103" s="315"/>
      <c r="C103" s="292" t="s">
        <v>262</v>
      </c>
      <c r="D103" s="292" t="s">
        <v>1269</v>
      </c>
      <c r="E103" s="292" t="s">
        <v>116</v>
      </c>
      <c r="F103" s="296"/>
      <c r="G103" s="316"/>
      <c r="H103" s="298"/>
      <c r="I103" s="298">
        <v>1450000</v>
      </c>
      <c r="J103" s="292" t="s">
        <v>114</v>
      </c>
      <c r="K103" s="292"/>
    </row>
    <row r="104" spans="1:11" s="308" customFormat="1" hidden="1">
      <c r="A104" s="379">
        <v>44306</v>
      </c>
      <c r="B104" s="315"/>
      <c r="C104" s="292" t="s">
        <v>591</v>
      </c>
      <c r="D104" s="292" t="s">
        <v>264</v>
      </c>
      <c r="E104" s="292" t="s">
        <v>116</v>
      </c>
      <c r="F104" s="296"/>
      <c r="G104" s="316"/>
      <c r="H104" s="298"/>
      <c r="I104" s="298">
        <v>143377</v>
      </c>
      <c r="J104" s="292" t="s">
        <v>114</v>
      </c>
      <c r="K104" s="292"/>
    </row>
    <row r="105" spans="1:11" s="308" customFormat="1" hidden="1">
      <c r="A105" s="379">
        <v>44306</v>
      </c>
      <c r="B105" s="315"/>
      <c r="C105" s="292" t="s">
        <v>618</v>
      </c>
      <c r="D105" s="292" t="s">
        <v>1318</v>
      </c>
      <c r="E105" s="292" t="s">
        <v>116</v>
      </c>
      <c r="F105" s="296"/>
      <c r="G105" s="316"/>
      <c r="H105" s="298">
        <v>399.97</v>
      </c>
      <c r="I105" s="293">
        <f t="shared" ref="I105" si="9">+ROUND(H105*$K$2,0)</f>
        <v>9183414</v>
      </c>
      <c r="J105" s="292" t="s">
        <v>115</v>
      </c>
      <c r="K105" s="292"/>
    </row>
    <row r="106" spans="1:11" s="308" customFormat="1" hidden="1">
      <c r="A106" s="379">
        <v>44312</v>
      </c>
      <c r="B106" s="315"/>
      <c r="C106" s="292" t="s">
        <v>671</v>
      </c>
      <c r="D106" s="292" t="s">
        <v>1319</v>
      </c>
      <c r="E106" s="292" t="s">
        <v>116</v>
      </c>
      <c r="F106" s="296"/>
      <c r="G106" s="316"/>
      <c r="H106" s="298"/>
      <c r="I106" s="298">
        <v>19888000</v>
      </c>
      <c r="J106" s="292" t="s">
        <v>114</v>
      </c>
      <c r="K106" s="292"/>
    </row>
    <row r="107" spans="1:11" s="308" customFormat="1" hidden="1">
      <c r="A107" s="379">
        <v>44312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/>
      <c r="I107" s="298">
        <v>10000</v>
      </c>
      <c r="J107" s="292" t="s">
        <v>114</v>
      </c>
      <c r="K107" s="292"/>
    </row>
    <row r="108" spans="1:11" s="308" customFormat="1" hidden="1">
      <c r="A108" s="379">
        <v>44313</v>
      </c>
      <c r="B108" s="315"/>
      <c r="C108" s="292" t="s">
        <v>1010</v>
      </c>
      <c r="D108" s="292" t="s">
        <v>1320</v>
      </c>
      <c r="E108" s="292" t="s">
        <v>116</v>
      </c>
      <c r="F108" s="296"/>
      <c r="G108" s="316"/>
      <c r="H108" s="298"/>
      <c r="I108" s="298">
        <v>35316383</v>
      </c>
      <c r="J108" s="292" t="s">
        <v>114</v>
      </c>
      <c r="K108" s="292"/>
    </row>
    <row r="109" spans="1:11" s="308" customFormat="1" hidden="1">
      <c r="A109" s="379">
        <v>44313</v>
      </c>
      <c r="B109" s="315"/>
      <c r="C109" s="292" t="s">
        <v>1010</v>
      </c>
      <c r="D109" s="292" t="s">
        <v>1320</v>
      </c>
      <c r="E109" s="292" t="s">
        <v>116</v>
      </c>
      <c r="F109" s="296"/>
      <c r="G109" s="316"/>
      <c r="H109" s="298"/>
      <c r="I109" s="298">
        <v>24048775</v>
      </c>
      <c r="J109" s="292" t="s">
        <v>114</v>
      </c>
      <c r="K109" s="292"/>
    </row>
    <row r="110" spans="1:11" s="308" customFormat="1" hidden="1">
      <c r="A110" s="379">
        <v>44313</v>
      </c>
      <c r="B110" s="315"/>
      <c r="C110" s="292" t="s">
        <v>1010</v>
      </c>
      <c r="D110" s="292" t="s">
        <v>525</v>
      </c>
      <c r="E110" s="292" t="s">
        <v>116</v>
      </c>
      <c r="F110" s="296"/>
      <c r="G110" s="316"/>
      <c r="H110" s="298"/>
      <c r="I110" s="298">
        <v>113804</v>
      </c>
      <c r="J110" s="292" t="s">
        <v>114</v>
      </c>
      <c r="K110" s="292"/>
    </row>
    <row r="111" spans="1:11" s="308" customFormat="1" hidden="1">
      <c r="A111" s="379">
        <v>44313</v>
      </c>
      <c r="B111" s="315"/>
      <c r="C111" s="292" t="s">
        <v>495</v>
      </c>
      <c r="D111" s="292" t="s">
        <v>1321</v>
      </c>
      <c r="E111" s="292" t="s">
        <v>116</v>
      </c>
      <c r="F111" s="296"/>
      <c r="G111" s="316"/>
      <c r="H111" s="298"/>
      <c r="I111" s="298">
        <v>1000000</v>
      </c>
      <c r="J111" s="292" t="s">
        <v>114</v>
      </c>
      <c r="K111" s="292"/>
    </row>
    <row r="112" spans="1:11" s="308" customFormat="1" hidden="1">
      <c r="A112" s="379">
        <v>44313</v>
      </c>
      <c r="B112" s="315"/>
      <c r="C112" s="292" t="s">
        <v>1010</v>
      </c>
      <c r="D112" s="292" t="s">
        <v>525</v>
      </c>
      <c r="E112" s="292" t="s">
        <v>116</v>
      </c>
      <c r="F112" s="296"/>
      <c r="G112" s="316"/>
      <c r="H112" s="298">
        <v>38.18</v>
      </c>
      <c r="I112" s="293">
        <f t="shared" ref="I112" si="10">+ROUND(H112*$K$2,0)</f>
        <v>876623</v>
      </c>
      <c r="J112" s="292" t="s">
        <v>115</v>
      </c>
      <c r="K112" s="292"/>
    </row>
    <row r="113" spans="1:11" s="308" customFormat="1" hidden="1">
      <c r="A113" s="379">
        <v>44314</v>
      </c>
      <c r="B113" s="315"/>
      <c r="C113" s="292" t="s">
        <v>537</v>
      </c>
      <c r="D113" s="292" t="s">
        <v>1322</v>
      </c>
      <c r="E113" s="292" t="s">
        <v>116</v>
      </c>
      <c r="F113" s="296"/>
      <c r="G113" s="316"/>
      <c r="H113" s="298"/>
      <c r="I113" s="298">
        <v>450000</v>
      </c>
      <c r="J113" s="292" t="s">
        <v>114</v>
      </c>
      <c r="K113" s="292"/>
    </row>
    <row r="114" spans="1:11" s="308" customFormat="1" hidden="1">
      <c r="A114" s="379">
        <v>44314</v>
      </c>
      <c r="B114" s="315"/>
      <c r="C114" s="292" t="s">
        <v>538</v>
      </c>
      <c r="D114" s="292" t="s">
        <v>1323</v>
      </c>
      <c r="E114" s="292" t="s">
        <v>116</v>
      </c>
      <c r="F114" s="296"/>
      <c r="G114" s="316"/>
      <c r="H114" s="298"/>
      <c r="I114" s="298">
        <v>255000</v>
      </c>
      <c r="J114" s="292" t="s">
        <v>114</v>
      </c>
      <c r="K114" s="292"/>
    </row>
    <row r="115" spans="1:11" s="308" customFormat="1" hidden="1">
      <c r="A115" s="379">
        <v>44314</v>
      </c>
      <c r="B115" s="315"/>
      <c r="C115" s="292" t="s">
        <v>1010</v>
      </c>
      <c r="D115" s="292" t="s">
        <v>264</v>
      </c>
      <c r="E115" s="292" t="s">
        <v>116</v>
      </c>
      <c r="F115" s="296"/>
      <c r="G115" s="316"/>
      <c r="H115" s="298"/>
      <c r="I115" s="298">
        <v>238000</v>
      </c>
      <c r="J115" s="292" t="s">
        <v>114</v>
      </c>
      <c r="K115" s="292"/>
    </row>
    <row r="116" spans="1:11" s="308" customFormat="1" hidden="1">
      <c r="A116" s="379">
        <v>44314</v>
      </c>
      <c r="B116" s="315"/>
      <c r="C116" s="292" t="s">
        <v>495</v>
      </c>
      <c r="D116" s="292" t="s">
        <v>1324</v>
      </c>
      <c r="E116" s="292" t="s">
        <v>116</v>
      </c>
      <c r="F116" s="296"/>
      <c r="G116" s="316"/>
      <c r="H116" s="298"/>
      <c r="I116" s="298">
        <v>1000000</v>
      </c>
      <c r="J116" s="292" t="s">
        <v>114</v>
      </c>
      <c r="K116" s="292"/>
    </row>
    <row r="117" spans="1:11" s="308" customFormat="1" hidden="1">
      <c r="A117" s="379">
        <v>44314</v>
      </c>
      <c r="B117" s="315"/>
      <c r="C117" s="292" t="s">
        <v>1297</v>
      </c>
      <c r="D117" s="292" t="s">
        <v>264</v>
      </c>
      <c r="E117" s="292" t="s">
        <v>116</v>
      </c>
      <c r="F117" s="296"/>
      <c r="G117" s="316"/>
      <c r="H117" s="298">
        <v>1510.2</v>
      </c>
      <c r="I117" s="293">
        <f t="shared" ref="I117" si="11">+ROUND(H117*$K$2,0)</f>
        <v>34674581</v>
      </c>
      <c r="J117" s="292" t="s">
        <v>115</v>
      </c>
      <c r="K117" s="292"/>
    </row>
    <row r="118" spans="1:11" s="308" customFormat="1" hidden="1">
      <c r="A118" s="379">
        <v>44315</v>
      </c>
      <c r="B118" s="315"/>
      <c r="C118" s="292" t="s">
        <v>591</v>
      </c>
      <c r="D118" s="292" t="s">
        <v>264</v>
      </c>
      <c r="E118" s="292" t="s">
        <v>116</v>
      </c>
      <c r="F118" s="296"/>
      <c r="G118" s="316"/>
      <c r="H118" s="298"/>
      <c r="I118" s="298">
        <v>859819</v>
      </c>
      <c r="J118" s="292" t="s">
        <v>114</v>
      </c>
      <c r="K118" s="292"/>
    </row>
    <row r="119" spans="1:11" s="308" customFormat="1" hidden="1">
      <c r="A119" s="379">
        <v>44315</v>
      </c>
      <c r="B119" s="315"/>
      <c r="C119" s="292" t="s">
        <v>495</v>
      </c>
      <c r="D119" s="292" t="s">
        <v>1324</v>
      </c>
      <c r="E119" s="292" t="s">
        <v>116</v>
      </c>
      <c r="F119" s="296"/>
      <c r="G119" s="316"/>
      <c r="H119" s="298"/>
      <c r="I119" s="298">
        <v>1600000</v>
      </c>
      <c r="J119" s="292" t="s">
        <v>114</v>
      </c>
      <c r="K119" s="292"/>
    </row>
    <row r="120" spans="1:11" s="308" customFormat="1" hidden="1">
      <c r="A120" s="379">
        <v>44315</v>
      </c>
      <c r="B120" s="315"/>
      <c r="C120" s="292" t="s">
        <v>591</v>
      </c>
      <c r="D120" s="292" t="s">
        <v>264</v>
      </c>
      <c r="E120" s="292" t="s">
        <v>116</v>
      </c>
      <c r="F120" s="296"/>
      <c r="G120" s="316"/>
      <c r="H120" s="298">
        <v>59.99</v>
      </c>
      <c r="I120" s="293">
        <f t="shared" ref="I120:I121" si="12">+ROUND(H120*$K$2,0)</f>
        <v>1377386</v>
      </c>
      <c r="J120" s="292" t="s">
        <v>115</v>
      </c>
      <c r="K120" s="292"/>
    </row>
    <row r="121" spans="1:11" s="308" customFormat="1" hidden="1">
      <c r="A121" s="379">
        <v>44315</v>
      </c>
      <c r="B121" s="315"/>
      <c r="C121" s="292" t="s">
        <v>1298</v>
      </c>
      <c r="D121" s="292" t="s">
        <v>1268</v>
      </c>
      <c r="E121" s="292" t="s">
        <v>116</v>
      </c>
      <c r="F121" s="296"/>
      <c r="G121" s="316"/>
      <c r="H121" s="298">
        <v>7</v>
      </c>
      <c r="I121" s="293">
        <f t="shared" si="12"/>
        <v>160722</v>
      </c>
      <c r="J121" s="292" t="s">
        <v>115</v>
      </c>
      <c r="K121" s="292"/>
    </row>
    <row r="122" spans="1:11" s="308" customFormat="1" hidden="1">
      <c r="A122" s="379">
        <v>44295</v>
      </c>
      <c r="B122" s="315"/>
      <c r="C122" s="292" t="s">
        <v>260</v>
      </c>
      <c r="D122" s="292" t="s">
        <v>1232</v>
      </c>
      <c r="E122" s="292" t="s">
        <v>116</v>
      </c>
      <c r="F122" s="296"/>
      <c r="G122" s="316"/>
      <c r="H122" s="298"/>
      <c r="I122" s="298">
        <v>4000000</v>
      </c>
      <c r="J122" s="292" t="s">
        <v>114</v>
      </c>
      <c r="K122" s="292"/>
    </row>
    <row r="123" spans="1:11" s="308" customFormat="1" hidden="1">
      <c r="A123" s="379">
        <v>44295</v>
      </c>
      <c r="B123" s="315"/>
      <c r="C123" s="292" t="s">
        <v>260</v>
      </c>
      <c r="D123" s="292" t="s">
        <v>1233</v>
      </c>
      <c r="E123" s="292" t="s">
        <v>116</v>
      </c>
      <c r="F123" s="296"/>
      <c r="G123" s="316"/>
      <c r="H123" s="298"/>
      <c r="I123" s="298">
        <v>420000</v>
      </c>
      <c r="J123" s="292" t="s">
        <v>114</v>
      </c>
      <c r="K123" s="292"/>
    </row>
    <row r="124" spans="1:11" s="308" customFormat="1" hidden="1">
      <c r="A124" s="379">
        <v>44295</v>
      </c>
      <c r="B124" s="315"/>
      <c r="C124" s="292" t="s">
        <v>134</v>
      </c>
      <c r="D124" s="292" t="s">
        <v>1234</v>
      </c>
      <c r="E124" s="292" t="s">
        <v>116</v>
      </c>
      <c r="F124" s="296"/>
      <c r="G124" s="316"/>
      <c r="H124" s="296"/>
      <c r="I124" s="316">
        <v>40670000</v>
      </c>
      <c r="J124" s="292" t="s">
        <v>114</v>
      </c>
      <c r="K124" s="292"/>
    </row>
    <row r="125" spans="1:11" s="308" customFormat="1" hidden="1">
      <c r="A125" s="379">
        <v>44295</v>
      </c>
      <c r="B125" s="315"/>
      <c r="C125" s="292" t="s">
        <v>260</v>
      </c>
      <c r="D125" s="292" t="s">
        <v>1235</v>
      </c>
      <c r="E125" s="292" t="s">
        <v>116</v>
      </c>
      <c r="F125" s="296"/>
      <c r="G125" s="316"/>
      <c r="H125" s="296"/>
      <c r="I125" s="293">
        <v>300000</v>
      </c>
      <c r="J125" s="292" t="s">
        <v>114</v>
      </c>
      <c r="K125" s="292"/>
    </row>
    <row r="126" spans="1:11" s="308" customFormat="1" hidden="1">
      <c r="A126" s="379">
        <v>44298</v>
      </c>
      <c r="B126" s="315"/>
      <c r="C126" s="292" t="s">
        <v>144</v>
      </c>
      <c r="D126" s="292" t="s">
        <v>1226</v>
      </c>
      <c r="E126" s="292" t="s">
        <v>116</v>
      </c>
      <c r="F126" s="316"/>
      <c r="G126" s="316"/>
      <c r="H126" s="316"/>
      <c r="I126" s="293">
        <v>1494906861</v>
      </c>
      <c r="J126" s="292" t="s">
        <v>114</v>
      </c>
      <c r="K126" s="292"/>
    </row>
    <row r="127" spans="1:11" s="308" customFormat="1" hidden="1">
      <c r="A127" s="379">
        <v>44313</v>
      </c>
      <c r="B127" s="315"/>
      <c r="C127" s="292" t="s">
        <v>144</v>
      </c>
      <c r="D127" s="292" t="s">
        <v>1227</v>
      </c>
      <c r="E127" s="292" t="s">
        <v>116</v>
      </c>
      <c r="F127" s="296"/>
      <c r="G127" s="316"/>
      <c r="H127" s="296"/>
      <c r="I127" s="316">
        <v>1151840570</v>
      </c>
      <c r="J127" s="292" t="s">
        <v>114</v>
      </c>
      <c r="K127" s="292"/>
    </row>
    <row r="128" spans="1:11" s="308" customFormat="1" hidden="1">
      <c r="A128" s="379">
        <v>44306</v>
      </c>
      <c r="B128" s="315"/>
      <c r="C128" s="292" t="s">
        <v>352</v>
      </c>
      <c r="D128" s="292" t="s">
        <v>1236</v>
      </c>
      <c r="E128" s="292" t="s">
        <v>116</v>
      </c>
      <c r="F128" s="296"/>
      <c r="G128" s="316"/>
      <c r="H128" s="296"/>
      <c r="I128" s="316">
        <v>7488072</v>
      </c>
      <c r="J128" s="292" t="s">
        <v>114</v>
      </c>
      <c r="K128" s="292"/>
    </row>
    <row r="129" spans="1:11" s="308" customFormat="1" hidden="1">
      <c r="A129" s="379">
        <v>44306</v>
      </c>
      <c r="B129" s="315"/>
      <c r="C129" s="292" t="s">
        <v>352</v>
      </c>
      <c r="D129" s="292" t="s">
        <v>1229</v>
      </c>
      <c r="E129" s="292" t="s">
        <v>116</v>
      </c>
      <c r="F129" s="296"/>
      <c r="G129" s="316"/>
      <c r="H129" s="296"/>
      <c r="I129" s="316">
        <v>24460700</v>
      </c>
      <c r="J129" s="292" t="s">
        <v>114</v>
      </c>
      <c r="K129" s="292"/>
    </row>
    <row r="130" spans="1:11" s="308" customFormat="1" hidden="1">
      <c r="A130" s="379">
        <v>44302</v>
      </c>
      <c r="B130" s="315"/>
      <c r="C130" s="292" t="s">
        <v>441</v>
      </c>
      <c r="D130" s="292" t="s">
        <v>1339</v>
      </c>
      <c r="E130" s="292" t="s">
        <v>116</v>
      </c>
      <c r="F130" s="296"/>
      <c r="G130" s="316"/>
      <c r="H130" s="296"/>
      <c r="I130" s="316">
        <v>37582241</v>
      </c>
      <c r="J130" s="292" t="s">
        <v>114</v>
      </c>
      <c r="K130" s="292"/>
    </row>
    <row r="131" spans="1:11" s="308" customFormat="1" hidden="1">
      <c r="A131" s="379">
        <v>44315</v>
      </c>
      <c r="B131" s="315"/>
      <c r="C131" s="292" t="s">
        <v>144</v>
      </c>
      <c r="D131" s="292" t="s">
        <v>1228</v>
      </c>
      <c r="E131" s="292" t="s">
        <v>116</v>
      </c>
      <c r="F131" s="296"/>
      <c r="G131" s="316"/>
      <c r="H131" s="296"/>
      <c r="I131" s="316">
        <v>968058049</v>
      </c>
      <c r="J131" s="292" t="s">
        <v>114</v>
      </c>
      <c r="K131" s="292"/>
    </row>
    <row r="132" spans="1:11" s="308" customFormat="1" hidden="1">
      <c r="A132" s="379">
        <v>44314</v>
      </c>
      <c r="B132" s="315"/>
      <c r="C132" s="292" t="s">
        <v>156</v>
      </c>
      <c r="D132" s="292" t="s">
        <v>1340</v>
      </c>
      <c r="E132" s="292" t="s">
        <v>116</v>
      </c>
      <c r="F132" s="296"/>
      <c r="G132" s="316"/>
      <c r="H132" s="296"/>
      <c r="I132" s="316">
        <v>33916510</v>
      </c>
      <c r="J132" s="292" t="s">
        <v>114</v>
      </c>
      <c r="K132" s="292"/>
    </row>
    <row r="133" spans="1:11" s="308" customFormat="1" hidden="1">
      <c r="A133" s="379">
        <v>44314</v>
      </c>
      <c r="B133" s="315"/>
      <c r="C133" s="292" t="s">
        <v>592</v>
      </c>
      <c r="D133" s="292" t="s">
        <v>1340</v>
      </c>
      <c r="E133" s="292" t="s">
        <v>116</v>
      </c>
      <c r="F133" s="296"/>
      <c r="G133" s="316"/>
      <c r="H133" s="296"/>
      <c r="I133" s="316">
        <v>64633694</v>
      </c>
      <c r="J133" s="292" t="s">
        <v>114</v>
      </c>
      <c r="K133" s="292"/>
    </row>
    <row r="134" spans="1:11" s="308" customFormat="1" hidden="1">
      <c r="A134" s="379">
        <v>44302</v>
      </c>
      <c r="B134" s="315"/>
      <c r="C134" s="292" t="s">
        <v>653</v>
      </c>
      <c r="D134" s="292" t="s">
        <v>1175</v>
      </c>
      <c r="E134" s="292" t="s">
        <v>116</v>
      </c>
      <c r="F134" s="296"/>
      <c r="G134" s="316"/>
      <c r="H134" s="296"/>
      <c r="I134" s="316">
        <v>129360000</v>
      </c>
      <c r="J134" s="292" t="s">
        <v>114</v>
      </c>
      <c r="K134" s="292"/>
    </row>
    <row r="135" spans="1:11" s="308" customFormat="1" hidden="1">
      <c r="A135" s="379">
        <v>44314</v>
      </c>
      <c r="B135" s="315"/>
      <c r="C135" s="292" t="s">
        <v>675</v>
      </c>
      <c r="D135" s="292" t="s">
        <v>1237</v>
      </c>
      <c r="E135" s="292" t="s">
        <v>116</v>
      </c>
      <c r="F135" s="296"/>
      <c r="G135" s="316"/>
      <c r="H135" s="296"/>
      <c r="I135" s="316">
        <v>41935000</v>
      </c>
      <c r="J135" s="292" t="s">
        <v>114</v>
      </c>
      <c r="K135" s="292"/>
    </row>
    <row r="136" spans="1:11" s="308" customFormat="1" hidden="1">
      <c r="A136" s="379">
        <v>44315</v>
      </c>
      <c r="B136" s="315"/>
      <c r="C136" s="292" t="s">
        <v>540</v>
      </c>
      <c r="D136" s="292" t="s">
        <v>1341</v>
      </c>
      <c r="E136" s="292" t="s">
        <v>116</v>
      </c>
      <c r="F136" s="296"/>
      <c r="G136" s="316"/>
      <c r="H136" s="296"/>
      <c r="I136" s="316">
        <v>135152160</v>
      </c>
      <c r="J136" s="292" t="s">
        <v>114</v>
      </c>
      <c r="K136" s="292"/>
    </row>
    <row r="137" spans="1:11" s="308" customFormat="1" hidden="1">
      <c r="A137" s="379">
        <v>44295</v>
      </c>
      <c r="B137" s="315"/>
      <c r="C137" s="292" t="s">
        <v>1276</v>
      </c>
      <c r="D137" s="292" t="s">
        <v>1342</v>
      </c>
      <c r="E137" s="292" t="s">
        <v>116</v>
      </c>
      <c r="F137" s="296"/>
      <c r="G137" s="316"/>
      <c r="H137" s="296"/>
      <c r="I137" s="316">
        <v>45000000</v>
      </c>
      <c r="J137" s="292" t="s">
        <v>114</v>
      </c>
      <c r="K137" s="292"/>
    </row>
    <row r="138" spans="1:11" s="308" customFormat="1" hidden="1">
      <c r="A138" s="379">
        <v>44291</v>
      </c>
      <c r="B138" s="315"/>
      <c r="C138" s="292" t="s">
        <v>1277</v>
      </c>
      <c r="D138" s="292" t="s">
        <v>1278</v>
      </c>
      <c r="E138" s="292" t="s">
        <v>116</v>
      </c>
      <c r="F138" s="296"/>
      <c r="G138" s="316"/>
      <c r="H138" s="296"/>
      <c r="I138" s="316">
        <v>30000000</v>
      </c>
      <c r="J138" s="292" t="s">
        <v>114</v>
      </c>
      <c r="K138" s="292"/>
    </row>
    <row r="139" spans="1:11" s="308" customFormat="1" hidden="1">
      <c r="A139" s="379">
        <v>44293</v>
      </c>
      <c r="B139" s="315"/>
      <c r="C139" s="292" t="s">
        <v>1325</v>
      </c>
      <c r="D139" s="292" t="s">
        <v>1343</v>
      </c>
      <c r="E139" s="292" t="s">
        <v>116</v>
      </c>
      <c r="F139" s="296"/>
      <c r="G139" s="316"/>
      <c r="H139" s="296"/>
      <c r="I139" s="316">
        <v>12300000</v>
      </c>
      <c r="J139" s="292" t="s">
        <v>114</v>
      </c>
      <c r="K139" s="292"/>
    </row>
    <row r="140" spans="1:11" s="308" customFormat="1" hidden="1">
      <c r="A140" s="379">
        <v>44295</v>
      </c>
      <c r="B140" s="315"/>
      <c r="C140" s="292" t="s">
        <v>1326</v>
      </c>
      <c r="D140" s="292" t="s">
        <v>1344</v>
      </c>
      <c r="E140" s="292" t="s">
        <v>116</v>
      </c>
      <c r="F140" s="296"/>
      <c r="G140" s="316"/>
      <c r="H140" s="296"/>
      <c r="I140" s="316">
        <v>5400000</v>
      </c>
      <c r="J140" s="292" t="s">
        <v>114</v>
      </c>
      <c r="K140" s="292"/>
    </row>
    <row r="141" spans="1:11" s="308" customFormat="1" hidden="1">
      <c r="A141" s="379">
        <v>44295</v>
      </c>
      <c r="B141" s="315"/>
      <c r="C141" s="292" t="s">
        <v>842</v>
      </c>
      <c r="D141" s="292" t="s">
        <v>1343</v>
      </c>
      <c r="E141" s="292" t="s">
        <v>116</v>
      </c>
      <c r="F141" s="296"/>
      <c r="G141" s="316"/>
      <c r="H141" s="296"/>
      <c r="I141" s="316">
        <v>8963850</v>
      </c>
      <c r="J141" s="292" t="s">
        <v>114</v>
      </c>
      <c r="K141" s="292"/>
    </row>
    <row r="142" spans="1:11" s="308" customFormat="1" hidden="1">
      <c r="A142" s="379">
        <v>44295</v>
      </c>
      <c r="B142" s="315"/>
      <c r="C142" s="292" t="s">
        <v>1327</v>
      </c>
      <c r="D142" s="292" t="s">
        <v>1345</v>
      </c>
      <c r="E142" s="292" t="s">
        <v>116</v>
      </c>
      <c r="F142" s="296"/>
      <c r="G142" s="316"/>
      <c r="H142" s="296"/>
      <c r="I142" s="316">
        <v>57000000</v>
      </c>
      <c r="J142" s="292" t="s">
        <v>114</v>
      </c>
      <c r="K142" s="292"/>
    </row>
    <row r="143" spans="1:11" s="308" customFormat="1" hidden="1">
      <c r="A143" s="379">
        <v>44295</v>
      </c>
      <c r="B143" s="315"/>
      <c r="C143" s="292" t="s">
        <v>1028</v>
      </c>
      <c r="D143" s="292" t="s">
        <v>1343</v>
      </c>
      <c r="E143" s="292" t="s">
        <v>116</v>
      </c>
      <c r="F143" s="296"/>
      <c r="G143" s="316"/>
      <c r="H143" s="296"/>
      <c r="I143" s="316">
        <v>6380000</v>
      </c>
      <c r="J143" s="292" t="s">
        <v>114</v>
      </c>
      <c r="K143" s="292"/>
    </row>
    <row r="144" spans="1:11" s="308" customFormat="1" hidden="1">
      <c r="A144" s="379">
        <v>44295</v>
      </c>
      <c r="B144" s="315"/>
      <c r="C144" s="292" t="s">
        <v>838</v>
      </c>
      <c r="D144" s="292" t="s">
        <v>1343</v>
      </c>
      <c r="E144" s="292" t="s">
        <v>116</v>
      </c>
      <c r="F144" s="296"/>
      <c r="G144" s="316"/>
      <c r="H144" s="296"/>
      <c r="I144" s="316">
        <v>8618500</v>
      </c>
      <c r="J144" s="292" t="s">
        <v>114</v>
      </c>
      <c r="K144" s="292"/>
    </row>
    <row r="145" spans="1:11" s="308" customFormat="1" hidden="1">
      <c r="A145" s="379">
        <v>44295</v>
      </c>
      <c r="B145" s="315"/>
      <c r="C145" s="292" t="s">
        <v>1328</v>
      </c>
      <c r="D145" s="292" t="s">
        <v>1278</v>
      </c>
      <c r="E145" s="292" t="s">
        <v>116</v>
      </c>
      <c r="F145" s="296"/>
      <c r="G145" s="316"/>
      <c r="H145" s="296"/>
      <c r="I145" s="316">
        <v>18000000</v>
      </c>
      <c r="J145" s="292" t="s">
        <v>114</v>
      </c>
      <c r="K145" s="292"/>
    </row>
    <row r="146" spans="1:11" s="308" customFormat="1" hidden="1">
      <c r="A146" s="379">
        <v>44295</v>
      </c>
      <c r="B146" s="315"/>
      <c r="C146" s="292" t="s">
        <v>1329</v>
      </c>
      <c r="D146" s="292" t="s">
        <v>1346</v>
      </c>
      <c r="E146" s="292" t="s">
        <v>116</v>
      </c>
      <c r="F146" s="296"/>
      <c r="G146" s="316"/>
      <c r="H146" s="296"/>
      <c r="I146" s="316">
        <v>150075000</v>
      </c>
      <c r="J146" s="292" t="s">
        <v>114</v>
      </c>
      <c r="K146" s="292"/>
    </row>
    <row r="147" spans="1:11" s="308" customFormat="1" hidden="1">
      <c r="A147" s="379">
        <v>44295</v>
      </c>
      <c r="B147" s="315"/>
      <c r="C147" s="292" t="s">
        <v>1330</v>
      </c>
      <c r="D147" s="292" t="s">
        <v>1347</v>
      </c>
      <c r="E147" s="292" t="s">
        <v>116</v>
      </c>
      <c r="F147" s="296"/>
      <c r="G147" s="316"/>
      <c r="H147" s="296"/>
      <c r="I147" s="316">
        <v>156000000</v>
      </c>
      <c r="J147" s="292" t="s">
        <v>114</v>
      </c>
      <c r="K147" s="292"/>
    </row>
    <row r="148" spans="1:11" s="308" customFormat="1" hidden="1">
      <c r="A148" s="379">
        <v>44295</v>
      </c>
      <c r="B148" s="315"/>
      <c r="C148" s="292" t="s">
        <v>353</v>
      </c>
      <c r="D148" s="292" t="s">
        <v>1348</v>
      </c>
      <c r="E148" s="292" t="s">
        <v>116</v>
      </c>
      <c r="F148" s="296"/>
      <c r="G148" s="316"/>
      <c r="H148" s="296"/>
      <c r="I148" s="316">
        <v>7425000</v>
      </c>
      <c r="J148" s="292" t="s">
        <v>114</v>
      </c>
      <c r="K148" s="292"/>
    </row>
    <row r="149" spans="1:11" s="308" customFormat="1" hidden="1">
      <c r="A149" s="379">
        <v>44298</v>
      </c>
      <c r="B149" s="315"/>
      <c r="C149" s="292" t="s">
        <v>843</v>
      </c>
      <c r="D149" s="292" t="s">
        <v>1349</v>
      </c>
      <c r="E149" s="292" t="s">
        <v>116</v>
      </c>
      <c r="F149" s="296"/>
      <c r="G149" s="316"/>
      <c r="H149" s="296"/>
      <c r="I149" s="316">
        <v>5500000</v>
      </c>
      <c r="J149" s="292" t="s">
        <v>114</v>
      </c>
      <c r="K149" s="292"/>
    </row>
    <row r="150" spans="1:11" s="308" customFormat="1" hidden="1">
      <c r="A150" s="379">
        <v>44302</v>
      </c>
      <c r="B150" s="315"/>
      <c r="C150" s="292" t="s">
        <v>1331</v>
      </c>
      <c r="D150" s="292" t="s">
        <v>1350</v>
      </c>
      <c r="E150" s="292" t="s">
        <v>116</v>
      </c>
      <c r="F150" s="296"/>
      <c r="G150" s="316"/>
      <c r="H150" s="296"/>
      <c r="I150" s="316">
        <v>10000000</v>
      </c>
      <c r="J150" s="292" t="s">
        <v>114</v>
      </c>
      <c r="K150" s="292"/>
    </row>
    <row r="151" spans="1:11" s="308" customFormat="1" hidden="1">
      <c r="A151" s="379">
        <v>44302</v>
      </c>
      <c r="B151" s="315"/>
      <c r="C151" s="292" t="s">
        <v>622</v>
      </c>
      <c r="D151" s="292" t="s">
        <v>1351</v>
      </c>
      <c r="E151" s="292" t="s">
        <v>116</v>
      </c>
      <c r="F151" s="296"/>
      <c r="G151" s="316"/>
      <c r="H151" s="296"/>
      <c r="I151" s="316">
        <v>5401550</v>
      </c>
      <c r="J151" s="292" t="s">
        <v>114</v>
      </c>
      <c r="K151" s="292"/>
    </row>
    <row r="152" spans="1:11" s="308" customFormat="1" hidden="1">
      <c r="A152" s="379">
        <v>44302</v>
      </c>
      <c r="B152" s="315"/>
      <c r="C152" s="292" t="s">
        <v>1332</v>
      </c>
      <c r="D152" s="292" t="s">
        <v>1352</v>
      </c>
      <c r="E152" s="292" t="s">
        <v>116</v>
      </c>
      <c r="F152" s="296"/>
      <c r="G152" s="316"/>
      <c r="H152" s="296"/>
      <c r="I152" s="316">
        <v>4251500</v>
      </c>
      <c r="J152" s="292" t="s">
        <v>114</v>
      </c>
      <c r="K152" s="292"/>
    </row>
    <row r="153" spans="1:11" s="308" customFormat="1" hidden="1">
      <c r="A153" s="379">
        <v>44306</v>
      </c>
      <c r="B153" s="315"/>
      <c r="C153" s="292" t="s">
        <v>669</v>
      </c>
      <c r="D153" s="292" t="s">
        <v>1353</v>
      </c>
      <c r="E153" s="292" t="s">
        <v>116</v>
      </c>
      <c r="F153" s="296"/>
      <c r="G153" s="316"/>
      <c r="H153" s="296"/>
      <c r="I153" s="316">
        <v>14312000</v>
      </c>
      <c r="J153" s="292" t="s">
        <v>114</v>
      </c>
      <c r="K153" s="292"/>
    </row>
    <row r="154" spans="1:11" s="308" customFormat="1" hidden="1">
      <c r="A154" s="379">
        <v>44306</v>
      </c>
      <c r="B154" s="315"/>
      <c r="C154" s="292" t="s">
        <v>1328</v>
      </c>
      <c r="D154" s="292" t="s">
        <v>1278</v>
      </c>
      <c r="E154" s="292" t="s">
        <v>116</v>
      </c>
      <c r="F154" s="296"/>
      <c r="G154" s="316"/>
      <c r="H154" s="296"/>
      <c r="I154" s="316">
        <v>48000000</v>
      </c>
      <c r="J154" s="292" t="s">
        <v>114</v>
      </c>
      <c r="K154" s="292"/>
    </row>
    <row r="155" spans="1:11" s="308" customFormat="1" hidden="1">
      <c r="A155" s="379">
        <v>44306</v>
      </c>
      <c r="B155" s="315"/>
      <c r="C155" s="292" t="s">
        <v>1030</v>
      </c>
      <c r="D155" s="292" t="s">
        <v>1053</v>
      </c>
      <c r="E155" s="292" t="s">
        <v>116</v>
      </c>
      <c r="F155" s="296"/>
      <c r="G155" s="316"/>
      <c r="H155" s="296"/>
      <c r="I155" s="316">
        <v>4185500</v>
      </c>
      <c r="J155" s="292" t="s">
        <v>114</v>
      </c>
      <c r="K155" s="292"/>
    </row>
    <row r="156" spans="1:11" s="308" customFormat="1" hidden="1">
      <c r="A156" s="379">
        <v>44306</v>
      </c>
      <c r="B156" s="315"/>
      <c r="C156" s="292" t="s">
        <v>1333</v>
      </c>
      <c r="D156" s="292" t="s">
        <v>1354</v>
      </c>
      <c r="E156" s="292" t="s">
        <v>116</v>
      </c>
      <c r="F156" s="296"/>
      <c r="G156" s="316"/>
      <c r="H156" s="296"/>
      <c r="I156" s="316">
        <v>307140000</v>
      </c>
      <c r="J156" s="292" t="s">
        <v>114</v>
      </c>
      <c r="K156" s="292"/>
    </row>
    <row r="157" spans="1:11" s="308" customFormat="1" hidden="1">
      <c r="A157" s="379">
        <v>44306</v>
      </c>
      <c r="B157" s="315"/>
      <c r="C157" s="292" t="s">
        <v>541</v>
      </c>
      <c r="D157" s="292" t="s">
        <v>1355</v>
      </c>
      <c r="E157" s="292" t="s">
        <v>116</v>
      </c>
      <c r="F157" s="296"/>
      <c r="G157" s="316"/>
      <c r="H157" s="296"/>
      <c r="I157" s="316">
        <v>38296700</v>
      </c>
      <c r="J157" s="292" t="s">
        <v>114</v>
      </c>
      <c r="K157" s="292"/>
    </row>
    <row r="158" spans="1:11" s="308" customFormat="1" hidden="1">
      <c r="A158" s="379">
        <v>44306</v>
      </c>
      <c r="B158" s="315"/>
      <c r="C158" s="292" t="s">
        <v>1334</v>
      </c>
      <c r="D158" s="292" t="s">
        <v>1356</v>
      </c>
      <c r="E158" s="292" t="s">
        <v>116</v>
      </c>
      <c r="F158" s="296"/>
      <c r="G158" s="316"/>
      <c r="H158" s="296"/>
      <c r="I158" s="316">
        <v>11400000</v>
      </c>
      <c r="J158" s="292" t="s">
        <v>114</v>
      </c>
      <c r="K158" s="292"/>
    </row>
    <row r="159" spans="1:11" s="308" customFormat="1" hidden="1">
      <c r="A159" s="379">
        <v>44314</v>
      </c>
      <c r="B159" s="315"/>
      <c r="C159" s="292" t="s">
        <v>1326</v>
      </c>
      <c r="D159" s="292" t="s">
        <v>1357</v>
      </c>
      <c r="E159" s="292" t="s">
        <v>116</v>
      </c>
      <c r="F159" s="296"/>
      <c r="G159" s="316"/>
      <c r="H159" s="296"/>
      <c r="I159" s="316">
        <v>5400000</v>
      </c>
      <c r="J159" s="292" t="s">
        <v>114</v>
      </c>
      <c r="K159" s="292"/>
    </row>
    <row r="160" spans="1:11" s="308" customFormat="1" hidden="1">
      <c r="A160" s="379">
        <v>44314</v>
      </c>
      <c r="B160" s="315"/>
      <c r="C160" s="292" t="s">
        <v>1335</v>
      </c>
      <c r="D160" s="292" t="s">
        <v>1358</v>
      </c>
      <c r="E160" s="292" t="s">
        <v>116</v>
      </c>
      <c r="F160" s="296"/>
      <c r="G160" s="316"/>
      <c r="H160" s="296"/>
      <c r="I160" s="316">
        <v>1980000</v>
      </c>
      <c r="J160" s="292" t="s">
        <v>114</v>
      </c>
      <c r="K160" s="292"/>
    </row>
    <row r="161" spans="1:11" s="308" customFormat="1" hidden="1">
      <c r="A161" s="379">
        <v>44314</v>
      </c>
      <c r="B161" s="315"/>
      <c r="C161" s="292" t="s">
        <v>130</v>
      </c>
      <c r="D161" s="292" t="s">
        <v>1359</v>
      </c>
      <c r="E161" s="292" t="s">
        <v>116</v>
      </c>
      <c r="F161" s="296"/>
      <c r="G161" s="316"/>
      <c r="H161" s="296"/>
      <c r="I161" s="316">
        <v>1180000</v>
      </c>
      <c r="J161" s="292" t="s">
        <v>114</v>
      </c>
      <c r="K161" s="292"/>
    </row>
    <row r="162" spans="1:11" s="308" customFormat="1" hidden="1">
      <c r="A162" s="379">
        <v>44314</v>
      </c>
      <c r="B162" s="315"/>
      <c r="C162" s="292" t="s">
        <v>1336</v>
      </c>
      <c r="D162" s="292" t="s">
        <v>1360</v>
      </c>
      <c r="E162" s="292" t="s">
        <v>116</v>
      </c>
      <c r="F162" s="296"/>
      <c r="G162" s="316"/>
      <c r="H162" s="316"/>
      <c r="I162" s="293">
        <v>87925202</v>
      </c>
      <c r="J162" s="292" t="s">
        <v>114</v>
      </c>
      <c r="K162" s="292"/>
    </row>
    <row r="163" spans="1:11" s="308" customFormat="1" hidden="1">
      <c r="A163" s="379">
        <v>44314</v>
      </c>
      <c r="B163" s="315"/>
      <c r="C163" s="292" t="s">
        <v>279</v>
      </c>
      <c r="D163" s="292" t="s">
        <v>1361</v>
      </c>
      <c r="E163" s="292" t="s">
        <v>116</v>
      </c>
      <c r="F163" s="296"/>
      <c r="G163" s="316"/>
      <c r="H163" s="316"/>
      <c r="I163" s="293">
        <v>6570000</v>
      </c>
      <c r="J163" s="292" t="s">
        <v>114</v>
      </c>
      <c r="K163" s="292"/>
    </row>
    <row r="164" spans="1:11" s="308" customFormat="1" hidden="1">
      <c r="A164" s="379">
        <v>44315</v>
      </c>
      <c r="B164" s="315"/>
      <c r="C164" s="292" t="s">
        <v>1337</v>
      </c>
      <c r="D164" s="292" t="s">
        <v>1362</v>
      </c>
      <c r="E164" s="292" t="s">
        <v>116</v>
      </c>
      <c r="F164" s="296"/>
      <c r="G164" s="316"/>
      <c r="H164" s="316"/>
      <c r="I164" s="293">
        <v>216666666</v>
      </c>
      <c r="J164" s="292" t="s">
        <v>114</v>
      </c>
      <c r="K164" s="292"/>
    </row>
    <row r="165" spans="1:11" s="308" customFormat="1" hidden="1">
      <c r="A165" s="379">
        <v>44315</v>
      </c>
      <c r="B165" s="315"/>
      <c r="C165" s="292" t="s">
        <v>622</v>
      </c>
      <c r="D165" s="292" t="s">
        <v>1363</v>
      </c>
      <c r="E165" s="292" t="s">
        <v>116</v>
      </c>
      <c r="F165" s="296"/>
      <c r="G165" s="316"/>
      <c r="H165" s="316"/>
      <c r="I165" s="293">
        <v>1702800</v>
      </c>
      <c r="J165" s="292" t="s">
        <v>114</v>
      </c>
      <c r="K165" s="292"/>
    </row>
    <row r="166" spans="1:11" s="308" customFormat="1" hidden="1">
      <c r="A166" s="379">
        <v>44315</v>
      </c>
      <c r="B166" s="315"/>
      <c r="C166" s="292" t="s">
        <v>674</v>
      </c>
      <c r="D166" s="292" t="s">
        <v>1364</v>
      </c>
      <c r="E166" s="292" t="s">
        <v>116</v>
      </c>
      <c r="F166" s="296"/>
      <c r="G166" s="316"/>
      <c r="H166" s="316"/>
      <c r="I166" s="293">
        <v>10000000</v>
      </c>
      <c r="J166" s="292" t="s">
        <v>114</v>
      </c>
      <c r="K166" s="292"/>
    </row>
    <row r="167" spans="1:11" s="308" customFormat="1" hidden="1">
      <c r="A167" s="379">
        <v>44315</v>
      </c>
      <c r="B167" s="315"/>
      <c r="C167" s="292" t="s">
        <v>1338</v>
      </c>
      <c r="D167" s="292" t="s">
        <v>1365</v>
      </c>
      <c r="E167" s="292" t="s">
        <v>116</v>
      </c>
      <c r="F167" s="296"/>
      <c r="G167" s="316"/>
      <c r="H167" s="316"/>
      <c r="I167" s="293">
        <v>4955962</v>
      </c>
      <c r="J167" s="292" t="s">
        <v>114</v>
      </c>
      <c r="K167" s="292"/>
    </row>
    <row r="168" spans="1:11" s="308" customFormat="1" hidden="1">
      <c r="A168" s="379">
        <v>44315</v>
      </c>
      <c r="B168" s="315"/>
      <c r="C168" s="292" t="s">
        <v>443</v>
      </c>
      <c r="D168" s="292" t="s">
        <v>1366</v>
      </c>
      <c r="E168" s="292" t="s">
        <v>116</v>
      </c>
      <c r="F168" s="296"/>
      <c r="G168" s="316"/>
      <c r="H168" s="316"/>
      <c r="I168" s="293">
        <v>12400000</v>
      </c>
      <c r="J168" s="292" t="s">
        <v>114</v>
      </c>
      <c r="K168" s="292"/>
    </row>
    <row r="169" spans="1:11" s="308" customFormat="1" hidden="1">
      <c r="A169" s="379">
        <v>44314</v>
      </c>
      <c r="B169" s="315"/>
      <c r="C169" s="292" t="s">
        <v>438</v>
      </c>
      <c r="D169" s="292" t="s">
        <v>1238</v>
      </c>
      <c r="E169" s="292" t="s">
        <v>116</v>
      </c>
      <c r="F169" s="296"/>
      <c r="G169" s="316"/>
      <c r="H169" s="296"/>
      <c r="I169" s="316">
        <v>12789134</v>
      </c>
      <c r="J169" s="292" t="s">
        <v>114</v>
      </c>
      <c r="K169" s="292"/>
    </row>
    <row r="170" spans="1:11" s="308" customFormat="1" hidden="1">
      <c r="A170" s="379">
        <v>44315</v>
      </c>
      <c r="B170" s="315"/>
      <c r="C170" s="292" t="s">
        <v>504</v>
      </c>
      <c r="D170" s="292" t="s">
        <v>1239</v>
      </c>
      <c r="E170" s="292" t="s">
        <v>116</v>
      </c>
      <c r="F170" s="296"/>
      <c r="G170" s="316"/>
      <c r="H170" s="296"/>
      <c r="I170" s="316">
        <v>136737550</v>
      </c>
      <c r="J170" s="292" t="s">
        <v>114</v>
      </c>
      <c r="K170" s="292"/>
    </row>
    <row r="171" spans="1:11" s="308" customFormat="1" hidden="1">
      <c r="A171" s="379">
        <v>44314</v>
      </c>
      <c r="B171" s="315"/>
      <c r="C171" s="292" t="s">
        <v>444</v>
      </c>
      <c r="D171" s="292" t="s">
        <v>1239</v>
      </c>
      <c r="E171" s="292" t="s">
        <v>116</v>
      </c>
      <c r="F171" s="296"/>
      <c r="G171" s="316"/>
      <c r="H171" s="296"/>
      <c r="I171" s="316">
        <v>40920000</v>
      </c>
      <c r="J171" s="292" t="s">
        <v>114</v>
      </c>
      <c r="K171" s="292"/>
    </row>
    <row r="172" spans="1:11" s="308" customFormat="1" hidden="1">
      <c r="A172" s="379">
        <v>44314</v>
      </c>
      <c r="B172" s="315"/>
      <c r="C172" s="292" t="s">
        <v>153</v>
      </c>
      <c r="D172" s="292" t="s">
        <v>1240</v>
      </c>
      <c r="E172" s="292" t="s">
        <v>116</v>
      </c>
      <c r="F172" s="296"/>
      <c r="G172" s="316"/>
      <c r="H172" s="296"/>
      <c r="I172" s="316">
        <v>37234560</v>
      </c>
      <c r="J172" s="292" t="s">
        <v>114</v>
      </c>
      <c r="K172" s="292"/>
    </row>
    <row r="173" spans="1:11" s="308" customFormat="1" hidden="1">
      <c r="A173" s="379">
        <v>44314</v>
      </c>
      <c r="B173" s="315"/>
      <c r="C173" s="292" t="s">
        <v>280</v>
      </c>
      <c r="D173" s="292" t="s">
        <v>1241</v>
      </c>
      <c r="E173" s="292" t="s">
        <v>116</v>
      </c>
      <c r="F173" s="296"/>
      <c r="G173" s="316"/>
      <c r="H173" s="296"/>
      <c r="I173" s="316">
        <v>13685000</v>
      </c>
      <c r="J173" s="292" t="s">
        <v>114</v>
      </c>
      <c r="K173" s="292"/>
    </row>
    <row r="174" spans="1:11" s="308" customFormat="1" hidden="1">
      <c r="A174" s="379">
        <v>44315</v>
      </c>
      <c r="B174" s="315"/>
      <c r="C174" s="292" t="s">
        <v>155</v>
      </c>
      <c r="D174" s="292" t="s">
        <v>1367</v>
      </c>
      <c r="E174" s="292" t="s">
        <v>116</v>
      </c>
      <c r="F174" s="296"/>
      <c r="G174" s="316"/>
      <c r="H174" s="296"/>
      <c r="I174" s="316">
        <v>1054352249</v>
      </c>
      <c r="J174" s="292" t="s">
        <v>114</v>
      </c>
      <c r="K174" s="292"/>
    </row>
    <row r="175" spans="1:11" s="308" customFormat="1" hidden="1">
      <c r="A175" s="379">
        <v>44295</v>
      </c>
      <c r="B175" s="315"/>
      <c r="C175" s="292" t="s">
        <v>556</v>
      </c>
      <c r="D175" s="292" t="s">
        <v>1242</v>
      </c>
      <c r="E175" s="292" t="s">
        <v>116</v>
      </c>
      <c r="F175" s="296"/>
      <c r="G175" s="316"/>
      <c r="H175" s="296"/>
      <c r="I175" s="316">
        <v>25580000</v>
      </c>
      <c r="J175" s="292" t="s">
        <v>114</v>
      </c>
      <c r="K175" s="292"/>
    </row>
    <row r="176" spans="1:11" s="308" customFormat="1" hidden="1">
      <c r="A176" s="379">
        <v>44314</v>
      </c>
      <c r="B176" s="315"/>
      <c r="C176" s="292" t="s">
        <v>277</v>
      </c>
      <c r="D176" s="292" t="s">
        <v>1238</v>
      </c>
      <c r="E176" s="292" t="s">
        <v>116</v>
      </c>
      <c r="F176" s="296"/>
      <c r="G176" s="316"/>
      <c r="H176" s="296"/>
      <c r="I176" s="316">
        <v>19961700</v>
      </c>
      <c r="J176" s="292" t="s">
        <v>114</v>
      </c>
      <c r="K176" s="292"/>
    </row>
    <row r="177" spans="1:11" s="308" customFormat="1" hidden="1">
      <c r="A177" s="379">
        <v>44315</v>
      </c>
      <c r="B177" s="315"/>
      <c r="C177" s="292" t="s">
        <v>154</v>
      </c>
      <c r="D177" s="292" t="s">
        <v>1243</v>
      </c>
      <c r="E177" s="292" t="s">
        <v>116</v>
      </c>
      <c r="F177" s="296"/>
      <c r="G177" s="316"/>
      <c r="H177" s="296"/>
      <c r="I177" s="316">
        <v>534786</v>
      </c>
      <c r="J177" s="292" t="s">
        <v>114</v>
      </c>
      <c r="K177" s="292"/>
    </row>
    <row r="178" spans="1:11" s="308" customFormat="1" hidden="1">
      <c r="A178" s="379">
        <v>44315</v>
      </c>
      <c r="B178" s="315"/>
      <c r="C178" s="292" t="s">
        <v>602</v>
      </c>
      <c r="D178" s="292" t="s">
        <v>1244</v>
      </c>
      <c r="E178" s="292" t="s">
        <v>116</v>
      </c>
      <c r="F178" s="296"/>
      <c r="G178" s="316"/>
      <c r="H178" s="296"/>
      <c r="I178" s="316">
        <v>41211400</v>
      </c>
      <c r="J178" s="292" t="s">
        <v>114</v>
      </c>
      <c r="K178" s="292"/>
    </row>
    <row r="179" spans="1:11" s="308" customFormat="1" hidden="1">
      <c r="A179" s="379">
        <v>44315</v>
      </c>
      <c r="B179" s="315"/>
      <c r="C179" s="292" t="s">
        <v>549</v>
      </c>
      <c r="D179" s="292" t="s">
        <v>1245</v>
      </c>
      <c r="E179" s="292" t="s">
        <v>116</v>
      </c>
      <c r="F179" s="296"/>
      <c r="G179" s="316"/>
      <c r="H179" s="296"/>
      <c r="I179" s="316">
        <v>24146600</v>
      </c>
      <c r="J179" s="292" t="s">
        <v>114</v>
      </c>
      <c r="K179" s="292"/>
    </row>
    <row r="180" spans="1:11" s="308" customFormat="1" hidden="1">
      <c r="A180" s="379">
        <v>44314</v>
      </c>
      <c r="B180" s="315"/>
      <c r="C180" s="292" t="s">
        <v>543</v>
      </c>
      <c r="D180" s="292" t="s">
        <v>1273</v>
      </c>
      <c r="E180" s="292" t="s">
        <v>116</v>
      </c>
      <c r="F180" s="296"/>
      <c r="G180" s="316"/>
      <c r="H180" s="296"/>
      <c r="I180" s="316">
        <v>29250000</v>
      </c>
      <c r="J180" s="292" t="s">
        <v>114</v>
      </c>
      <c r="K180" s="292"/>
    </row>
    <row r="181" spans="1:11" s="308" customFormat="1" hidden="1">
      <c r="A181" s="379">
        <v>44314</v>
      </c>
      <c r="B181" s="315"/>
      <c r="C181" s="292" t="s">
        <v>1107</v>
      </c>
      <c r="D181" s="292" t="s">
        <v>1273</v>
      </c>
      <c r="E181" s="292" t="s">
        <v>116</v>
      </c>
      <c r="F181" s="296"/>
      <c r="G181" s="316"/>
      <c r="H181" s="296"/>
      <c r="I181" s="316">
        <v>9600000</v>
      </c>
      <c r="J181" s="292" t="s">
        <v>114</v>
      </c>
      <c r="K181" s="292"/>
    </row>
    <row r="182" spans="1:11" s="308" customFormat="1" hidden="1">
      <c r="A182" s="379">
        <v>44315</v>
      </c>
      <c r="B182" s="315"/>
      <c r="C182" s="292" t="s">
        <v>970</v>
      </c>
      <c r="D182" s="292" t="s">
        <v>1246</v>
      </c>
      <c r="E182" s="292" t="s">
        <v>116</v>
      </c>
      <c r="F182" s="296"/>
      <c r="G182" s="316"/>
      <c r="H182" s="296"/>
      <c r="I182" s="316">
        <v>5300000</v>
      </c>
      <c r="J182" s="292" t="s">
        <v>114</v>
      </c>
      <c r="K182" s="292"/>
    </row>
    <row r="183" spans="1:11" s="308" customFormat="1" hidden="1">
      <c r="A183" s="379">
        <v>44315</v>
      </c>
      <c r="B183" s="315"/>
      <c r="C183" s="292" t="s">
        <v>650</v>
      </c>
      <c r="D183" s="292" t="s">
        <v>1247</v>
      </c>
      <c r="E183" s="292" t="s">
        <v>116</v>
      </c>
      <c r="F183" s="296"/>
      <c r="G183" s="316"/>
      <c r="H183" s="296"/>
      <c r="I183" s="316">
        <v>21090000</v>
      </c>
      <c r="J183" s="292" t="s">
        <v>114</v>
      </c>
      <c r="K183" s="292"/>
    </row>
    <row r="184" spans="1:11" s="308" customFormat="1" hidden="1">
      <c r="A184" s="379">
        <v>44314</v>
      </c>
      <c r="B184" s="315"/>
      <c r="C184" s="292" t="s">
        <v>152</v>
      </c>
      <c r="D184" s="292" t="s">
        <v>1248</v>
      </c>
      <c r="E184" s="292" t="s">
        <v>116</v>
      </c>
      <c r="F184" s="296"/>
      <c r="G184" s="316"/>
      <c r="H184" s="296"/>
      <c r="I184" s="316">
        <v>176040372</v>
      </c>
      <c r="J184" s="292" t="s">
        <v>114</v>
      </c>
      <c r="K184" s="292"/>
    </row>
    <row r="185" spans="1:11" s="308" customFormat="1" hidden="1">
      <c r="A185" s="379">
        <v>44295</v>
      </c>
      <c r="B185" s="315"/>
      <c r="C185" s="292" t="s">
        <v>152</v>
      </c>
      <c r="D185" s="292" t="s">
        <v>1272</v>
      </c>
      <c r="E185" s="292" t="s">
        <v>116</v>
      </c>
      <c r="F185" s="296"/>
      <c r="G185" s="316"/>
      <c r="H185" s="296"/>
      <c r="I185" s="316">
        <v>72078600</v>
      </c>
      <c r="J185" s="292" t="s">
        <v>114</v>
      </c>
      <c r="K185" s="292"/>
    </row>
    <row r="186" spans="1:11" s="308" customFormat="1" hidden="1">
      <c r="A186" s="379">
        <v>44306</v>
      </c>
      <c r="B186" s="315"/>
      <c r="C186" s="292" t="s">
        <v>453</v>
      </c>
      <c r="D186" s="292" t="s">
        <v>1249</v>
      </c>
      <c r="E186" s="292" t="s">
        <v>116</v>
      </c>
      <c r="F186" s="296"/>
      <c r="G186" s="316"/>
      <c r="H186" s="296"/>
      <c r="I186" s="316">
        <v>4000000</v>
      </c>
      <c r="J186" s="292" t="s">
        <v>114</v>
      </c>
      <c r="K186" s="292"/>
    </row>
    <row r="187" spans="1:11" s="308" customFormat="1" hidden="1">
      <c r="A187" s="379">
        <v>44306</v>
      </c>
      <c r="B187" s="315"/>
      <c r="C187" s="292" t="s">
        <v>611</v>
      </c>
      <c r="D187" s="292" t="s">
        <v>1250</v>
      </c>
      <c r="E187" s="292" t="s">
        <v>116</v>
      </c>
      <c r="F187" s="296"/>
      <c r="G187" s="316"/>
      <c r="H187" s="296"/>
      <c r="I187" s="316">
        <v>4324860</v>
      </c>
      <c r="J187" s="292" t="s">
        <v>114</v>
      </c>
      <c r="K187" s="292"/>
    </row>
    <row r="188" spans="1:11" s="308" customFormat="1" hidden="1">
      <c r="A188" s="379">
        <v>44306</v>
      </c>
      <c r="B188" s="315"/>
      <c r="C188" s="292" t="s">
        <v>610</v>
      </c>
      <c r="D188" s="292" t="s">
        <v>1250</v>
      </c>
      <c r="E188" s="292" t="s">
        <v>116</v>
      </c>
      <c r="F188" s="296"/>
      <c r="G188" s="316"/>
      <c r="H188" s="296"/>
      <c r="I188" s="316">
        <v>5355000</v>
      </c>
      <c r="J188" s="292" t="s">
        <v>114</v>
      </c>
      <c r="K188" s="292"/>
    </row>
    <row r="189" spans="1:11" s="308" customFormat="1" hidden="1">
      <c r="A189" s="379">
        <v>44314</v>
      </c>
      <c r="B189" s="315"/>
      <c r="C189" s="292" t="s">
        <v>1270</v>
      </c>
      <c r="D189" s="292" t="s">
        <v>1271</v>
      </c>
      <c r="E189" s="292" t="s">
        <v>116</v>
      </c>
      <c r="F189" s="296"/>
      <c r="G189" s="316"/>
      <c r="H189" s="296"/>
      <c r="I189" s="316">
        <v>703383000</v>
      </c>
      <c r="J189" s="292" t="s">
        <v>114</v>
      </c>
      <c r="K189" s="292"/>
    </row>
    <row r="190" spans="1:11" s="308" customFormat="1" hidden="1">
      <c r="A190" s="379">
        <v>44315</v>
      </c>
      <c r="B190" s="315"/>
      <c r="C190" s="292" t="s">
        <v>151</v>
      </c>
      <c r="D190" s="292" t="s">
        <v>1251</v>
      </c>
      <c r="E190" s="292" t="s">
        <v>116</v>
      </c>
      <c r="F190" s="296"/>
      <c r="G190" s="316"/>
      <c r="H190" s="296"/>
      <c r="I190" s="316">
        <v>40079032</v>
      </c>
      <c r="J190" s="292" t="s">
        <v>114</v>
      </c>
      <c r="K190" s="292"/>
    </row>
    <row r="191" spans="1:11" s="308" customFormat="1" hidden="1">
      <c r="A191" s="379">
        <v>44314</v>
      </c>
      <c r="B191" s="315"/>
      <c r="C191" s="292" t="s">
        <v>393</v>
      </c>
      <c r="D191" s="292" t="s">
        <v>1274</v>
      </c>
      <c r="E191" s="292" t="s">
        <v>116</v>
      </c>
      <c r="F191" s="296"/>
      <c r="G191" s="316"/>
      <c r="H191" s="296"/>
      <c r="I191" s="316">
        <v>58892308</v>
      </c>
      <c r="J191" s="292" t="s">
        <v>114</v>
      </c>
      <c r="K191" s="292"/>
    </row>
    <row r="192" spans="1:11" s="308" customFormat="1" hidden="1">
      <c r="A192" s="379">
        <v>44295</v>
      </c>
      <c r="B192" s="315"/>
      <c r="C192" s="292" t="s">
        <v>393</v>
      </c>
      <c r="D192" s="292" t="s">
        <v>1275</v>
      </c>
      <c r="E192" s="292" t="s">
        <v>116</v>
      </c>
      <c r="F192" s="296"/>
      <c r="G192" s="316"/>
      <c r="H192" s="296"/>
      <c r="I192" s="316">
        <v>67353846</v>
      </c>
      <c r="J192" s="292" t="s">
        <v>114</v>
      </c>
      <c r="K192" s="292"/>
    </row>
    <row r="193" spans="1:11" s="308" customFormat="1" hidden="1">
      <c r="A193" s="379">
        <v>44306</v>
      </c>
      <c r="B193" s="315"/>
      <c r="C193" s="292" t="s">
        <v>967</v>
      </c>
      <c r="D193" s="292" t="s">
        <v>1368</v>
      </c>
      <c r="E193" s="292" t="s">
        <v>116</v>
      </c>
      <c r="F193" s="296"/>
      <c r="G193" s="316"/>
      <c r="H193" s="296"/>
      <c r="I193" s="316">
        <v>42777400</v>
      </c>
      <c r="J193" s="292" t="s">
        <v>114</v>
      </c>
      <c r="K193" s="292"/>
    </row>
    <row r="194" spans="1:11" s="308" customFormat="1" hidden="1">
      <c r="A194" s="379">
        <v>44314</v>
      </c>
      <c r="B194" s="315"/>
      <c r="C194" s="292" t="s">
        <v>967</v>
      </c>
      <c r="D194" s="292" t="s">
        <v>1369</v>
      </c>
      <c r="E194" s="292" t="s">
        <v>116</v>
      </c>
      <c r="F194" s="296"/>
      <c r="G194" s="316"/>
      <c r="H194" s="296"/>
      <c r="I194" s="316">
        <v>74641800</v>
      </c>
      <c r="J194" s="292" t="s">
        <v>114</v>
      </c>
      <c r="K194" s="292"/>
    </row>
    <row r="195" spans="1:11" s="308" customFormat="1" hidden="1">
      <c r="A195" s="379">
        <v>44293</v>
      </c>
      <c r="B195" s="315"/>
      <c r="C195" s="292" t="s">
        <v>436</v>
      </c>
      <c r="D195" s="292" t="s">
        <v>1261</v>
      </c>
      <c r="E195" s="292" t="s">
        <v>119</v>
      </c>
      <c r="F195" s="296"/>
      <c r="G195" s="316"/>
      <c r="H195" s="296"/>
      <c r="I195" s="316">
        <v>59004305</v>
      </c>
      <c r="J195" s="292" t="s">
        <v>114</v>
      </c>
      <c r="K195" s="292"/>
    </row>
    <row r="196" spans="1:11" s="308" customFormat="1" hidden="1">
      <c r="A196" s="379">
        <v>44293</v>
      </c>
      <c r="B196" s="315"/>
      <c r="C196" s="292" t="s">
        <v>436</v>
      </c>
      <c r="D196" s="292" t="s">
        <v>1262</v>
      </c>
      <c r="E196" s="292" t="s">
        <v>119</v>
      </c>
      <c r="F196" s="296"/>
      <c r="G196" s="316"/>
      <c r="H196" s="296"/>
      <c r="I196" s="316">
        <v>16036898</v>
      </c>
      <c r="J196" s="292" t="s">
        <v>114</v>
      </c>
      <c r="K196" s="292"/>
    </row>
    <row r="197" spans="1:11" s="308" customFormat="1" hidden="1">
      <c r="A197" s="379">
        <v>44295</v>
      </c>
      <c r="B197" s="315"/>
      <c r="C197" s="292" t="s">
        <v>135</v>
      </c>
      <c r="D197" s="292" t="s">
        <v>1370</v>
      </c>
      <c r="E197" s="292" t="s">
        <v>119</v>
      </c>
      <c r="F197" s="296"/>
      <c r="G197" s="316"/>
      <c r="H197" s="296"/>
      <c r="I197" s="316">
        <v>603775919</v>
      </c>
      <c r="J197" s="292" t="s">
        <v>114</v>
      </c>
      <c r="K197" s="292"/>
    </row>
    <row r="198" spans="1:11" s="308" customFormat="1" hidden="1">
      <c r="A198" s="379">
        <v>44315</v>
      </c>
      <c r="B198" s="315"/>
      <c r="C198" s="292" t="s">
        <v>436</v>
      </c>
      <c r="D198" s="292" t="s">
        <v>1263</v>
      </c>
      <c r="E198" s="292" t="s">
        <v>119</v>
      </c>
      <c r="F198" s="296"/>
      <c r="G198" s="316"/>
      <c r="H198" s="296"/>
      <c r="I198" s="316">
        <v>24792529</v>
      </c>
      <c r="J198" s="292" t="s">
        <v>114</v>
      </c>
      <c r="K198" s="292"/>
    </row>
    <row r="199" spans="1:11" s="308" customFormat="1" hidden="1">
      <c r="A199" s="379">
        <v>44306</v>
      </c>
      <c r="B199" s="315"/>
      <c r="C199" s="292" t="s">
        <v>436</v>
      </c>
      <c r="D199" s="292" t="s">
        <v>1371</v>
      </c>
      <c r="E199" s="292" t="s">
        <v>119</v>
      </c>
      <c r="F199" s="296"/>
      <c r="G199" s="316"/>
      <c r="H199" s="296"/>
      <c r="I199" s="316">
        <v>352786186</v>
      </c>
      <c r="J199" s="292" t="s">
        <v>114</v>
      </c>
      <c r="K199" s="292"/>
    </row>
    <row r="200" spans="1:11" s="308" customFormat="1" hidden="1">
      <c r="A200" s="379">
        <v>44293</v>
      </c>
      <c r="B200" s="315"/>
      <c r="C200" s="292" t="s">
        <v>267</v>
      </c>
      <c r="D200" s="292" t="s">
        <v>690</v>
      </c>
      <c r="E200" s="292" t="s">
        <v>160</v>
      </c>
      <c r="F200" s="296"/>
      <c r="G200" s="316"/>
      <c r="H200" s="316">
        <v>100000</v>
      </c>
      <c r="I200" s="293">
        <f t="shared" ref="I200:I204" si="13">+ROUND(H200*$K$2,0)</f>
        <v>2296025779</v>
      </c>
      <c r="J200" s="292" t="s">
        <v>115</v>
      </c>
      <c r="K200" s="292"/>
    </row>
    <row r="201" spans="1:11" s="308" customFormat="1" hidden="1">
      <c r="A201" s="379">
        <v>44293</v>
      </c>
      <c r="B201" s="315"/>
      <c r="C201" s="292" t="s">
        <v>267</v>
      </c>
      <c r="D201" s="292" t="s">
        <v>654</v>
      </c>
      <c r="E201" s="292" t="s">
        <v>160</v>
      </c>
      <c r="F201" s="296"/>
      <c r="G201" s="316"/>
      <c r="H201" s="316">
        <v>350000</v>
      </c>
      <c r="I201" s="293">
        <f t="shared" si="13"/>
        <v>8036090226</v>
      </c>
      <c r="J201" s="292" t="s">
        <v>115</v>
      </c>
      <c r="K201" s="292"/>
    </row>
    <row r="202" spans="1:11" s="308" customFormat="1" hidden="1">
      <c r="A202" s="379">
        <v>44301</v>
      </c>
      <c r="B202" s="315"/>
      <c r="C202" s="292" t="s">
        <v>267</v>
      </c>
      <c r="D202" s="292" t="s">
        <v>999</v>
      </c>
      <c r="E202" s="292"/>
      <c r="F202" s="296"/>
      <c r="G202" s="316"/>
      <c r="H202" s="316">
        <v>2030530.49</v>
      </c>
      <c r="I202" s="293">
        <f t="shared" si="13"/>
        <v>46621503500</v>
      </c>
      <c r="J202" s="292" t="s">
        <v>115</v>
      </c>
      <c r="K202" s="292"/>
    </row>
    <row r="203" spans="1:11" s="308" customFormat="1" hidden="1">
      <c r="A203" s="379">
        <v>44301</v>
      </c>
      <c r="B203" s="315"/>
      <c r="C203" s="292" t="s">
        <v>267</v>
      </c>
      <c r="D203" s="292" t="s">
        <v>1287</v>
      </c>
      <c r="E203" s="292" t="s">
        <v>160</v>
      </c>
      <c r="F203" s="296"/>
      <c r="G203" s="316"/>
      <c r="H203" s="316">
        <v>200000</v>
      </c>
      <c r="I203" s="293">
        <f t="shared" si="13"/>
        <v>4592051558</v>
      </c>
      <c r="J203" s="292" t="s">
        <v>115</v>
      </c>
      <c r="K203" s="292"/>
    </row>
    <row r="204" spans="1:11" s="308" customFormat="1" hidden="1">
      <c r="A204" s="379">
        <v>44312</v>
      </c>
      <c r="B204" s="315"/>
      <c r="C204" s="292" t="s">
        <v>267</v>
      </c>
      <c r="D204" s="292" t="s">
        <v>690</v>
      </c>
      <c r="E204" s="292" t="s">
        <v>160</v>
      </c>
      <c r="F204" s="296"/>
      <c r="G204" s="316"/>
      <c r="H204" s="316">
        <v>500000</v>
      </c>
      <c r="I204" s="293">
        <f t="shared" si="13"/>
        <v>11480128895</v>
      </c>
      <c r="J204" s="292" t="s">
        <v>115</v>
      </c>
      <c r="K204" s="292"/>
    </row>
    <row r="205" spans="1:11" s="308" customFormat="1" hidden="1">
      <c r="A205" s="379">
        <v>44313</v>
      </c>
      <c r="B205" s="315"/>
      <c r="C205" s="292" t="s">
        <v>267</v>
      </c>
      <c r="D205" s="292" t="s">
        <v>623</v>
      </c>
      <c r="E205" s="292"/>
      <c r="F205" s="296"/>
      <c r="G205" s="316"/>
      <c r="H205" s="296"/>
      <c r="I205" s="316">
        <v>30886000</v>
      </c>
      <c r="J205" s="292" t="s">
        <v>114</v>
      </c>
      <c r="K205" s="292"/>
    </row>
    <row r="206" spans="1:11" s="308" customFormat="1" hidden="1">
      <c r="A206" s="379">
        <v>44306</v>
      </c>
      <c r="B206" s="315"/>
      <c r="C206" s="292" t="s">
        <v>196</v>
      </c>
      <c r="D206" s="292" t="s">
        <v>723</v>
      </c>
      <c r="E206" s="292" t="s">
        <v>120</v>
      </c>
      <c r="F206" s="296"/>
      <c r="G206" s="316"/>
      <c r="H206" s="296">
        <v>674810.7</v>
      </c>
      <c r="I206" s="293">
        <f t="shared" ref="I206:I266" si="14">+ROUND(H206*$K$2,0)</f>
        <v>15493827631</v>
      </c>
      <c r="J206" s="292" t="s">
        <v>115</v>
      </c>
      <c r="K206" s="292"/>
    </row>
    <row r="207" spans="1:11" s="308" customFormat="1" hidden="1">
      <c r="A207" s="379">
        <v>44301</v>
      </c>
      <c r="B207" s="315"/>
      <c r="C207" s="292" t="s">
        <v>195</v>
      </c>
      <c r="D207" s="292" t="s">
        <v>1372</v>
      </c>
      <c r="E207" s="292" t="s">
        <v>89</v>
      </c>
      <c r="F207" s="296"/>
      <c r="G207" s="316"/>
      <c r="H207" s="296">
        <v>2030530.49</v>
      </c>
      <c r="I207" s="293">
        <f t="shared" si="14"/>
        <v>46621503500</v>
      </c>
      <c r="J207" s="292" t="s">
        <v>115</v>
      </c>
      <c r="K207" s="292"/>
    </row>
    <row r="208" spans="1:11" s="308" customFormat="1" hidden="1">
      <c r="A208" s="379">
        <v>44306</v>
      </c>
      <c r="B208" s="315"/>
      <c r="C208" s="292" t="s">
        <v>136</v>
      </c>
      <c r="D208" s="292" t="s">
        <v>1091</v>
      </c>
      <c r="E208" s="292" t="s">
        <v>118</v>
      </c>
      <c r="F208" s="296"/>
      <c r="G208" s="316"/>
      <c r="H208" s="296">
        <v>152280</v>
      </c>
      <c r="I208" s="293">
        <f t="shared" si="14"/>
        <v>3496388056</v>
      </c>
      <c r="J208" s="292" t="s">
        <v>115</v>
      </c>
      <c r="K208" s="292"/>
    </row>
    <row r="209" spans="1:11" s="308" customFormat="1" hidden="1">
      <c r="A209" s="379">
        <v>44306</v>
      </c>
      <c r="B209" s="315"/>
      <c r="C209" s="292" t="s">
        <v>544</v>
      </c>
      <c r="D209" s="292" t="s">
        <v>1091</v>
      </c>
      <c r="E209" s="292" t="s">
        <v>118</v>
      </c>
      <c r="F209" s="296"/>
      <c r="G209" s="316"/>
      <c r="H209" s="296">
        <v>1151817.6000000001</v>
      </c>
      <c r="I209" s="293">
        <f t="shared" si="14"/>
        <v>26446029023</v>
      </c>
      <c r="J209" s="292" t="s">
        <v>115</v>
      </c>
      <c r="K209" s="292"/>
    </row>
    <row r="210" spans="1:11" s="308" customFormat="1" hidden="1">
      <c r="A210" s="379">
        <v>44314</v>
      </c>
      <c r="B210" s="315"/>
      <c r="C210" s="292" t="s">
        <v>645</v>
      </c>
      <c r="D210" s="292" t="s">
        <v>1091</v>
      </c>
      <c r="E210" s="292" t="s">
        <v>118</v>
      </c>
      <c r="F210" s="296"/>
      <c r="G210" s="316"/>
      <c r="H210" s="296">
        <v>133809</v>
      </c>
      <c r="I210" s="293">
        <f t="shared" si="14"/>
        <v>3072289135</v>
      </c>
      <c r="J210" s="292" t="s">
        <v>115</v>
      </c>
      <c r="K210" s="292"/>
    </row>
    <row r="211" spans="1:11" s="308" customFormat="1" hidden="1">
      <c r="A211" s="379">
        <v>44314</v>
      </c>
      <c r="B211" s="315"/>
      <c r="C211" s="292" t="s">
        <v>908</v>
      </c>
      <c r="D211" s="292" t="s">
        <v>1091</v>
      </c>
      <c r="E211" s="292" t="s">
        <v>118</v>
      </c>
      <c r="F211" s="296"/>
      <c r="G211" s="316"/>
      <c r="H211" s="296">
        <v>64698.29</v>
      </c>
      <c r="I211" s="293">
        <f t="shared" si="14"/>
        <v>1485489417</v>
      </c>
      <c r="J211" s="292" t="s">
        <v>115</v>
      </c>
      <c r="K211" s="292"/>
    </row>
    <row r="212" spans="1:11" s="308" customFormat="1" hidden="1">
      <c r="A212" s="379">
        <v>44314</v>
      </c>
      <c r="B212" s="315"/>
      <c r="C212" s="292" t="s">
        <v>139</v>
      </c>
      <c r="D212" s="292" t="s">
        <v>1091</v>
      </c>
      <c r="E212" s="292" t="s">
        <v>118</v>
      </c>
      <c r="F212" s="296"/>
      <c r="G212" s="316"/>
      <c r="H212" s="296">
        <v>4305</v>
      </c>
      <c r="I212" s="293">
        <f t="shared" si="14"/>
        <v>98843910</v>
      </c>
      <c r="J212" s="292" t="s">
        <v>115</v>
      </c>
      <c r="K212" s="292"/>
    </row>
    <row r="213" spans="1:11" s="308" customFormat="1" hidden="1">
      <c r="A213" s="379">
        <v>44314</v>
      </c>
      <c r="B213" s="315"/>
      <c r="C213" s="292" t="s">
        <v>268</v>
      </c>
      <c r="D213" s="292" t="s">
        <v>1091</v>
      </c>
      <c r="E213" s="292" t="s">
        <v>118</v>
      </c>
      <c r="F213" s="296"/>
      <c r="G213" s="316"/>
      <c r="H213" s="296">
        <v>6300</v>
      </c>
      <c r="I213" s="293">
        <f t="shared" si="14"/>
        <v>144649624</v>
      </c>
      <c r="J213" s="292" t="s">
        <v>115</v>
      </c>
      <c r="K213" s="292"/>
    </row>
    <row r="214" spans="1:11" s="308" customFormat="1" hidden="1">
      <c r="A214" s="379">
        <v>44314</v>
      </c>
      <c r="B214" s="315"/>
      <c r="C214" s="292" t="s">
        <v>143</v>
      </c>
      <c r="D214" s="292" t="s">
        <v>1091</v>
      </c>
      <c r="E214" s="292" t="s">
        <v>118</v>
      </c>
      <c r="F214" s="296"/>
      <c r="G214" s="316"/>
      <c r="H214" s="296">
        <v>104806.74</v>
      </c>
      <c r="I214" s="293">
        <f t="shared" si="14"/>
        <v>2406389768</v>
      </c>
      <c r="J214" s="292" t="s">
        <v>115</v>
      </c>
      <c r="K214" s="292"/>
    </row>
    <row r="215" spans="1:11" s="308" customFormat="1" hidden="1">
      <c r="A215" s="379">
        <v>44314</v>
      </c>
      <c r="B215" s="315"/>
      <c r="C215" s="292" t="s">
        <v>448</v>
      </c>
      <c r="D215" s="292" t="s">
        <v>1091</v>
      </c>
      <c r="E215" s="292" t="s">
        <v>118</v>
      </c>
      <c r="F215" s="296"/>
      <c r="G215" s="316"/>
      <c r="H215" s="296">
        <v>18448.95</v>
      </c>
      <c r="I215" s="293">
        <f t="shared" si="14"/>
        <v>423592648</v>
      </c>
      <c r="J215" s="292" t="s">
        <v>115</v>
      </c>
      <c r="K215" s="292"/>
    </row>
    <row r="216" spans="1:11" s="308" customFormat="1" hidden="1">
      <c r="A216" s="379">
        <v>44314</v>
      </c>
      <c r="B216" s="315"/>
      <c r="C216" s="292" t="s">
        <v>141</v>
      </c>
      <c r="D216" s="292" t="s">
        <v>1091</v>
      </c>
      <c r="E216" s="292" t="s">
        <v>118</v>
      </c>
      <c r="F216" s="296"/>
      <c r="G216" s="316"/>
      <c r="H216" s="296">
        <v>154571.75</v>
      </c>
      <c r="I216" s="293">
        <f t="shared" si="14"/>
        <v>3549007227</v>
      </c>
      <c r="J216" s="292" t="s">
        <v>115</v>
      </c>
      <c r="K216" s="292"/>
    </row>
    <row r="217" spans="1:11" s="308" customFormat="1" hidden="1">
      <c r="A217" s="379">
        <v>44314</v>
      </c>
      <c r="B217" s="315"/>
      <c r="C217" s="292" t="s">
        <v>217</v>
      </c>
      <c r="D217" s="292" t="s">
        <v>1091</v>
      </c>
      <c r="E217" s="292" t="s">
        <v>118</v>
      </c>
      <c r="F217" s="296"/>
      <c r="G217" s="316"/>
      <c r="H217" s="296">
        <v>11640</v>
      </c>
      <c r="I217" s="293">
        <f t="shared" si="14"/>
        <v>267257401</v>
      </c>
      <c r="J217" s="292" t="s">
        <v>115</v>
      </c>
      <c r="K217" s="292"/>
    </row>
    <row r="218" spans="1:11" s="308" customFormat="1" hidden="1">
      <c r="A218" s="379">
        <v>44314</v>
      </c>
      <c r="B218" s="315"/>
      <c r="C218" s="292" t="s">
        <v>526</v>
      </c>
      <c r="D218" s="292" t="s">
        <v>1091</v>
      </c>
      <c r="E218" s="292" t="s">
        <v>118</v>
      </c>
      <c r="F218" s="296"/>
      <c r="G218" s="316"/>
      <c r="H218" s="296">
        <v>111507</v>
      </c>
      <c r="I218" s="293">
        <f t="shared" si="14"/>
        <v>2560229465</v>
      </c>
      <c r="J218" s="292" t="s">
        <v>115</v>
      </c>
      <c r="K218" s="292"/>
    </row>
    <row r="219" spans="1:11" s="308" customFormat="1" hidden="1">
      <c r="A219" s="379">
        <v>44314</v>
      </c>
      <c r="B219" s="315"/>
      <c r="C219" s="292" t="s">
        <v>138</v>
      </c>
      <c r="D219" s="292" t="s">
        <v>1091</v>
      </c>
      <c r="E219" s="292" t="s">
        <v>118</v>
      </c>
      <c r="F219" s="296"/>
      <c r="G219" s="316"/>
      <c r="H219" s="296">
        <v>857728.16</v>
      </c>
      <c r="I219" s="293">
        <f t="shared" si="14"/>
        <v>19693659667</v>
      </c>
      <c r="J219" s="292" t="s">
        <v>115</v>
      </c>
      <c r="K219" s="292"/>
    </row>
    <row r="220" spans="1:11" s="308" customFormat="1" hidden="1">
      <c r="A220" s="379">
        <v>44314</v>
      </c>
      <c r="B220" s="315"/>
      <c r="C220" s="292" t="s">
        <v>447</v>
      </c>
      <c r="D220" s="292" t="s">
        <v>1091</v>
      </c>
      <c r="E220" s="292" t="s">
        <v>118</v>
      </c>
      <c r="F220" s="296"/>
      <c r="G220" s="316"/>
      <c r="H220" s="298">
        <v>87172.15</v>
      </c>
      <c r="I220" s="293">
        <f t="shared" si="14"/>
        <v>2001495036</v>
      </c>
      <c r="J220" s="292" t="s">
        <v>115</v>
      </c>
      <c r="K220" s="292"/>
    </row>
    <row r="221" spans="1:11" s="308" customFormat="1" hidden="1">
      <c r="A221" s="379">
        <v>44314</v>
      </c>
      <c r="B221" s="315"/>
      <c r="C221" s="292" t="s">
        <v>593</v>
      </c>
      <c r="D221" s="292" t="s">
        <v>1373</v>
      </c>
      <c r="E221" s="292" t="s">
        <v>118</v>
      </c>
      <c r="F221" s="296"/>
      <c r="G221" s="316"/>
      <c r="H221" s="298">
        <v>368082.57</v>
      </c>
      <c r="I221" s="293">
        <f t="shared" si="14"/>
        <v>8451270695</v>
      </c>
      <c r="J221" s="292" t="s">
        <v>115</v>
      </c>
      <c r="K221" s="292"/>
    </row>
    <row r="222" spans="1:11" s="308" customFormat="1" hidden="1">
      <c r="A222" s="379">
        <v>44314</v>
      </c>
      <c r="B222" s="315"/>
      <c r="C222" s="292" t="s">
        <v>137</v>
      </c>
      <c r="D222" s="292" t="s">
        <v>1374</v>
      </c>
      <c r="E222" s="292" t="s">
        <v>118</v>
      </c>
      <c r="F222" s="296"/>
      <c r="G222" s="316"/>
      <c r="H222" s="298">
        <v>150269.15</v>
      </c>
      <c r="I222" s="293">
        <f t="shared" si="14"/>
        <v>3450218422</v>
      </c>
      <c r="J222" s="292" t="s">
        <v>115</v>
      </c>
      <c r="K222" s="292"/>
    </row>
    <row r="223" spans="1:11" s="308" customFormat="1" hidden="1">
      <c r="A223" s="379">
        <v>44314</v>
      </c>
      <c r="B223" s="315"/>
      <c r="C223" s="292" t="s">
        <v>612</v>
      </c>
      <c r="D223" s="292" t="s">
        <v>1264</v>
      </c>
      <c r="E223" s="292" t="s">
        <v>118</v>
      </c>
      <c r="F223" s="296"/>
      <c r="G223" s="316"/>
      <c r="H223" s="298">
        <v>122848.68</v>
      </c>
      <c r="I223" s="293">
        <f t="shared" si="14"/>
        <v>2820637362</v>
      </c>
      <c r="J223" s="292" t="s">
        <v>115</v>
      </c>
      <c r="K223" s="292"/>
    </row>
    <row r="224" spans="1:11" s="308" customFormat="1" hidden="1">
      <c r="A224" s="379">
        <v>44314</v>
      </c>
      <c r="B224" s="315"/>
      <c r="C224" s="292" t="s">
        <v>531</v>
      </c>
      <c r="D224" s="292" t="s">
        <v>1264</v>
      </c>
      <c r="E224" s="292" t="s">
        <v>118</v>
      </c>
      <c r="F224" s="296"/>
      <c r="G224" s="316"/>
      <c r="H224" s="298">
        <v>152398.87</v>
      </c>
      <c r="I224" s="293">
        <f t="shared" si="14"/>
        <v>3499117342</v>
      </c>
      <c r="J224" s="292" t="s">
        <v>115</v>
      </c>
      <c r="K224" s="292"/>
    </row>
    <row r="225" spans="1:11" s="308" customFormat="1" hidden="1">
      <c r="A225" s="379">
        <v>44314</v>
      </c>
      <c r="B225" s="315"/>
      <c r="C225" s="292" t="s">
        <v>1375</v>
      </c>
      <c r="D225" s="292" t="s">
        <v>1094</v>
      </c>
      <c r="E225" s="292" t="s">
        <v>118</v>
      </c>
      <c r="F225" s="296"/>
      <c r="G225" s="316"/>
      <c r="H225" s="298">
        <v>13484.38</v>
      </c>
      <c r="I225" s="293">
        <f t="shared" si="14"/>
        <v>309604841</v>
      </c>
      <c r="J225" s="292" t="s">
        <v>115</v>
      </c>
      <c r="K225" s="292"/>
    </row>
    <row r="226" spans="1:11" s="308" customFormat="1" hidden="1">
      <c r="A226" s="379">
        <v>44314</v>
      </c>
      <c r="B226" s="315"/>
      <c r="C226" s="292" t="s">
        <v>211</v>
      </c>
      <c r="D226" s="292" t="s">
        <v>1094</v>
      </c>
      <c r="E226" s="292" t="s">
        <v>118</v>
      </c>
      <c r="F226" s="296"/>
      <c r="G226" s="316"/>
      <c r="H226" s="298">
        <v>8000</v>
      </c>
      <c r="I226" s="293">
        <f t="shared" si="14"/>
        <v>183682062</v>
      </c>
      <c r="J226" s="292" t="s">
        <v>115</v>
      </c>
      <c r="K226" s="292"/>
    </row>
    <row r="227" spans="1:11" s="308" customFormat="1" hidden="1">
      <c r="A227" s="379">
        <v>44314</v>
      </c>
      <c r="B227" s="315"/>
      <c r="C227" s="292" t="s">
        <v>271</v>
      </c>
      <c r="D227" s="292" t="s">
        <v>1094</v>
      </c>
      <c r="E227" s="292" t="s">
        <v>118</v>
      </c>
      <c r="F227" s="296"/>
      <c r="G227" s="316"/>
      <c r="H227" s="298">
        <v>15860</v>
      </c>
      <c r="I227" s="293">
        <f t="shared" si="14"/>
        <v>364149689</v>
      </c>
      <c r="J227" s="292" t="s">
        <v>115</v>
      </c>
      <c r="K227" s="292"/>
    </row>
    <row r="228" spans="1:11" s="308" customFormat="1" hidden="1">
      <c r="A228" s="379">
        <v>44314</v>
      </c>
      <c r="B228" s="315"/>
      <c r="C228" s="292" t="s">
        <v>317</v>
      </c>
      <c r="D228" s="292" t="s">
        <v>1382</v>
      </c>
      <c r="E228" s="292" t="s">
        <v>118</v>
      </c>
      <c r="F228" s="296"/>
      <c r="G228" s="316"/>
      <c r="H228" s="298">
        <v>75728.149999999994</v>
      </c>
      <c r="I228" s="293">
        <f t="shared" si="14"/>
        <v>1738737846</v>
      </c>
      <c r="J228" s="292" t="s">
        <v>115</v>
      </c>
      <c r="K228" s="292"/>
    </row>
    <row r="229" spans="1:11" s="308" customFormat="1" hidden="1">
      <c r="A229" s="379">
        <v>44314</v>
      </c>
      <c r="B229" s="315"/>
      <c r="C229" s="292" t="s">
        <v>446</v>
      </c>
      <c r="D229" s="292" t="s">
        <v>1094</v>
      </c>
      <c r="E229" s="292" t="s">
        <v>118</v>
      </c>
      <c r="F229" s="296"/>
      <c r="G229" s="316"/>
      <c r="H229" s="298">
        <v>2440</v>
      </c>
      <c r="I229" s="293">
        <f t="shared" si="14"/>
        <v>56023029</v>
      </c>
      <c r="J229" s="292" t="s">
        <v>115</v>
      </c>
      <c r="K229" s="292"/>
    </row>
    <row r="230" spans="1:11" s="308" customFormat="1" hidden="1">
      <c r="A230" s="379">
        <v>44314</v>
      </c>
      <c r="B230" s="315"/>
      <c r="C230" s="292" t="s">
        <v>1265</v>
      </c>
      <c r="D230" s="292" t="s">
        <v>1383</v>
      </c>
      <c r="E230" s="292" t="s">
        <v>118</v>
      </c>
      <c r="F230" s="296"/>
      <c r="G230" s="316"/>
      <c r="H230" s="298">
        <v>4250</v>
      </c>
      <c r="I230" s="293">
        <f t="shared" si="14"/>
        <v>97581096</v>
      </c>
      <c r="J230" s="292" t="s">
        <v>115</v>
      </c>
      <c r="K230" s="292"/>
    </row>
    <row r="231" spans="1:11" s="308" customFormat="1" hidden="1">
      <c r="A231" s="379">
        <v>44314</v>
      </c>
      <c r="B231" s="315"/>
      <c r="C231" s="292" t="s">
        <v>359</v>
      </c>
      <c r="D231" s="292" t="s">
        <v>1384</v>
      </c>
      <c r="E231" s="292" t="s">
        <v>162</v>
      </c>
      <c r="F231" s="296"/>
      <c r="G231" s="316"/>
      <c r="H231" s="298">
        <v>31000</v>
      </c>
      <c r="I231" s="293">
        <f t="shared" si="14"/>
        <v>711767991</v>
      </c>
      <c r="J231" s="292" t="s">
        <v>115</v>
      </c>
      <c r="K231" s="292"/>
    </row>
    <row r="232" spans="1:11" s="308" customFormat="1" hidden="1">
      <c r="A232" s="379">
        <v>44314</v>
      </c>
      <c r="B232" s="315"/>
      <c r="C232" s="292" t="s">
        <v>672</v>
      </c>
      <c r="D232" s="292" t="s">
        <v>1094</v>
      </c>
      <c r="E232" s="292" t="s">
        <v>118</v>
      </c>
      <c r="F232" s="296"/>
      <c r="G232" s="316"/>
      <c r="H232" s="298">
        <v>14400</v>
      </c>
      <c r="I232" s="293">
        <f t="shared" si="14"/>
        <v>330627712</v>
      </c>
      <c r="J232" s="292" t="s">
        <v>115</v>
      </c>
      <c r="K232" s="292"/>
    </row>
    <row r="233" spans="1:11" s="308" customFormat="1" hidden="1">
      <c r="A233" s="379">
        <v>44314</v>
      </c>
      <c r="B233" s="315"/>
      <c r="C233" s="292" t="s">
        <v>552</v>
      </c>
      <c r="D233" s="292" t="s">
        <v>1094</v>
      </c>
      <c r="E233" s="292" t="s">
        <v>118</v>
      </c>
      <c r="F233" s="296"/>
      <c r="G233" s="316"/>
      <c r="H233" s="298">
        <v>12060</v>
      </c>
      <c r="I233" s="293">
        <f t="shared" si="14"/>
        <v>276900709</v>
      </c>
      <c r="J233" s="292" t="s">
        <v>115</v>
      </c>
      <c r="K233" s="292"/>
    </row>
    <row r="234" spans="1:11" s="308" customFormat="1" hidden="1">
      <c r="A234" s="379">
        <v>44314</v>
      </c>
      <c r="B234" s="315"/>
      <c r="C234" s="292" t="s">
        <v>451</v>
      </c>
      <c r="D234" s="292" t="s">
        <v>1094</v>
      </c>
      <c r="E234" s="292" t="s">
        <v>118</v>
      </c>
      <c r="F234" s="296"/>
      <c r="G234" s="316"/>
      <c r="H234" s="298">
        <v>300</v>
      </c>
      <c r="I234" s="293">
        <f t="shared" si="14"/>
        <v>6888077</v>
      </c>
      <c r="J234" s="292" t="s">
        <v>115</v>
      </c>
      <c r="K234" s="292"/>
    </row>
    <row r="235" spans="1:11" s="308" customFormat="1" hidden="1">
      <c r="A235" s="379">
        <v>44314</v>
      </c>
      <c r="B235" s="315"/>
      <c r="C235" s="292" t="s">
        <v>157</v>
      </c>
      <c r="D235" s="292" t="s">
        <v>1385</v>
      </c>
      <c r="E235" s="292" t="s">
        <v>118</v>
      </c>
      <c r="F235" s="296"/>
      <c r="G235" s="316"/>
      <c r="H235" s="298">
        <v>27428.9</v>
      </c>
      <c r="I235" s="293">
        <f t="shared" si="14"/>
        <v>629774615</v>
      </c>
      <c r="J235" s="292" t="s">
        <v>115</v>
      </c>
      <c r="K235" s="292"/>
    </row>
    <row r="236" spans="1:11" s="308" customFormat="1" hidden="1">
      <c r="A236" s="379">
        <v>44314</v>
      </c>
      <c r="B236" s="315"/>
      <c r="C236" s="292" t="s">
        <v>281</v>
      </c>
      <c r="D236" s="292" t="s">
        <v>1266</v>
      </c>
      <c r="E236" s="292" t="s">
        <v>118</v>
      </c>
      <c r="F236" s="296"/>
      <c r="G236" s="316"/>
      <c r="H236" s="298">
        <v>16360</v>
      </c>
      <c r="I236" s="293">
        <f t="shared" si="14"/>
        <v>375629817</v>
      </c>
      <c r="J236" s="292" t="s">
        <v>115</v>
      </c>
      <c r="K236" s="292"/>
    </row>
    <row r="237" spans="1:11" s="308" customFormat="1" hidden="1">
      <c r="A237" s="379">
        <v>44314</v>
      </c>
      <c r="B237" s="315"/>
      <c r="C237" s="292" t="s">
        <v>318</v>
      </c>
      <c r="D237" s="292" t="s">
        <v>1266</v>
      </c>
      <c r="E237" s="292" t="s">
        <v>118</v>
      </c>
      <c r="F237" s="296"/>
      <c r="G237" s="316"/>
      <c r="H237" s="298">
        <v>4023.94</v>
      </c>
      <c r="I237" s="293">
        <f t="shared" si="14"/>
        <v>92390700</v>
      </c>
      <c r="J237" s="292" t="s">
        <v>115</v>
      </c>
      <c r="K237" s="292"/>
    </row>
    <row r="238" spans="1:11" s="308" customFormat="1" hidden="1">
      <c r="A238" s="379">
        <v>44314</v>
      </c>
      <c r="B238" s="315"/>
      <c r="C238" s="292" t="s">
        <v>158</v>
      </c>
      <c r="D238" s="292" t="s">
        <v>1266</v>
      </c>
      <c r="E238" s="292" t="s">
        <v>118</v>
      </c>
      <c r="F238" s="296"/>
      <c r="G238" s="316"/>
      <c r="H238" s="298">
        <v>191452.46</v>
      </c>
      <c r="I238" s="293">
        <f t="shared" si="14"/>
        <v>4395797836</v>
      </c>
      <c r="J238" s="292" t="s">
        <v>115</v>
      </c>
      <c r="K238" s="292"/>
    </row>
    <row r="239" spans="1:11" s="308" customFormat="1" hidden="1">
      <c r="A239" s="379">
        <v>44314</v>
      </c>
      <c r="B239" s="315"/>
      <c r="C239" s="292" t="s">
        <v>283</v>
      </c>
      <c r="D239" s="292" t="s">
        <v>1266</v>
      </c>
      <c r="E239" s="292" t="s">
        <v>118</v>
      </c>
      <c r="F239" s="296"/>
      <c r="G239" s="316"/>
      <c r="H239" s="298">
        <v>16787</v>
      </c>
      <c r="I239" s="293">
        <f t="shared" si="14"/>
        <v>385433848</v>
      </c>
      <c r="J239" s="292" t="s">
        <v>115</v>
      </c>
      <c r="K239" s="292"/>
    </row>
    <row r="240" spans="1:11" s="308" customFormat="1" hidden="1">
      <c r="A240" s="379">
        <v>44314</v>
      </c>
      <c r="B240" s="315"/>
      <c r="C240" s="292" t="s">
        <v>434</v>
      </c>
      <c r="D240" s="292" t="s">
        <v>1386</v>
      </c>
      <c r="E240" s="292" t="s">
        <v>118</v>
      </c>
      <c r="F240" s="296"/>
      <c r="G240" s="316"/>
      <c r="H240" s="298">
        <v>131148</v>
      </c>
      <c r="I240" s="293">
        <f t="shared" si="14"/>
        <v>3011191889</v>
      </c>
      <c r="J240" s="292" t="s">
        <v>115</v>
      </c>
      <c r="K240" s="292"/>
    </row>
    <row r="241" spans="1:11" s="308" customFormat="1" hidden="1">
      <c r="A241" s="379">
        <v>44314</v>
      </c>
      <c r="B241" s="315"/>
      <c r="C241" s="292" t="s">
        <v>594</v>
      </c>
      <c r="D241" s="292" t="s">
        <v>1266</v>
      </c>
      <c r="E241" s="292" t="s">
        <v>118</v>
      </c>
      <c r="F241" s="296"/>
      <c r="G241" s="316"/>
      <c r="H241" s="298">
        <v>6554</v>
      </c>
      <c r="I241" s="293">
        <f t="shared" si="14"/>
        <v>150481530</v>
      </c>
      <c r="J241" s="292" t="s">
        <v>115</v>
      </c>
      <c r="K241" s="292"/>
    </row>
    <row r="242" spans="1:11" s="308" customFormat="1" hidden="1">
      <c r="A242" s="379">
        <v>44314</v>
      </c>
      <c r="B242" s="315"/>
      <c r="C242" s="292" t="s">
        <v>1376</v>
      </c>
      <c r="D242" s="292" t="s">
        <v>1266</v>
      </c>
      <c r="E242" s="292" t="s">
        <v>118</v>
      </c>
      <c r="F242" s="296"/>
      <c r="G242" s="316"/>
      <c r="H242" s="298">
        <v>2225</v>
      </c>
      <c r="I242" s="293">
        <f t="shared" si="14"/>
        <v>51086574</v>
      </c>
      <c r="J242" s="292" t="s">
        <v>115</v>
      </c>
      <c r="K242" s="292"/>
    </row>
    <row r="243" spans="1:11" s="308" customFormat="1" hidden="1">
      <c r="A243" s="379">
        <v>44314</v>
      </c>
      <c r="B243" s="315"/>
      <c r="C243" s="292" t="s">
        <v>501</v>
      </c>
      <c r="D243" s="292" t="s">
        <v>1266</v>
      </c>
      <c r="E243" s="292" t="s">
        <v>118</v>
      </c>
      <c r="F243" s="296"/>
      <c r="G243" s="316"/>
      <c r="H243" s="298">
        <v>857.3</v>
      </c>
      <c r="I243" s="293">
        <f t="shared" si="14"/>
        <v>19683829</v>
      </c>
      <c r="J243" s="292" t="s">
        <v>115</v>
      </c>
      <c r="K243" s="292"/>
    </row>
    <row r="244" spans="1:11" s="308" customFormat="1" hidden="1">
      <c r="A244" s="379">
        <v>44314</v>
      </c>
      <c r="B244" s="315"/>
      <c r="C244" s="292" t="s">
        <v>647</v>
      </c>
      <c r="D244" s="292" t="s">
        <v>1387</v>
      </c>
      <c r="E244" s="292" t="s">
        <v>118</v>
      </c>
      <c r="F244" s="296"/>
      <c r="G244" s="316"/>
      <c r="H244" s="298">
        <v>1809</v>
      </c>
      <c r="I244" s="293">
        <f t="shared" si="14"/>
        <v>41535106</v>
      </c>
      <c r="J244" s="292" t="s">
        <v>115</v>
      </c>
      <c r="K244" s="292"/>
    </row>
    <row r="245" spans="1:11" s="308" customFormat="1" hidden="1">
      <c r="A245" s="379">
        <v>44314</v>
      </c>
      <c r="B245" s="315"/>
      <c r="C245" s="292" t="s">
        <v>530</v>
      </c>
      <c r="D245" s="292" t="s">
        <v>1266</v>
      </c>
      <c r="E245" s="292" t="s">
        <v>118</v>
      </c>
      <c r="F245" s="296"/>
      <c r="G245" s="316"/>
      <c r="H245" s="298">
        <v>3400</v>
      </c>
      <c r="I245" s="293">
        <f t="shared" si="14"/>
        <v>78064876</v>
      </c>
      <c r="J245" s="292" t="s">
        <v>115</v>
      </c>
      <c r="K245" s="292"/>
    </row>
    <row r="246" spans="1:11" s="308" customFormat="1" hidden="1">
      <c r="A246" s="379">
        <v>44314</v>
      </c>
      <c r="B246" s="315"/>
      <c r="C246" s="292" t="s">
        <v>360</v>
      </c>
      <c r="D246" s="292" t="s">
        <v>1266</v>
      </c>
      <c r="E246" s="292" t="s">
        <v>118</v>
      </c>
      <c r="F246" s="296"/>
      <c r="G246" s="316"/>
      <c r="H246" s="298">
        <v>14472.7</v>
      </c>
      <c r="I246" s="293">
        <f t="shared" si="14"/>
        <v>332296923</v>
      </c>
      <c r="J246" s="292" t="s">
        <v>115</v>
      </c>
      <c r="K246" s="292"/>
    </row>
    <row r="247" spans="1:11" s="308" customFormat="1" hidden="1">
      <c r="A247" s="379">
        <v>44314</v>
      </c>
      <c r="B247" s="315"/>
      <c r="C247" s="292" t="s">
        <v>529</v>
      </c>
      <c r="D247" s="292" t="s">
        <v>1266</v>
      </c>
      <c r="E247" s="292" t="s">
        <v>118</v>
      </c>
      <c r="F247" s="296"/>
      <c r="G247" s="316"/>
      <c r="H247" s="298">
        <v>12540</v>
      </c>
      <c r="I247" s="293">
        <f t="shared" si="14"/>
        <v>287921633</v>
      </c>
      <c r="J247" s="292" t="s">
        <v>115</v>
      </c>
      <c r="K247" s="292"/>
    </row>
    <row r="248" spans="1:11" s="308" customFormat="1" ht="15.75" hidden="1" customHeight="1">
      <c r="A248" s="379">
        <v>44314</v>
      </c>
      <c r="B248" s="315"/>
      <c r="C248" s="292" t="s">
        <v>272</v>
      </c>
      <c r="D248" s="292" t="s">
        <v>1388</v>
      </c>
      <c r="E248" s="292" t="s">
        <v>118</v>
      </c>
      <c r="F248" s="296"/>
      <c r="G248" s="316"/>
      <c r="H248" s="298">
        <v>39039</v>
      </c>
      <c r="I248" s="293">
        <f t="shared" si="14"/>
        <v>896345504</v>
      </c>
      <c r="J248" s="292" t="s">
        <v>115</v>
      </c>
      <c r="K248" s="292"/>
    </row>
    <row r="249" spans="1:11" s="308" customFormat="1" hidden="1">
      <c r="A249" s="379">
        <v>44314</v>
      </c>
      <c r="B249" s="315"/>
      <c r="C249" s="292" t="s">
        <v>724</v>
      </c>
      <c r="D249" s="292" t="s">
        <v>1266</v>
      </c>
      <c r="E249" s="292" t="s">
        <v>118</v>
      </c>
      <c r="F249" s="296"/>
      <c r="G249" s="316"/>
      <c r="H249" s="298">
        <v>3100</v>
      </c>
      <c r="I249" s="293">
        <f t="shared" si="14"/>
        <v>71176799</v>
      </c>
      <c r="J249" s="292" t="s">
        <v>115</v>
      </c>
      <c r="K249" s="292"/>
    </row>
    <row r="250" spans="1:11" s="308" customFormat="1" hidden="1">
      <c r="A250" s="379">
        <v>44314</v>
      </c>
      <c r="B250" s="315"/>
      <c r="C250" s="292" t="s">
        <v>637</v>
      </c>
      <c r="D250" s="292" t="s">
        <v>1266</v>
      </c>
      <c r="E250" s="292" t="s">
        <v>118</v>
      </c>
      <c r="F250" s="296"/>
      <c r="G250" s="316"/>
      <c r="H250" s="298">
        <v>12600</v>
      </c>
      <c r="I250" s="293">
        <f t="shared" si="14"/>
        <v>289299248</v>
      </c>
      <c r="J250" s="292" t="s">
        <v>115</v>
      </c>
      <c r="K250" s="292"/>
    </row>
    <row r="251" spans="1:11" s="308" customFormat="1" hidden="1">
      <c r="A251" s="379">
        <v>44314</v>
      </c>
      <c r="B251" s="315"/>
      <c r="C251" s="292" t="s">
        <v>396</v>
      </c>
      <c r="D251" s="292" t="s">
        <v>1388</v>
      </c>
      <c r="E251" s="292" t="s">
        <v>118</v>
      </c>
      <c r="F251" s="296"/>
      <c r="G251" s="316"/>
      <c r="H251" s="298">
        <v>88573</v>
      </c>
      <c r="I251" s="293">
        <f t="shared" si="14"/>
        <v>2033658913</v>
      </c>
      <c r="J251" s="292" t="s">
        <v>115</v>
      </c>
      <c r="K251" s="292"/>
    </row>
    <row r="252" spans="1:11" s="308" customFormat="1" hidden="1">
      <c r="A252" s="379">
        <v>44314</v>
      </c>
      <c r="B252" s="315"/>
      <c r="C252" s="292" t="s">
        <v>633</v>
      </c>
      <c r="D252" s="292" t="s">
        <v>1266</v>
      </c>
      <c r="E252" s="292" t="s">
        <v>118</v>
      </c>
      <c r="F252" s="296"/>
      <c r="G252" s="316"/>
      <c r="H252" s="298">
        <v>2800</v>
      </c>
      <c r="I252" s="293">
        <f t="shared" si="14"/>
        <v>64288722</v>
      </c>
      <c r="J252" s="292" t="s">
        <v>115</v>
      </c>
      <c r="K252" s="292"/>
    </row>
    <row r="253" spans="1:11" s="308" customFormat="1" hidden="1">
      <c r="A253" s="379">
        <v>44314</v>
      </c>
      <c r="B253" s="315"/>
      <c r="C253" s="292" t="s">
        <v>1377</v>
      </c>
      <c r="D253" s="292" t="s">
        <v>1389</v>
      </c>
      <c r="E253" s="292" t="s">
        <v>162</v>
      </c>
      <c r="F253" s="296"/>
      <c r="G253" s="316"/>
      <c r="H253" s="298">
        <v>59352.15</v>
      </c>
      <c r="I253" s="293">
        <f t="shared" si="14"/>
        <v>1362740664</v>
      </c>
      <c r="J253" s="292" t="s">
        <v>115</v>
      </c>
      <c r="K253" s="292"/>
    </row>
    <row r="254" spans="1:11" s="308" customFormat="1" hidden="1">
      <c r="A254" s="379">
        <v>44314</v>
      </c>
      <c r="B254" s="315"/>
      <c r="C254" s="292" t="s">
        <v>220</v>
      </c>
      <c r="D254" s="292" t="s">
        <v>1390</v>
      </c>
      <c r="E254" s="292" t="s">
        <v>118</v>
      </c>
      <c r="F254" s="296"/>
      <c r="G254" s="316"/>
      <c r="H254" s="298">
        <v>15189.09</v>
      </c>
      <c r="I254" s="293">
        <f t="shared" si="14"/>
        <v>348745422</v>
      </c>
      <c r="J254" s="292" t="s">
        <v>115</v>
      </c>
      <c r="K254" s="292"/>
    </row>
    <row r="255" spans="1:11" s="308" customFormat="1" hidden="1">
      <c r="A255" s="379">
        <v>44314</v>
      </c>
      <c r="B255" s="315"/>
      <c r="C255" s="292" t="s">
        <v>433</v>
      </c>
      <c r="D255" s="292" t="s">
        <v>919</v>
      </c>
      <c r="E255" s="292" t="s">
        <v>162</v>
      </c>
      <c r="F255" s="296"/>
      <c r="G255" s="316"/>
      <c r="H255" s="298">
        <v>770460.96</v>
      </c>
      <c r="I255" s="293">
        <f t="shared" si="14"/>
        <v>17689982258</v>
      </c>
      <c r="J255" s="292" t="s">
        <v>115</v>
      </c>
      <c r="K255" s="292"/>
    </row>
    <row r="256" spans="1:11" s="308" customFormat="1" hidden="1">
      <c r="A256" s="379">
        <v>44291</v>
      </c>
      <c r="B256" s="315"/>
      <c r="C256" s="292" t="s">
        <v>1267</v>
      </c>
      <c r="D256" s="292" t="s">
        <v>919</v>
      </c>
      <c r="E256" s="292" t="s">
        <v>162</v>
      </c>
      <c r="F256" s="296"/>
      <c r="G256" s="316"/>
      <c r="H256" s="298">
        <v>35787.32</v>
      </c>
      <c r="I256" s="293">
        <f t="shared" si="14"/>
        <v>821686093</v>
      </c>
      <c r="J256" s="292" t="s">
        <v>115</v>
      </c>
      <c r="K256" s="292"/>
    </row>
    <row r="257" spans="1:11" s="308" customFormat="1" hidden="1">
      <c r="A257" s="379">
        <v>44295</v>
      </c>
      <c r="B257" s="315"/>
      <c r="C257" s="292" t="s">
        <v>979</v>
      </c>
      <c r="D257" s="292" t="s">
        <v>919</v>
      </c>
      <c r="E257" s="292" t="s">
        <v>162</v>
      </c>
      <c r="F257" s="296"/>
      <c r="G257" s="316"/>
      <c r="H257" s="298">
        <v>30760</v>
      </c>
      <c r="I257" s="293">
        <f t="shared" si="14"/>
        <v>706257530</v>
      </c>
      <c r="J257" s="292" t="s">
        <v>115</v>
      </c>
      <c r="K257" s="292"/>
    </row>
    <row r="258" spans="1:11" s="308" customFormat="1" hidden="1">
      <c r="A258" s="379">
        <v>44295</v>
      </c>
      <c r="B258" s="315"/>
      <c r="C258" s="292" t="s">
        <v>594</v>
      </c>
      <c r="D258" s="292" t="s">
        <v>1391</v>
      </c>
      <c r="E258" s="292" t="s">
        <v>162</v>
      </c>
      <c r="F258" s="296"/>
      <c r="G258" s="316"/>
      <c r="H258" s="298">
        <v>72687.600000000006</v>
      </c>
      <c r="I258" s="293">
        <f t="shared" si="14"/>
        <v>1668926034</v>
      </c>
      <c r="J258" s="292" t="s">
        <v>115</v>
      </c>
      <c r="K258" s="292"/>
    </row>
    <row r="259" spans="1:11" s="308" customFormat="1" hidden="1">
      <c r="A259" s="379">
        <v>44306</v>
      </c>
      <c r="B259" s="315"/>
      <c r="C259" s="292" t="s">
        <v>1378</v>
      </c>
      <c r="D259" s="292" t="s">
        <v>1392</v>
      </c>
      <c r="E259" s="292" t="s">
        <v>162</v>
      </c>
      <c r="F259" s="296"/>
      <c r="G259" s="316"/>
      <c r="H259" s="298">
        <v>149600</v>
      </c>
      <c r="I259" s="293">
        <f t="shared" si="14"/>
        <v>3434854565</v>
      </c>
      <c r="J259" s="292" t="s">
        <v>115</v>
      </c>
      <c r="K259" s="292"/>
    </row>
    <row r="260" spans="1:11" s="308" customFormat="1" hidden="1">
      <c r="A260" s="379">
        <v>44306</v>
      </c>
      <c r="B260" s="315"/>
      <c r="C260" s="292" t="s">
        <v>359</v>
      </c>
      <c r="D260" s="292" t="s">
        <v>1393</v>
      </c>
      <c r="E260" s="292" t="s">
        <v>162</v>
      </c>
      <c r="F260" s="296"/>
      <c r="G260" s="316"/>
      <c r="H260" s="298">
        <v>31000</v>
      </c>
      <c r="I260" s="293">
        <f t="shared" si="14"/>
        <v>711767991</v>
      </c>
      <c r="J260" s="292" t="s">
        <v>115</v>
      </c>
      <c r="K260" s="292"/>
    </row>
    <row r="261" spans="1:11" s="308" customFormat="1" hidden="1">
      <c r="A261" s="379">
        <v>44302</v>
      </c>
      <c r="B261" s="315"/>
      <c r="C261" s="292" t="s">
        <v>1379</v>
      </c>
      <c r="D261" s="292" t="s">
        <v>1394</v>
      </c>
      <c r="E261" s="292" t="s">
        <v>116</v>
      </c>
      <c r="F261" s="296"/>
      <c r="G261" s="316"/>
      <c r="H261" s="298">
        <v>3110.85</v>
      </c>
      <c r="I261" s="293">
        <f t="shared" si="14"/>
        <v>71425918</v>
      </c>
      <c r="J261" s="292" t="s">
        <v>115</v>
      </c>
      <c r="K261" s="292"/>
    </row>
    <row r="262" spans="1:11" s="308" customFormat="1" hidden="1">
      <c r="A262" s="379">
        <v>44302</v>
      </c>
      <c r="B262" s="315"/>
      <c r="C262" s="292" t="s">
        <v>1380</v>
      </c>
      <c r="D262" s="292" t="s">
        <v>1394</v>
      </c>
      <c r="E262" s="292" t="s">
        <v>116</v>
      </c>
      <c r="F262" s="296"/>
      <c r="G262" s="316"/>
      <c r="H262" s="298">
        <v>9642.0099999999984</v>
      </c>
      <c r="I262" s="293">
        <f t="shared" si="14"/>
        <v>221383035</v>
      </c>
      <c r="J262" s="292" t="s">
        <v>115</v>
      </c>
      <c r="K262" s="292"/>
    </row>
    <row r="263" spans="1:11" s="308" customFormat="1" hidden="1">
      <c r="A263" s="379">
        <v>44302</v>
      </c>
      <c r="B263" s="315"/>
      <c r="C263" s="292" t="s">
        <v>1381</v>
      </c>
      <c r="D263" s="292" t="s">
        <v>1394</v>
      </c>
      <c r="E263" s="292" t="s">
        <v>116</v>
      </c>
      <c r="F263" s="296"/>
      <c r="G263" s="316"/>
      <c r="H263" s="298">
        <v>19604.3</v>
      </c>
      <c r="I263" s="293">
        <f t="shared" si="14"/>
        <v>450119782</v>
      </c>
      <c r="J263" s="292" t="s">
        <v>115</v>
      </c>
      <c r="K263" s="292"/>
    </row>
    <row r="264" spans="1:11" s="308" customFormat="1" hidden="1">
      <c r="A264" s="379">
        <v>44313</v>
      </c>
      <c r="B264" s="315"/>
      <c r="C264" s="292" t="s">
        <v>1380</v>
      </c>
      <c r="D264" s="292" t="s">
        <v>1394</v>
      </c>
      <c r="E264" s="292" t="s">
        <v>116</v>
      </c>
      <c r="F264" s="296"/>
      <c r="G264" s="316"/>
      <c r="H264" s="298">
        <v>1127.3900000000001</v>
      </c>
      <c r="I264" s="293">
        <f t="shared" si="14"/>
        <v>25885165</v>
      </c>
      <c r="J264" s="292" t="s">
        <v>115</v>
      </c>
      <c r="K264" s="292"/>
    </row>
    <row r="265" spans="1:11" s="308" customFormat="1" hidden="1">
      <c r="A265" s="379">
        <v>44315</v>
      </c>
      <c r="B265" s="315"/>
      <c r="C265" s="292" t="s">
        <v>697</v>
      </c>
      <c r="D265" s="292" t="s">
        <v>1395</v>
      </c>
      <c r="E265" s="292" t="s">
        <v>162</v>
      </c>
      <c r="F265" s="296"/>
      <c r="G265" s="316"/>
      <c r="H265" s="298">
        <v>22000</v>
      </c>
      <c r="I265" s="293">
        <f t="shared" si="14"/>
        <v>505125671</v>
      </c>
      <c r="J265" s="292" t="s">
        <v>115</v>
      </c>
      <c r="K265" s="292"/>
    </row>
    <row r="266" spans="1:11" s="308" customFormat="1" hidden="1">
      <c r="A266" s="379">
        <v>44315</v>
      </c>
      <c r="B266" s="315"/>
      <c r="C266" s="292" t="s">
        <v>434</v>
      </c>
      <c r="D266" s="292" t="s">
        <v>1396</v>
      </c>
      <c r="E266" s="292" t="s">
        <v>162</v>
      </c>
      <c r="F266" s="296"/>
      <c r="G266" s="316"/>
      <c r="H266" s="298">
        <v>83515.149999999994</v>
      </c>
      <c r="I266" s="293">
        <f t="shared" si="14"/>
        <v>1917529373</v>
      </c>
      <c r="J266" s="292" t="s">
        <v>115</v>
      </c>
      <c r="K266" s="292"/>
    </row>
    <row r="267" spans="1:11" s="308" customFormat="1" hidden="1">
      <c r="A267" s="379">
        <v>44314</v>
      </c>
      <c r="B267" s="315"/>
      <c r="C267" s="292" t="s">
        <v>273</v>
      </c>
      <c r="D267" s="292" t="s">
        <v>1094</v>
      </c>
      <c r="E267" s="292" t="s">
        <v>97</v>
      </c>
      <c r="F267" s="296"/>
      <c r="G267" s="316"/>
      <c r="H267" s="298"/>
      <c r="I267" s="298">
        <v>26160000</v>
      </c>
      <c r="J267" s="292" t="s">
        <v>114</v>
      </c>
      <c r="K267" s="292"/>
    </row>
    <row r="268" spans="1:11" s="308" customFormat="1" hidden="1">
      <c r="A268" s="379">
        <v>44314</v>
      </c>
      <c r="B268" s="315"/>
      <c r="C268" s="292" t="s">
        <v>146</v>
      </c>
      <c r="D268" s="292" t="s">
        <v>1094</v>
      </c>
      <c r="E268" s="292" t="s">
        <v>97</v>
      </c>
      <c r="F268" s="296"/>
      <c r="G268" s="316"/>
      <c r="H268" s="298"/>
      <c r="I268" s="298">
        <v>159555500</v>
      </c>
      <c r="J268" s="292" t="s">
        <v>114</v>
      </c>
      <c r="K268" s="292"/>
    </row>
    <row r="269" spans="1:11" s="308" customFormat="1" hidden="1">
      <c r="A269" s="379">
        <v>44314</v>
      </c>
      <c r="B269" s="315"/>
      <c r="C269" s="292" t="s">
        <v>275</v>
      </c>
      <c r="D269" s="292" t="s">
        <v>1094</v>
      </c>
      <c r="E269" s="292" t="s">
        <v>97</v>
      </c>
      <c r="F269" s="296"/>
      <c r="G269" s="316"/>
      <c r="H269" s="298"/>
      <c r="I269" s="298">
        <v>22200000</v>
      </c>
      <c r="J269" s="292" t="s">
        <v>114</v>
      </c>
      <c r="K269" s="292"/>
    </row>
    <row r="270" spans="1:11" s="308" customFormat="1" hidden="1">
      <c r="A270" s="379">
        <v>44314</v>
      </c>
      <c r="B270" s="315"/>
      <c r="C270" s="292" t="s">
        <v>1397</v>
      </c>
      <c r="D270" s="292" t="s">
        <v>1094</v>
      </c>
      <c r="E270" s="292" t="s">
        <v>97</v>
      </c>
      <c r="F270" s="296"/>
      <c r="G270" s="316"/>
      <c r="H270" s="298"/>
      <c r="I270" s="298">
        <v>49200000</v>
      </c>
      <c r="J270" s="292" t="s">
        <v>114</v>
      </c>
      <c r="K270" s="292"/>
    </row>
    <row r="271" spans="1:11" s="308" customFormat="1" hidden="1">
      <c r="A271" s="379">
        <v>44314</v>
      </c>
      <c r="B271" s="315"/>
      <c r="C271" s="292" t="s">
        <v>149</v>
      </c>
      <c r="D271" s="292" t="s">
        <v>1403</v>
      </c>
      <c r="E271" s="292" t="s">
        <v>97</v>
      </c>
      <c r="F271" s="296"/>
      <c r="G271" s="316"/>
      <c r="H271" s="298"/>
      <c r="I271" s="298">
        <v>2540000</v>
      </c>
      <c r="J271" s="292" t="s">
        <v>114</v>
      </c>
      <c r="K271" s="292"/>
    </row>
    <row r="272" spans="1:11" s="308" customFormat="1" hidden="1">
      <c r="A272" s="379">
        <v>44314</v>
      </c>
      <c r="B272" s="315"/>
      <c r="C272" s="292" t="s">
        <v>197</v>
      </c>
      <c r="D272" s="292" t="s">
        <v>1403</v>
      </c>
      <c r="E272" s="292" t="s">
        <v>97</v>
      </c>
      <c r="F272" s="296"/>
      <c r="G272" s="316"/>
      <c r="H272" s="298"/>
      <c r="I272" s="298">
        <v>19782500</v>
      </c>
      <c r="J272" s="292" t="s">
        <v>114</v>
      </c>
      <c r="K272" s="292"/>
    </row>
    <row r="273" spans="1:11" s="308" customFormat="1" hidden="1">
      <c r="A273" s="379">
        <v>44314</v>
      </c>
      <c r="B273" s="315"/>
      <c r="C273" s="292" t="s">
        <v>445</v>
      </c>
      <c r="D273" s="292" t="s">
        <v>1403</v>
      </c>
      <c r="E273" s="292" t="s">
        <v>97</v>
      </c>
      <c r="F273" s="296"/>
      <c r="G273" s="316"/>
      <c r="H273" s="298"/>
      <c r="I273" s="298">
        <v>71606000</v>
      </c>
      <c r="J273" s="292" t="s">
        <v>114</v>
      </c>
      <c r="K273" s="292"/>
    </row>
    <row r="274" spans="1:11" s="308" customFormat="1" hidden="1">
      <c r="A274" s="379">
        <v>44314</v>
      </c>
      <c r="B274" s="315"/>
      <c r="C274" s="292" t="s">
        <v>596</v>
      </c>
      <c r="D274" s="292" t="s">
        <v>1403</v>
      </c>
      <c r="E274" s="292" t="s">
        <v>97</v>
      </c>
      <c r="F274" s="296"/>
      <c r="G274" s="316"/>
      <c r="H274" s="298"/>
      <c r="I274" s="298">
        <v>20179500</v>
      </c>
      <c r="J274" s="292" t="s">
        <v>114</v>
      </c>
      <c r="K274" s="292"/>
    </row>
    <row r="275" spans="1:11" s="308" customFormat="1" hidden="1">
      <c r="A275" s="379">
        <v>44314</v>
      </c>
      <c r="B275" s="315"/>
      <c r="C275" s="292" t="s">
        <v>597</v>
      </c>
      <c r="D275" s="292" t="s">
        <v>1403</v>
      </c>
      <c r="E275" s="292" t="s">
        <v>97</v>
      </c>
      <c r="F275" s="296"/>
      <c r="G275" s="316"/>
      <c r="H275" s="298"/>
      <c r="I275" s="298">
        <v>49384000</v>
      </c>
      <c r="J275" s="292" t="s">
        <v>114</v>
      </c>
      <c r="K275" s="292"/>
    </row>
    <row r="276" spans="1:11" s="308" customFormat="1" hidden="1">
      <c r="A276" s="379">
        <v>44314</v>
      </c>
      <c r="B276" s="315"/>
      <c r="C276" s="292" t="s">
        <v>598</v>
      </c>
      <c r="D276" s="292" t="s">
        <v>1403</v>
      </c>
      <c r="E276" s="292" t="s">
        <v>97</v>
      </c>
      <c r="F276" s="296"/>
      <c r="G276" s="316"/>
      <c r="H276" s="298"/>
      <c r="I276" s="298">
        <v>33180684</v>
      </c>
      <c r="J276" s="292" t="s">
        <v>114</v>
      </c>
      <c r="K276" s="292"/>
    </row>
    <row r="277" spans="1:11" s="308" customFormat="1" hidden="1">
      <c r="A277" s="379">
        <v>44314</v>
      </c>
      <c r="B277" s="315"/>
      <c r="C277" s="292" t="s">
        <v>1398</v>
      </c>
      <c r="D277" s="292" t="s">
        <v>1403</v>
      </c>
      <c r="E277" s="292" t="s">
        <v>97</v>
      </c>
      <c r="F277" s="296"/>
      <c r="G277" s="316"/>
      <c r="H277" s="298"/>
      <c r="I277" s="298">
        <v>92590000</v>
      </c>
      <c r="J277" s="292" t="s">
        <v>114</v>
      </c>
      <c r="K277" s="292"/>
    </row>
    <row r="278" spans="1:11" s="308" customFormat="1" hidden="1">
      <c r="A278" s="379">
        <v>44315</v>
      </c>
      <c r="B278" s="315"/>
      <c r="C278" s="292" t="s">
        <v>145</v>
      </c>
      <c r="D278" s="292" t="s">
        <v>1094</v>
      </c>
      <c r="E278" s="292" t="s">
        <v>97</v>
      </c>
      <c r="F278" s="296"/>
      <c r="G278" s="316"/>
      <c r="H278" s="298"/>
      <c r="I278" s="298">
        <v>37200000</v>
      </c>
      <c r="J278" s="292" t="s">
        <v>114</v>
      </c>
      <c r="K278" s="292"/>
    </row>
    <row r="279" spans="1:11" s="308" customFormat="1" hidden="1">
      <c r="A279" s="379">
        <v>44315</v>
      </c>
      <c r="B279" s="315"/>
      <c r="C279" s="292" t="s">
        <v>542</v>
      </c>
      <c r="D279" s="292" t="s">
        <v>1094</v>
      </c>
      <c r="E279" s="292" t="s">
        <v>97</v>
      </c>
      <c r="F279" s="296"/>
      <c r="G279" s="316"/>
      <c r="H279" s="298"/>
      <c r="I279" s="298">
        <v>16000000</v>
      </c>
      <c r="J279" s="292" t="s">
        <v>114</v>
      </c>
      <c r="K279" s="292"/>
    </row>
    <row r="280" spans="1:11" s="308" customFormat="1" hidden="1">
      <c r="A280" s="379">
        <v>44315</v>
      </c>
      <c r="B280" s="315"/>
      <c r="C280" s="292" t="s">
        <v>148</v>
      </c>
      <c r="D280" s="292" t="s">
        <v>1094</v>
      </c>
      <c r="E280" s="292" t="s">
        <v>97</v>
      </c>
      <c r="F280" s="296"/>
      <c r="G280" s="316"/>
      <c r="H280" s="298"/>
      <c r="I280" s="298">
        <v>121706000</v>
      </c>
      <c r="J280" s="292" t="s">
        <v>114</v>
      </c>
      <c r="K280" s="292"/>
    </row>
    <row r="281" spans="1:11" s="308" customFormat="1" hidden="1">
      <c r="A281" s="379">
        <v>44315</v>
      </c>
      <c r="B281" s="315"/>
      <c r="C281" s="292" t="s">
        <v>1399</v>
      </c>
      <c r="D281" s="292" t="s">
        <v>1094</v>
      </c>
      <c r="E281" s="292" t="s">
        <v>97</v>
      </c>
      <c r="F281" s="296"/>
      <c r="G281" s="316"/>
      <c r="H281" s="298"/>
      <c r="I281" s="298">
        <v>29000000</v>
      </c>
      <c r="J281" s="292" t="s">
        <v>114</v>
      </c>
      <c r="K281" s="292"/>
    </row>
    <row r="282" spans="1:11" s="308" customFormat="1" hidden="1">
      <c r="A282" s="379">
        <v>44315</v>
      </c>
      <c r="B282" s="315"/>
      <c r="C282" s="292" t="s">
        <v>214</v>
      </c>
      <c r="D282" s="292" t="s">
        <v>1094</v>
      </c>
      <c r="E282" s="292" t="s">
        <v>97</v>
      </c>
      <c r="F282" s="296"/>
      <c r="G282" s="316"/>
      <c r="H282" s="298"/>
      <c r="I282" s="298">
        <v>20480000</v>
      </c>
      <c r="J282" s="292" t="s">
        <v>114</v>
      </c>
      <c r="K282" s="292"/>
    </row>
    <row r="283" spans="1:11" s="308" customFormat="1" hidden="1">
      <c r="A283" s="379">
        <v>44315</v>
      </c>
      <c r="B283" s="315"/>
      <c r="C283" s="292" t="s">
        <v>278</v>
      </c>
      <c r="D283" s="292" t="s">
        <v>1094</v>
      </c>
      <c r="E283" s="292" t="s">
        <v>97</v>
      </c>
      <c r="F283" s="296"/>
      <c r="G283" s="316"/>
      <c r="H283" s="298"/>
      <c r="I283" s="298">
        <v>1092180000</v>
      </c>
      <c r="J283" s="292" t="s">
        <v>114</v>
      </c>
      <c r="K283" s="292"/>
    </row>
    <row r="284" spans="1:11" s="308" customFormat="1" hidden="1">
      <c r="A284" s="379">
        <v>44315</v>
      </c>
      <c r="B284" s="315"/>
      <c r="C284" s="292" t="s">
        <v>1400</v>
      </c>
      <c r="D284" s="292" t="s">
        <v>1094</v>
      </c>
      <c r="E284" s="292" t="s">
        <v>97</v>
      </c>
      <c r="F284" s="296"/>
      <c r="G284" s="316"/>
      <c r="H284" s="298"/>
      <c r="I284" s="298">
        <v>105255936</v>
      </c>
      <c r="J284" s="292" t="s">
        <v>114</v>
      </c>
      <c r="K284" s="292"/>
    </row>
    <row r="285" spans="1:11" s="308" customFormat="1" hidden="1">
      <c r="A285" s="379">
        <v>44315</v>
      </c>
      <c r="B285" s="315"/>
      <c r="C285" s="292" t="s">
        <v>150</v>
      </c>
      <c r="D285" s="292" t="s">
        <v>1403</v>
      </c>
      <c r="E285" s="292" t="s">
        <v>97</v>
      </c>
      <c r="F285" s="296"/>
      <c r="G285" s="316"/>
      <c r="H285" s="298"/>
      <c r="I285" s="298">
        <v>181923062</v>
      </c>
      <c r="J285" s="292" t="s">
        <v>114</v>
      </c>
      <c r="K285" s="292"/>
    </row>
    <row r="286" spans="1:11" s="308" customFormat="1" hidden="1">
      <c r="A286" s="379">
        <v>44315</v>
      </c>
      <c r="B286" s="315"/>
      <c r="C286" s="292" t="s">
        <v>455</v>
      </c>
      <c r="D286" s="292" t="s">
        <v>1403</v>
      </c>
      <c r="E286" s="292" t="s">
        <v>97</v>
      </c>
      <c r="F286" s="296"/>
      <c r="G286" s="316"/>
      <c r="H286" s="298"/>
      <c r="I286" s="298">
        <v>216609960</v>
      </c>
      <c r="J286" s="292" t="s">
        <v>114</v>
      </c>
      <c r="K286" s="292"/>
    </row>
    <row r="287" spans="1:11" s="308" customFormat="1" hidden="1">
      <c r="A287" s="379">
        <v>44315</v>
      </c>
      <c r="B287" s="315"/>
      <c r="C287" s="292" t="s">
        <v>456</v>
      </c>
      <c r="D287" s="292" t="s">
        <v>1403</v>
      </c>
      <c r="E287" s="292" t="s">
        <v>97</v>
      </c>
      <c r="F287" s="296"/>
      <c r="G287" s="316"/>
      <c r="H287" s="298"/>
      <c r="I287" s="298">
        <v>10800000</v>
      </c>
      <c r="J287" s="292" t="s">
        <v>114</v>
      </c>
      <c r="K287" s="292"/>
    </row>
    <row r="288" spans="1:11" s="308" customFormat="1" hidden="1">
      <c r="A288" s="379">
        <v>44315</v>
      </c>
      <c r="B288" s="315"/>
      <c r="C288" s="292" t="s">
        <v>635</v>
      </c>
      <c r="D288" s="292" t="s">
        <v>1403</v>
      </c>
      <c r="E288" s="292" t="s">
        <v>97</v>
      </c>
      <c r="F288" s="296"/>
      <c r="G288" s="316"/>
      <c r="H288" s="298"/>
      <c r="I288" s="298">
        <v>80333400</v>
      </c>
      <c r="J288" s="292" t="s">
        <v>114</v>
      </c>
      <c r="K288" s="292"/>
    </row>
    <row r="289" spans="1:11" s="308" customFormat="1" hidden="1">
      <c r="A289" s="379">
        <v>44315</v>
      </c>
      <c r="B289" s="315"/>
      <c r="C289" s="292" t="s">
        <v>555</v>
      </c>
      <c r="D289" s="292" t="s">
        <v>1403</v>
      </c>
      <c r="E289" s="292" t="s">
        <v>97</v>
      </c>
      <c r="F289" s="296"/>
      <c r="G289" s="316"/>
      <c r="H289" s="298"/>
      <c r="I289" s="298">
        <v>58411000</v>
      </c>
      <c r="J289" s="292" t="s">
        <v>114</v>
      </c>
      <c r="K289" s="292"/>
    </row>
    <row r="290" spans="1:11" s="308" customFormat="1" hidden="1">
      <c r="A290" s="379">
        <v>44315</v>
      </c>
      <c r="B290" s="315"/>
      <c r="C290" s="292" t="s">
        <v>554</v>
      </c>
      <c r="D290" s="292" t="s">
        <v>1403</v>
      </c>
      <c r="E290" s="292" t="s">
        <v>97</v>
      </c>
      <c r="F290" s="296"/>
      <c r="G290" s="316"/>
      <c r="H290" s="298"/>
      <c r="I290" s="298">
        <v>33620000</v>
      </c>
      <c r="J290" s="292" t="s">
        <v>114</v>
      </c>
      <c r="K290" s="292"/>
    </row>
    <row r="291" spans="1:11" s="308" customFormat="1" hidden="1">
      <c r="A291" s="379">
        <v>44315</v>
      </c>
      <c r="B291" s="315"/>
      <c r="C291" s="292" t="s">
        <v>599</v>
      </c>
      <c r="D291" s="292" t="s">
        <v>1403</v>
      </c>
      <c r="E291" s="292" t="s">
        <v>97</v>
      </c>
      <c r="F291" s="296"/>
      <c r="G291" s="316"/>
      <c r="H291" s="298"/>
      <c r="I291" s="298">
        <v>140125050</v>
      </c>
      <c r="J291" s="292" t="s">
        <v>114</v>
      </c>
      <c r="K291" s="292"/>
    </row>
    <row r="292" spans="1:11" s="308" customFormat="1" hidden="1">
      <c r="A292" s="379">
        <v>44315</v>
      </c>
      <c r="B292" s="315"/>
      <c r="C292" s="292" t="s">
        <v>624</v>
      </c>
      <c r="D292" s="292" t="s">
        <v>1403</v>
      </c>
      <c r="E292" s="292" t="s">
        <v>97</v>
      </c>
      <c r="F292" s="296"/>
      <c r="G292" s="316"/>
      <c r="H292" s="298"/>
      <c r="I292" s="298">
        <v>183033000</v>
      </c>
      <c r="J292" s="292" t="s">
        <v>114</v>
      </c>
      <c r="K292" s="292"/>
    </row>
    <row r="293" spans="1:11" s="308" customFormat="1" hidden="1">
      <c r="A293" s="379">
        <v>44315</v>
      </c>
      <c r="B293" s="315"/>
      <c r="C293" s="292" t="s">
        <v>1220</v>
      </c>
      <c r="D293" s="292" t="s">
        <v>1403</v>
      </c>
      <c r="E293" s="292" t="s">
        <v>97</v>
      </c>
      <c r="F293" s="296"/>
      <c r="G293" s="316"/>
      <c r="H293" s="298"/>
      <c r="I293" s="298">
        <v>127000000</v>
      </c>
      <c r="J293" s="292" t="s">
        <v>114</v>
      </c>
      <c r="K293" s="292"/>
    </row>
    <row r="294" spans="1:11" s="308" customFormat="1" hidden="1">
      <c r="A294" s="379">
        <v>44315</v>
      </c>
      <c r="B294" s="315"/>
      <c r="C294" s="292" t="s">
        <v>677</v>
      </c>
      <c r="D294" s="292" t="s">
        <v>1403</v>
      </c>
      <c r="E294" s="292" t="s">
        <v>97</v>
      </c>
      <c r="F294" s="296"/>
      <c r="G294" s="316"/>
      <c r="H294" s="298"/>
      <c r="I294" s="298">
        <v>49700000</v>
      </c>
      <c r="J294" s="292" t="s">
        <v>114</v>
      </c>
      <c r="K294" s="292"/>
    </row>
    <row r="295" spans="1:11" s="308" customFormat="1" hidden="1">
      <c r="A295" s="379">
        <v>44315</v>
      </c>
      <c r="B295" s="315"/>
      <c r="C295" s="292" t="s">
        <v>1401</v>
      </c>
      <c r="D295" s="292" t="s">
        <v>1403</v>
      </c>
      <c r="E295" s="292" t="s">
        <v>97</v>
      </c>
      <c r="F295" s="296"/>
      <c r="G295" s="316"/>
      <c r="H295" s="298"/>
      <c r="I295" s="298">
        <v>113141000</v>
      </c>
      <c r="J295" s="292" t="s">
        <v>114</v>
      </c>
      <c r="K295" s="292"/>
    </row>
    <row r="296" spans="1:11" s="308" customFormat="1" hidden="1">
      <c r="A296" s="379">
        <v>44315</v>
      </c>
      <c r="B296" s="315"/>
      <c r="C296" s="292" t="s">
        <v>697</v>
      </c>
      <c r="D296" s="292" t="s">
        <v>1404</v>
      </c>
      <c r="E296" s="292" t="s">
        <v>162</v>
      </c>
      <c r="F296" s="296"/>
      <c r="G296" s="316"/>
      <c r="H296" s="298"/>
      <c r="I296" s="298">
        <v>488769120</v>
      </c>
      <c r="J296" s="292" t="s">
        <v>114</v>
      </c>
      <c r="K296" s="292"/>
    </row>
    <row r="297" spans="1:11" s="308" customFormat="1" hidden="1">
      <c r="A297" s="379">
        <v>44291</v>
      </c>
      <c r="B297" s="315"/>
      <c r="C297" s="292" t="s">
        <v>697</v>
      </c>
      <c r="D297" s="292" t="s">
        <v>1067</v>
      </c>
      <c r="E297" s="292" t="s">
        <v>162</v>
      </c>
      <c r="F297" s="296"/>
      <c r="G297" s="316"/>
      <c r="H297" s="298"/>
      <c r="I297" s="298">
        <v>547233000</v>
      </c>
      <c r="J297" s="292" t="s">
        <v>114</v>
      </c>
      <c r="K297" s="292"/>
    </row>
    <row r="298" spans="1:11" s="308" customFormat="1" hidden="1">
      <c r="A298" s="379">
        <v>44295</v>
      </c>
      <c r="B298" s="315"/>
      <c r="C298" s="292" t="s">
        <v>270</v>
      </c>
      <c r="D298" s="292" t="s">
        <v>1405</v>
      </c>
      <c r="E298" s="292" t="s">
        <v>97</v>
      </c>
      <c r="F298" s="296"/>
      <c r="G298" s="316"/>
      <c r="H298" s="298"/>
      <c r="I298" s="298">
        <v>85000000</v>
      </c>
      <c r="J298" s="292" t="s">
        <v>114</v>
      </c>
      <c r="K298" s="292"/>
    </row>
    <row r="299" spans="1:11" s="308" customFormat="1" hidden="1">
      <c r="A299" s="379">
        <v>44302</v>
      </c>
      <c r="B299" s="315"/>
      <c r="C299" s="292" t="s">
        <v>557</v>
      </c>
      <c r="D299" s="292" t="s">
        <v>1406</v>
      </c>
      <c r="E299" s="292" t="s">
        <v>162</v>
      </c>
      <c r="F299" s="296"/>
      <c r="G299" s="316"/>
      <c r="H299" s="298"/>
      <c r="I299" s="298">
        <v>630000000</v>
      </c>
      <c r="J299" s="292" t="s">
        <v>114</v>
      </c>
      <c r="K299" s="292"/>
    </row>
    <row r="300" spans="1:11" s="308" customFormat="1" hidden="1">
      <c r="A300" s="379">
        <v>44306</v>
      </c>
      <c r="B300" s="315"/>
      <c r="C300" s="292" t="s">
        <v>1402</v>
      </c>
      <c r="D300" s="292" t="s">
        <v>1407</v>
      </c>
      <c r="E300" s="292" t="s">
        <v>162</v>
      </c>
      <c r="F300" s="296"/>
      <c r="G300" s="316"/>
      <c r="H300" s="298"/>
      <c r="I300" s="298">
        <v>2315000000</v>
      </c>
      <c r="J300" s="292" t="s">
        <v>114</v>
      </c>
      <c r="K300" s="292"/>
    </row>
    <row r="301" spans="1:11" s="308" customFormat="1" hidden="1">
      <c r="A301" s="379">
        <v>44306</v>
      </c>
      <c r="B301" s="315"/>
      <c r="C301" s="292" t="s">
        <v>270</v>
      </c>
      <c r="D301" s="292" t="s">
        <v>1408</v>
      </c>
      <c r="E301" s="292" t="s">
        <v>97</v>
      </c>
      <c r="F301" s="296"/>
      <c r="G301" s="316"/>
      <c r="H301" s="298"/>
      <c r="I301" s="298">
        <v>69000000</v>
      </c>
      <c r="J301" s="292" t="s">
        <v>114</v>
      </c>
      <c r="K301" s="292"/>
    </row>
  </sheetData>
  <autoFilter ref="A4:K301" xr:uid="{00000000-0009-0000-0000-000012000000}">
    <filterColumn colId="2">
      <filters>
        <filter val="Nguyễn Văn Thắng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96"/>
  <sheetViews>
    <sheetView showGridLines="0" tabSelected="1" zoomScale="77" zoomScaleNormal="77" workbookViewId="0">
      <pane xSplit="3" ySplit="6" topLeftCell="D7" activePane="bottomRight" state="frozen"/>
      <selection activeCell="O84" sqref="O84:O85"/>
      <selection pane="topRight" activeCell="O84" sqref="O84:O85"/>
      <selection pane="bottomLeft" activeCell="O84" sqref="O84:O85"/>
      <selection pane="bottomRight" activeCell="AU33" sqref="AU33"/>
    </sheetView>
  </sheetViews>
  <sheetFormatPr defaultColWidth="9" defaultRowHeight="13.5"/>
  <cols>
    <col min="1" max="1" width="2.85546875" style="1" bestFit="1" customWidth="1"/>
    <col min="2" max="2" width="14.5703125" style="1" bestFit="1" customWidth="1"/>
    <col min="3" max="3" width="15.85546875" style="1" customWidth="1"/>
    <col min="4" max="4" width="9.85546875" style="18" hidden="1" customWidth="1"/>
    <col min="5" max="5" width="45.5703125" style="176" customWidth="1"/>
    <col min="6" max="6" width="12.42578125" style="18" hidden="1" customWidth="1"/>
    <col min="7" max="7" width="18.28515625" style="18" hidden="1" customWidth="1"/>
    <col min="8" max="13" width="19.42578125" style="18" hidden="1" customWidth="1"/>
    <col min="14" max="14" width="13.5703125" style="573" hidden="1" customWidth="1"/>
    <col min="15" max="15" width="18.140625" style="573" hidden="1" customWidth="1"/>
    <col min="16" max="16" width="15.5703125" style="18" hidden="1" customWidth="1"/>
    <col min="17" max="17" width="19.5703125" style="18" hidden="1" customWidth="1"/>
    <col min="18" max="18" width="15.5703125" style="18" hidden="1" customWidth="1"/>
    <col min="19" max="19" width="19.5703125" style="18" hidden="1" customWidth="1"/>
    <col min="20" max="20" width="13.5703125" style="18" hidden="1" customWidth="1"/>
    <col min="21" max="21" width="19.5703125" style="18" hidden="1" customWidth="1"/>
    <col min="22" max="22" width="15.5703125" style="18" customWidth="1"/>
    <col min="23" max="23" width="19.5703125" style="18" bestFit="1" customWidth="1"/>
    <col min="24" max="24" width="15.5703125" style="18" customWidth="1"/>
    <col min="25" max="25" width="19.5703125" style="18" bestFit="1" customWidth="1"/>
    <col min="26" max="26" width="42.7109375" style="573" hidden="1" customWidth="1"/>
    <col min="27" max="27" width="27.7109375" style="657" hidden="1" customWidth="1"/>
    <col min="28" max="28" width="12.42578125" style="1" hidden="1" customWidth="1"/>
    <col min="29" max="29" width="23.28515625" style="1" hidden="1" customWidth="1"/>
    <col min="30" max="30" width="40.85546875" style="1" hidden="1" customWidth="1"/>
    <col min="31" max="31" width="5.28515625" style="1" hidden="1" customWidth="1"/>
    <col min="32" max="41" width="0" style="1" hidden="1" customWidth="1"/>
    <col min="42" max="16384" width="9" style="1"/>
  </cols>
  <sheetData>
    <row r="1" spans="1:31" s="18" customFormat="1" ht="26.25" customHeight="1">
      <c r="A1" s="770" t="s">
        <v>2350</v>
      </c>
      <c r="B1" s="770"/>
      <c r="C1" s="770"/>
      <c r="D1" s="770"/>
      <c r="E1" s="770"/>
      <c r="N1" s="573"/>
      <c r="O1" s="573"/>
      <c r="Z1" s="573"/>
      <c r="AA1" s="657"/>
      <c r="AB1" s="712" t="s">
        <v>2326</v>
      </c>
      <c r="AC1" s="712"/>
      <c r="AD1" s="712"/>
      <c r="AE1" s="18" t="s">
        <v>2349</v>
      </c>
    </row>
    <row r="2" spans="1:31" s="18" customFormat="1" ht="10.5" customHeight="1">
      <c r="E2" s="176"/>
      <c r="N2" s="573"/>
      <c r="O2" s="573"/>
      <c r="Z2" s="573"/>
      <c r="AA2" s="657"/>
      <c r="AB2" s="668"/>
      <c r="AC2" s="668"/>
      <c r="AD2" s="668"/>
    </row>
    <row r="3" spans="1:31" s="18" customFormat="1" ht="1.5" customHeight="1">
      <c r="E3" s="176"/>
      <c r="N3" s="573"/>
      <c r="O3" s="573"/>
      <c r="Z3" s="573"/>
      <c r="AA3" s="657"/>
      <c r="AB3" s="668" t="s">
        <v>2327</v>
      </c>
      <c r="AC3" s="668"/>
      <c r="AD3" s="668"/>
    </row>
    <row r="4" spans="1:31" ht="21.75" hidden="1" customHeight="1">
      <c r="AB4" s="668" t="s">
        <v>2329</v>
      </c>
      <c r="AC4" s="668"/>
      <c r="AD4" s="668"/>
    </row>
    <row r="5" spans="1:31" ht="17.25">
      <c r="A5" s="714" t="s">
        <v>0</v>
      </c>
      <c r="B5" s="715"/>
      <c r="C5" s="716"/>
      <c r="D5" s="407"/>
      <c r="E5" s="163"/>
      <c r="F5" s="693">
        <v>44197</v>
      </c>
      <c r="G5" s="694"/>
      <c r="H5" s="693">
        <v>44228</v>
      </c>
      <c r="I5" s="694"/>
      <c r="J5" s="693">
        <v>44257</v>
      </c>
      <c r="K5" s="694"/>
      <c r="L5" s="693">
        <v>44288</v>
      </c>
      <c r="M5" s="694"/>
      <c r="N5" s="693">
        <v>44347</v>
      </c>
      <c r="O5" s="694"/>
      <c r="P5" s="721">
        <v>44377</v>
      </c>
      <c r="Q5" s="722"/>
      <c r="R5" s="693">
        <v>44408</v>
      </c>
      <c r="S5" s="694"/>
      <c r="T5" s="721">
        <v>44439</v>
      </c>
      <c r="U5" s="722"/>
      <c r="V5" s="693">
        <v>44469</v>
      </c>
      <c r="W5" s="694"/>
      <c r="X5" s="693">
        <v>44500</v>
      </c>
      <c r="Y5" s="694"/>
      <c r="Z5" s="693">
        <v>44500</v>
      </c>
      <c r="AA5" s="694"/>
      <c r="AB5" s="668" t="s">
        <v>2328</v>
      </c>
      <c r="AC5" s="668"/>
      <c r="AD5" s="668"/>
    </row>
    <row r="6" spans="1:31" ht="17.25">
      <c r="A6" s="717"/>
      <c r="B6" s="718"/>
      <c r="C6" s="719"/>
      <c r="D6" s="408"/>
      <c r="E6" s="164"/>
      <c r="F6" s="373"/>
      <c r="G6" s="373"/>
      <c r="H6" s="373"/>
      <c r="I6" s="373"/>
      <c r="J6" s="526"/>
      <c r="K6" s="526"/>
      <c r="L6" s="526"/>
      <c r="M6" s="526"/>
      <c r="N6" s="526"/>
      <c r="O6" s="526"/>
      <c r="P6" s="577"/>
      <c r="Q6" s="577"/>
      <c r="R6" s="526"/>
      <c r="S6" s="526"/>
      <c r="T6" s="577"/>
      <c r="U6" s="577"/>
      <c r="V6" s="526"/>
      <c r="W6" s="526"/>
      <c r="X6" s="526"/>
      <c r="Y6" s="526"/>
      <c r="Z6" s="649" t="s">
        <v>115</v>
      </c>
      <c r="AA6" s="658" t="s">
        <v>114</v>
      </c>
      <c r="AB6" s="668" t="s">
        <v>2330</v>
      </c>
      <c r="AC6" s="668"/>
      <c r="AD6" s="668"/>
    </row>
    <row r="7" spans="1:31" ht="13.5" customHeight="1">
      <c r="A7" s="695" t="s">
        <v>83</v>
      </c>
      <c r="B7" s="720" t="s">
        <v>3</v>
      </c>
      <c r="C7" s="720"/>
      <c r="D7" s="468"/>
      <c r="E7" s="165" t="s">
        <v>79</v>
      </c>
      <c r="F7" s="3"/>
      <c r="G7" s="4">
        <v>139422205642</v>
      </c>
      <c r="H7" s="3"/>
      <c r="I7" s="4">
        <f>G43</f>
        <v>139422205642</v>
      </c>
      <c r="J7" s="3"/>
      <c r="K7" s="4">
        <f>I43</f>
        <v>415172226705</v>
      </c>
      <c r="L7" s="3"/>
      <c r="M7" s="4">
        <f>K43</f>
        <v>415172226705</v>
      </c>
      <c r="N7" s="553"/>
      <c r="O7" s="554">
        <f>M43</f>
        <v>415172226705</v>
      </c>
      <c r="P7" s="553"/>
      <c r="Q7" s="554">
        <f>O43</f>
        <v>415172226705</v>
      </c>
      <c r="R7" s="589"/>
      <c r="S7" s="590">
        <f>Q43</f>
        <v>415172226705</v>
      </c>
      <c r="T7" s="553"/>
      <c r="U7" s="554">
        <f>S43</f>
        <v>415172226705</v>
      </c>
      <c r="V7" s="3"/>
      <c r="W7" s="4">
        <f>U43</f>
        <v>415172226705</v>
      </c>
      <c r="X7" s="3"/>
      <c r="Y7" s="4">
        <f>W43</f>
        <v>415172226705</v>
      </c>
      <c r="Z7" s="332"/>
      <c r="AA7" s="333"/>
      <c r="AB7" s="668"/>
      <c r="AC7" s="668"/>
      <c r="AD7" s="668"/>
    </row>
    <row r="8" spans="1:31">
      <c r="A8" s="696"/>
      <c r="B8" s="699" t="s">
        <v>4</v>
      </c>
      <c r="C8" s="5" t="s">
        <v>5</v>
      </c>
      <c r="D8" s="5"/>
      <c r="E8" s="166"/>
      <c r="F8" s="361">
        <v>3059067.2202781942</v>
      </c>
      <c r="G8" s="185">
        <v>70309825956.800018</v>
      </c>
      <c r="H8" s="361">
        <f>F44</f>
        <v>2922106.1502781948</v>
      </c>
      <c r="I8" s="185">
        <f>G44</f>
        <v>67065203131.350037</v>
      </c>
      <c r="J8" s="361">
        <f>H44</f>
        <v>2809421.3802781962</v>
      </c>
      <c r="K8" s="185">
        <f>I44</f>
        <v>64352778614.900055</v>
      </c>
      <c r="L8" s="361">
        <f>J44</f>
        <v>5191296.8302781992</v>
      </c>
      <c r="M8" s="185">
        <f>K44</f>
        <v>119202485931.90002</v>
      </c>
      <c r="N8" s="555">
        <f>L44</f>
        <v>4995711.6002781969</v>
      </c>
      <c r="O8" s="556">
        <f>M44</f>
        <v>114601697438.00003</v>
      </c>
      <c r="P8" s="555">
        <f>N44</f>
        <v>6188999.260278197</v>
      </c>
      <c r="Q8" s="556">
        <f>O44</f>
        <v>141879751035.45026</v>
      </c>
      <c r="R8" s="555">
        <f>P44</f>
        <v>7044171.3202782013</v>
      </c>
      <c r="S8" s="556">
        <f>Q44</f>
        <v>161311544745.60022</v>
      </c>
      <c r="T8" s="555">
        <f>R44</f>
        <v>6948117.820278205</v>
      </c>
      <c r="U8" s="556">
        <f>S44</f>
        <v>158657791132.60022</v>
      </c>
      <c r="V8" s="610">
        <f>T44</f>
        <v>7014867.4602782093</v>
      </c>
      <c r="W8" s="611">
        <f>U44</f>
        <v>158933769989</v>
      </c>
      <c r="X8" s="361">
        <f>V44</f>
        <v>9894215.9002782106</v>
      </c>
      <c r="Y8" s="185">
        <f>W44</f>
        <v>223920817761</v>
      </c>
      <c r="Z8" s="648"/>
      <c r="AA8" s="659"/>
      <c r="AB8" s="669"/>
      <c r="AC8" s="670"/>
      <c r="AD8" s="668"/>
    </row>
    <row r="9" spans="1:31">
      <c r="A9" s="696"/>
      <c r="B9" s="700"/>
      <c r="C9" s="5" t="s">
        <v>105</v>
      </c>
      <c r="D9" s="5"/>
      <c r="E9" s="178" t="s">
        <v>107</v>
      </c>
      <c r="F9" s="320"/>
      <c r="G9" s="188">
        <v>6262881886</v>
      </c>
      <c r="H9" s="320"/>
      <c r="I9" s="188">
        <f>G45</f>
        <v>3748177507</v>
      </c>
      <c r="J9" s="320"/>
      <c r="K9" s="188">
        <f>I45</f>
        <v>5265881007</v>
      </c>
      <c r="L9" s="320"/>
      <c r="M9" s="188">
        <f>K45</f>
        <v>4689693658</v>
      </c>
      <c r="N9" s="557"/>
      <c r="O9" s="558">
        <f>M45</f>
        <v>6482759289</v>
      </c>
      <c r="P9" s="557"/>
      <c r="Q9" s="558">
        <f>O45</f>
        <v>5778416631</v>
      </c>
      <c r="R9" s="557"/>
      <c r="S9" s="558">
        <f>Q45</f>
        <v>6622051458</v>
      </c>
      <c r="T9" s="557"/>
      <c r="U9" s="558">
        <f>S45</f>
        <v>9037755938</v>
      </c>
      <c r="V9" s="612"/>
      <c r="W9" s="613">
        <f>U45</f>
        <v>11977868856</v>
      </c>
      <c r="X9" s="320"/>
      <c r="Y9" s="188">
        <f>W45</f>
        <v>28731307907</v>
      </c>
      <c r="Z9" s="648"/>
      <c r="AA9" s="659"/>
      <c r="AB9" s="669"/>
      <c r="AC9" s="668"/>
      <c r="AD9" s="668"/>
    </row>
    <row r="10" spans="1:31">
      <c r="A10" s="696"/>
      <c r="B10" s="700"/>
      <c r="C10" s="6" t="s">
        <v>104</v>
      </c>
      <c r="D10" s="6"/>
      <c r="E10" s="771" t="s">
        <v>108</v>
      </c>
      <c r="F10" s="321"/>
      <c r="G10" s="191">
        <v>0</v>
      </c>
      <c r="H10" s="321"/>
      <c r="I10" s="191">
        <f>G46</f>
        <v>0</v>
      </c>
      <c r="J10" s="321"/>
      <c r="K10" s="191">
        <f>I46</f>
        <v>0</v>
      </c>
      <c r="L10" s="321"/>
      <c r="M10" s="191">
        <f>K46</f>
        <v>0</v>
      </c>
      <c r="N10" s="559"/>
      <c r="O10" s="560">
        <f>M46</f>
        <v>0</v>
      </c>
      <c r="P10" s="559"/>
      <c r="Q10" s="560">
        <f>O46</f>
        <v>0</v>
      </c>
      <c r="R10" s="559"/>
      <c r="S10" s="560">
        <f>Q46</f>
        <v>0</v>
      </c>
      <c r="T10" s="559"/>
      <c r="U10" s="560">
        <f>S46</f>
        <v>0</v>
      </c>
      <c r="V10" s="614"/>
      <c r="W10" s="615">
        <f>U46</f>
        <v>0</v>
      </c>
      <c r="X10" s="321"/>
      <c r="Y10" s="191">
        <f>W46</f>
        <v>0</v>
      </c>
      <c r="Z10" s="648"/>
      <c r="AA10" s="659"/>
      <c r="AB10" s="669"/>
      <c r="AC10" s="668"/>
      <c r="AD10" s="668"/>
    </row>
    <row r="11" spans="1:31">
      <c r="A11" s="697"/>
      <c r="B11" s="701"/>
      <c r="C11" s="7" t="s">
        <v>6</v>
      </c>
      <c r="D11" s="469"/>
      <c r="E11" s="772"/>
      <c r="F11" s="377">
        <f>SUM(F8:F10)</f>
        <v>3059067.2202781942</v>
      </c>
      <c r="G11" s="192">
        <f t="shared" ref="G11" si="0">SUM(G8:G10)</f>
        <v>76572707842.800018</v>
      </c>
      <c r="H11" s="377">
        <f>SUM(H8:H10)</f>
        <v>2922106.1502781948</v>
      </c>
      <c r="I11" s="192">
        <f t="shared" ref="I11:K11" si="1">SUM(I8:I10)</f>
        <v>70813380638.350037</v>
      </c>
      <c r="J11" s="377">
        <f>SUM(J8:J10)</f>
        <v>2809421.3802781962</v>
      </c>
      <c r="K11" s="192">
        <f t="shared" si="1"/>
        <v>69618659621.900055</v>
      </c>
      <c r="L11" s="377">
        <f>SUM(L8:L10)</f>
        <v>5191296.8302781992</v>
      </c>
      <c r="M11" s="192">
        <f t="shared" ref="M11:O11" si="2">SUM(M8:M10)</f>
        <v>123892179589.90002</v>
      </c>
      <c r="N11" s="561">
        <f>SUM(N8:N10)</f>
        <v>4995711.6002781969</v>
      </c>
      <c r="O11" s="562">
        <f t="shared" si="2"/>
        <v>121084456727.00003</v>
      </c>
      <c r="P11" s="561">
        <f>SUM(P8:P10)</f>
        <v>6188999.260278197</v>
      </c>
      <c r="Q11" s="562">
        <f t="shared" ref="Q11:S11" si="3">SUM(Q8:Q10)</f>
        <v>147658167666.45026</v>
      </c>
      <c r="R11" s="561">
        <f>SUM(R8:R10)</f>
        <v>7044171.3202782013</v>
      </c>
      <c r="S11" s="562">
        <f t="shared" si="3"/>
        <v>167933596203.60022</v>
      </c>
      <c r="T11" s="561">
        <f>SUM(T8:T10)</f>
        <v>6948117.820278205</v>
      </c>
      <c r="U11" s="562">
        <f t="shared" ref="U11:W11" si="4">SUM(U8:U10)</f>
        <v>167695547070.60022</v>
      </c>
      <c r="V11" s="616">
        <f>SUM(V8:V10)</f>
        <v>7014867.4602782093</v>
      </c>
      <c r="W11" s="617">
        <f t="shared" si="4"/>
        <v>170911638845</v>
      </c>
      <c r="X11" s="377">
        <f>SUM(X8:X10)</f>
        <v>9894215.9002782106</v>
      </c>
      <c r="Y11" s="192">
        <f t="shared" ref="Y11" si="5">SUM(Y8:Y10)</f>
        <v>252652125668</v>
      </c>
      <c r="Z11" s="648"/>
      <c r="AA11" s="659"/>
      <c r="AB11" s="669"/>
      <c r="AC11" s="668"/>
      <c r="AD11" s="668"/>
    </row>
    <row r="12" spans="1:31" ht="13.5" customHeight="1">
      <c r="A12" s="713" t="s">
        <v>82</v>
      </c>
      <c r="B12" s="160" t="s">
        <v>80</v>
      </c>
      <c r="C12" s="160"/>
      <c r="D12" s="470" t="s">
        <v>763</v>
      </c>
      <c r="E12" s="773" t="s">
        <v>90</v>
      </c>
      <c r="F12" s="410">
        <f>SUMIFS('GL202101'!$F$5:$F$60680,'GL202101'!$E$5:$E$60680,'자금실적 및 계획(원)USD_VND'!$B12)</f>
        <v>0</v>
      </c>
      <c r="G12" s="196">
        <f>SUMIFS('GL202101'!$G$5:$G$60605,'GL202101'!$E$5:$E$60605,'자금실적 및 계획(원)USD_VND'!$B12)</f>
        <v>0</v>
      </c>
      <c r="H12" s="410">
        <f>SUMIFS('GL202102'!$F$5:$F$60738,'GL202102'!$E$5:$E$60738,'자금실적 및 계획(원)USD_VND'!$B12)</f>
        <v>0</v>
      </c>
      <c r="I12" s="196">
        <f>SUMIFS('GL202102'!$G$5:$G$60663,'GL202102'!$E$5:$E$60663,'자금실적 및 계획(원)USD_VND'!$B12)</f>
        <v>0</v>
      </c>
      <c r="J12" s="410">
        <f>SUMIFS('GL202103'!$F$5:$F$60705,'GL202103'!$E$5:$E$60705,'자금실적 및 계획(원)USD_VND'!$B12)</f>
        <v>0</v>
      </c>
      <c r="K12" s="196">
        <f>SUMIFS('GL202103'!$G$5:$G$60630,'GL202103'!$E$5:$E$60630,'자금실적 및 계획(원)USD_VND'!$B12)</f>
        <v>0</v>
      </c>
      <c r="L12" s="410">
        <f>SUMIFS('GL202104'!$F$5:$F$60705,'GL202104'!$E$5:$E$60705,'자금실적 및 계획(원)USD_VND'!$B12)</f>
        <v>0</v>
      </c>
      <c r="M12" s="196">
        <f>SUMIFS('GL202104'!$G$5:$G$60630,'GL202104'!$E$5:$E$60630,'자금실적 및 계획(원)USD_VND'!$B12)</f>
        <v>0</v>
      </c>
      <c r="N12" s="410">
        <f>SUMIFS('GL202105'!$F$4:$F$60691,'GL202105'!$E$4:$E$60691,'자금실적 및 계획(원)USD_VND'!$B12)</f>
        <v>0</v>
      </c>
      <c r="O12" s="196">
        <f>SUMIFS('GL202105'!$G$4:$G$60616,'GL202105'!$E$4:$E$60616,'자금실적 및 계획(원)USD_VND'!$B12)</f>
        <v>0</v>
      </c>
      <c r="P12" s="410">
        <f>SUMIFS('GL202106'!$F$4:$F$60683,'GL202106'!$E$4:$E$60683,'자금실적 및 계획(원)USD_VND'!$B12)</f>
        <v>0</v>
      </c>
      <c r="Q12" s="196">
        <f>SUMIFS('GL202106'!$G$4:$G$60608,'GL202106'!$E$4:$E$60608,'자금실적 및 계획(원)USD_VND'!$B12)</f>
        <v>0</v>
      </c>
      <c r="R12" s="410">
        <f>SUMIFS('GL202107'!$F$4:$F$60772,'GL202107'!$E$4:$E$60772,'자금실적 및 계획(원)USD_VND'!$B12)</f>
        <v>0</v>
      </c>
      <c r="S12" s="196">
        <f>SUMIFS('GL202107'!$G$4:$G$60697,'GL202107'!$E$4:$E$60697,'자금실적 및 계획(원)USD_VND'!$B12)</f>
        <v>0</v>
      </c>
      <c r="T12" s="410">
        <f>SUMIFS('GL202108'!$F$4:$F$60833,'GL202108'!$E$4:$E$60833,'자금실적 및 계획(원)USD_VND'!$B12)</f>
        <v>0</v>
      </c>
      <c r="U12" s="196">
        <f>SUMIFS('GL202108'!$G$4:$G$60758,'GL202108'!$E$4:$E$60758,'자금실적 및 계획(원)USD_VND'!$B12)</f>
        <v>0</v>
      </c>
      <c r="V12" s="618">
        <f>SUMIFS('GL202109'!$F$4:$F$60819,'GL202109'!$E$4:$E$60819,'자금실적 및 계획(원)USD_VND'!$B12)</f>
        <v>0</v>
      </c>
      <c r="W12" s="619">
        <f>SUMIFS('GL202109'!$G$4:$G$60744,'GL202109'!$E$4:$E$60744,'자금실적 및 계획(원)USD_VND'!$B12)</f>
        <v>0</v>
      </c>
      <c r="X12" s="410">
        <f>SUMIFS(Plan202110!$F$4:$F$60759,Plan202110!$E$4:$E$60759,'자금실적 및 계획(원)USD_VND'!$B12)</f>
        <v>0</v>
      </c>
      <c r="Y12" s="196">
        <f>SUMIFS(Plan202110!$G$4:$G$60684,Plan202110!$E$4:$E$60684,'자금실적 및 계획(원)USD_VND'!$B12)</f>
        <v>0</v>
      </c>
      <c r="Z12" s="647" t="s">
        <v>2331</v>
      </c>
      <c r="AA12" s="656" t="s">
        <v>2336</v>
      </c>
      <c r="AB12" s="669"/>
      <c r="AC12" s="668"/>
      <c r="AD12" s="668"/>
    </row>
    <row r="13" spans="1:31">
      <c r="A13" s="703"/>
      <c r="B13" s="159" t="s">
        <v>81</v>
      </c>
      <c r="C13" s="159"/>
      <c r="D13" s="159" t="s">
        <v>178</v>
      </c>
      <c r="E13" s="178" t="s">
        <v>91</v>
      </c>
      <c r="F13" s="410">
        <f>SUMIFS('GL202101'!$F$5:$F$60680,'GL202101'!$E$5:$E$60680,'자금실적 및 계획(원)USD_VND'!$B13)</f>
        <v>0</v>
      </c>
      <c r="G13" s="196">
        <f>SUMIFS('GL202101'!$G$5:$G$60605,'GL202101'!$E$5:$E$60605,'자금실적 및 계획(원)USD_VND'!$B13)</f>
        <v>0</v>
      </c>
      <c r="H13" s="410">
        <f>SUMIFS('GL202102'!$F$5:$F$60738,'GL202102'!$E$5:$E$60738,'자금실적 및 계획(원)USD_VND'!$B13)</f>
        <v>564536.37</v>
      </c>
      <c r="I13" s="196">
        <f>SUMIFS('GL202102'!$G$5:$G$60663,'GL202102'!$E$5:$E$60663,'자금실적 및 계획(원)USD_VND'!$B13)</f>
        <v>12972576327</v>
      </c>
      <c r="J13" s="410">
        <f>SUMIFS('GL202103'!$F$5:$F$60705,'GL202103'!$E$5:$E$60705,'자금실적 및 계획(원)USD_VND'!$B13)</f>
        <v>545724.26</v>
      </c>
      <c r="K13" s="196">
        <f>SUMIFS('GL202103'!$G$5:$G$60630,'GL202103'!$E$5:$E$60630,'자금실적 및 계획(원)USD_VND'!$B13)</f>
        <v>12523356818</v>
      </c>
      <c r="L13" s="410">
        <f>SUMIFS('GL202104'!$F$5:$F$60705,'GL202104'!$E$5:$E$60705,'자금실적 및 계획(원)USD_VND'!$B13)</f>
        <v>0</v>
      </c>
      <c r="M13" s="196">
        <f>SUMIFS('GL202104'!$G$5:$G$60630,'GL202104'!$E$5:$E$60630,'자금실적 및 계획(원)USD_VND'!$B13)</f>
        <v>0</v>
      </c>
      <c r="N13" s="410">
        <f>SUMIFS('GL202105'!$F$4:$F$60691,'GL202105'!$E$4:$E$60691,'자금실적 및 계획(원)USD_VND'!$B13)</f>
        <v>1351938.35</v>
      </c>
      <c r="O13" s="196">
        <f>SUMIFS('GL202105'!$G$4:$G$60616,'GL202105'!$E$4:$E$60616,'자금실적 및 계획(원)USD_VND'!$B13)</f>
        <v>31014540155</v>
      </c>
      <c r="P13" s="410">
        <f>SUMIFS('GL202106'!$F$4:$F$60683,'GL202106'!$E$4:$E$60683,'자금실적 및 계획(원)USD_VND'!$B13)</f>
        <v>1583869.97</v>
      </c>
      <c r="Q13" s="196">
        <f>SUMIFS('GL202106'!$G$4:$G$60608,'GL202106'!$E$4:$E$60608,'자금실적 및 계획(원)USD_VND'!$B13)</f>
        <v>36239086988</v>
      </c>
      <c r="R13" s="410">
        <f>SUMIFS('GL202107'!$F$4:$F$60772,'GL202107'!$E$4:$E$60772,'자금실적 및 계획(원)USD_VND'!$B13)</f>
        <v>2077683.39</v>
      </c>
      <c r="S13" s="196">
        <f>SUMIFS('GL202107'!$G$4:$G$60697,'GL202107'!$E$4:$E$60697,'자금실적 및 계획(원)USD_VND'!$B13)</f>
        <v>47558351209</v>
      </c>
      <c r="T13" s="410">
        <f>SUMIFS('GL202108'!$F$4:$F$60833,'GL202108'!$E$4:$E$60833,'자금실적 및 계획(원)USD_VND'!$B13)</f>
        <v>2265591.9500000002</v>
      </c>
      <c r="U13" s="196">
        <f>SUMIFS('GL202108'!$G$4:$G$60758,'GL202108'!$E$4:$E$60758,'자금실적 및 계획(원)USD_VND'!$B13)</f>
        <v>51551338188</v>
      </c>
      <c r="V13" s="618">
        <f>SUMIFS('GL202109'!$F$4:$F$60819,'GL202109'!$E$4:$E$60819,'자금실적 및 계획(원)USD_VND'!$B13)</f>
        <v>1718626.64</v>
      </c>
      <c r="W13" s="619">
        <f>SUMIFS('GL202109'!$G$4:$G$60744,'GL202109'!$E$4:$E$60744,'자금실적 및 계획(원)USD_VND'!$B13)</f>
        <v>38922441578</v>
      </c>
      <c r="X13" s="410">
        <f>SUMIFS(Plan202110!$F$4:$F$60759,Plan202110!$E$4:$E$60759,'자금실적 및 계획(원)USD_VND'!$B13)</f>
        <v>1687148.3</v>
      </c>
      <c r="Y13" s="196">
        <f>SUMIFS(Plan202110!$G$4:$G$60684,Plan202110!$E$4:$E$60684,'자금실적 및 계획(원)USD_VND'!$B13)</f>
        <v>38209538716</v>
      </c>
      <c r="Z13" s="656" t="s">
        <v>2332</v>
      </c>
      <c r="AA13" s="656" t="s">
        <v>2332</v>
      </c>
      <c r="AB13" s="669"/>
      <c r="AC13" s="668"/>
      <c r="AD13" s="668"/>
    </row>
    <row r="14" spans="1:31">
      <c r="A14" s="703"/>
      <c r="B14" s="159" t="s">
        <v>117</v>
      </c>
      <c r="C14" s="159"/>
      <c r="D14" s="159" t="s">
        <v>764</v>
      </c>
      <c r="E14" s="178" t="s">
        <v>92</v>
      </c>
      <c r="F14" s="410">
        <f>SUMIFS('GL202101'!$F$5:$F$60680,'GL202101'!$E$5:$E$60680,'자금실적 및 계획(원)USD_VND'!$B14)</f>
        <v>6803995.3800000008</v>
      </c>
      <c r="G14" s="196">
        <f>SUMIFS('GL202101'!$G$5:$G$60605,'GL202101'!$E$5:$E$60605,'자금실적 및 계획(원)USD_VND'!$B14)</f>
        <v>156274190815</v>
      </c>
      <c r="H14" s="410">
        <f>SUMIFS('GL202102'!$F$5:$F$60738,'GL202102'!$E$5:$E$60738,'자금실적 및 계획(원)USD_VND'!$B14)</f>
        <v>11236108.090000002</v>
      </c>
      <c r="I14" s="196">
        <f>SUMIFS('GL202102'!$G$5:$G$60663,'GL202102'!$E$5:$E$60663,'자금실적 및 계획(원)USD_VND'!$B14)</f>
        <v>258196420205</v>
      </c>
      <c r="J14" s="410">
        <f>SUMIFS('GL202103'!$F$5:$F$60705,'GL202103'!$E$5:$E$60705,'자금실적 및 계획(원)USD_VND'!$B14)</f>
        <v>14783634.030000003</v>
      </c>
      <c r="K14" s="196">
        <f>SUMIFS('GL202103'!$G$5:$G$60630,'GL202103'!$E$5:$E$60630,'자금실적 및 계획(원)USD_VND'!$B14)</f>
        <v>339256906081</v>
      </c>
      <c r="L14" s="410">
        <f>SUMIFS('GL202104'!$F$5:$F$60705,'GL202104'!$E$5:$E$60705,'자금실적 및 계획(원)USD_VND'!$B14)</f>
        <v>9423254.0999999978</v>
      </c>
      <c r="M14" s="196">
        <f>SUMIFS('GL202104'!$G$5:$G$60630,'GL202104'!$E$5:$E$60630,'자금실적 및 계획(원)USD_VND'!$B14)</f>
        <v>216389294070</v>
      </c>
      <c r="N14" s="410">
        <f>SUMIFS('GL202105'!$F$4:$F$60691,'GL202105'!$E$4:$E$60691,'자금실적 및 계획(원)USD_VND'!$B14)</f>
        <v>13526546.880000001</v>
      </c>
      <c r="O14" s="196">
        <f>SUMIFS('GL202105'!$G$4:$G$60616,'GL202105'!$E$4:$E$60616,'자금실적 및 계획(원)USD_VND'!$B14)</f>
        <v>310309735183</v>
      </c>
      <c r="P14" s="410">
        <f>SUMIFS('GL202106'!$F$4:$F$60683,'GL202106'!$E$4:$E$60683,'자금실적 및 계획(원)USD_VND'!$B14)</f>
        <v>11066000.640000002</v>
      </c>
      <c r="Q14" s="196">
        <f>SUMIFS('GL202106'!$G$4:$G$60608,'GL202106'!$E$4:$E$60608,'자금실적 및 계획(원)USD_VND'!$B14)</f>
        <v>253191087270</v>
      </c>
      <c r="R14" s="410">
        <f>SUMIFS('GL202107'!$F$4:$F$60772,'GL202107'!$E$4:$E$60772,'자금실적 및 계획(원)USD_VND'!$B14)</f>
        <v>13154783.090000002</v>
      </c>
      <c r="S14" s="196">
        <f>SUMIFS('GL202107'!$G$4:$G$60697,'GL202107'!$E$4:$E$60697,'자금실적 및 계획(원)USD_VND'!$B14)</f>
        <v>301114114537</v>
      </c>
      <c r="T14" s="410">
        <f>SUMIFS('GL202108'!$F$4:$F$60833,'GL202108'!$E$4:$E$60833,'자금실적 및 계획(원)USD_VND'!$B14)</f>
        <v>10907918.240000002</v>
      </c>
      <c r="U14" s="196">
        <f>SUMIFS('GL202108'!$G$4:$G$60758,'GL202108'!$E$4:$E$60758,'자금실적 및 계획(원)USD_VND'!$B14)</f>
        <v>248199055488</v>
      </c>
      <c r="V14" s="618">
        <f>SUMIFS('GL202109'!$F$4:$F$60819,'GL202109'!$E$4:$E$60819,'자금실적 및 계획(원)USD_VND'!$B14)</f>
        <v>15410685.260000004</v>
      </c>
      <c r="W14" s="619">
        <f>SUMIFS('GL202109'!$G$4:$G$60744,'GL202109'!$E$4:$E$60744,'자금실적 및 계획(원)USD_VND'!$B14)</f>
        <v>349012102307</v>
      </c>
      <c r="X14" s="410">
        <f>SUMIFS(Plan202110!$F$4:$F$60759,Plan202110!$E$4:$E$60759,'자금실적 및 계획(원)USD_VND'!$B14)</f>
        <v>14592243.039999997</v>
      </c>
      <c r="Y14" s="196">
        <f>SUMIFS(Plan202110!$G$4:$G$60684,Plan202110!$E$4:$E$60684,'자금실적 및 계획(원)USD_VND'!$B14)</f>
        <v>330476506066</v>
      </c>
      <c r="Z14" s="656" t="s">
        <v>2332</v>
      </c>
      <c r="AA14" s="656" t="s">
        <v>2332</v>
      </c>
      <c r="AB14" s="669"/>
      <c r="AC14" s="668"/>
      <c r="AD14" s="668"/>
    </row>
    <row r="15" spans="1:31" ht="18.75" customHeight="1">
      <c r="A15" s="703"/>
      <c r="B15" s="161" t="s">
        <v>96</v>
      </c>
      <c r="C15" s="161"/>
      <c r="D15" s="159" t="s">
        <v>764</v>
      </c>
      <c r="E15" s="178" t="s">
        <v>93</v>
      </c>
      <c r="F15" s="410">
        <f>SUMIFS('GL202101'!$F$5:$F$60680,'GL202101'!$E$5:$E$60680,'자금실적 및 계획(원)USD_VND'!$B15)</f>
        <v>0</v>
      </c>
      <c r="G15" s="196">
        <f>SUMIFS('GL202101'!$G$5:$G$60605,'GL202101'!$E$5:$E$60605,'자금실적 및 계획(원)USD_VND'!$B15)</f>
        <v>440480000</v>
      </c>
      <c r="H15" s="410">
        <f>SUMIFS('GL202102'!$F$5:$F$60738,'GL202102'!$E$5:$E$60738,'자금실적 및 계획(원)USD_VND'!$B15)</f>
        <v>0</v>
      </c>
      <c r="I15" s="196">
        <f>SUMIFS('GL202102'!$G$5:$G$60663,'GL202102'!$E$5:$E$60663,'자금실적 및 계획(원)USD_VND'!$B15)</f>
        <v>13909000</v>
      </c>
      <c r="J15" s="410">
        <f>SUMIFS('GL202103'!$F$5:$F$60705,'GL202103'!$E$5:$E$60705,'자금실적 및 계획(원)USD_VND'!$B15)</f>
        <v>0</v>
      </c>
      <c r="K15" s="196">
        <f>SUMIFS('GL202103'!$G$5:$G$60630,'GL202103'!$E$5:$E$60630,'자금실적 및 계획(원)USD_VND'!$B15)</f>
        <v>660720000</v>
      </c>
      <c r="L15" s="410">
        <f>SUMIFS('GL202104'!$F$5:$F$60705,'GL202104'!$E$5:$E$60705,'자금실적 및 계획(원)USD_VND'!$B15)</f>
        <v>0</v>
      </c>
      <c r="M15" s="196">
        <f>SUMIFS('GL202104'!$G$5:$G$60630,'GL202104'!$E$5:$E$60630,'자금실적 및 계획(원)USD_VND'!$B15)</f>
        <v>660720000</v>
      </c>
      <c r="N15" s="410">
        <f>SUMIFS('GL202105'!$F$4:$F$60691,'GL202105'!$E$4:$E$60691,'자금실적 및 계획(원)USD_VND'!$B15)</f>
        <v>0</v>
      </c>
      <c r="O15" s="196">
        <f>SUMIFS('GL202105'!$G$4:$G$60616,'GL202105'!$E$4:$E$60616,'자금실적 및 계획(원)USD_VND'!$B15)</f>
        <v>0</v>
      </c>
      <c r="P15" s="410">
        <f>SUMIFS('GL202106'!$F$4:$F$60683,'GL202106'!$E$4:$E$60683,'자금실적 및 계획(원)USD_VND'!$B15)</f>
        <v>0</v>
      </c>
      <c r="Q15" s="196">
        <f>SUMIFS('GL202106'!$G$4:$G$60608,'GL202106'!$E$4:$E$60608,'자금실적 및 계획(원)USD_VND'!$B15)</f>
        <v>0</v>
      </c>
      <c r="R15" s="410">
        <f>SUMIFS('GL202107'!$F$4:$F$60772,'GL202107'!$E$4:$E$60772,'자금실적 및 계획(원)USD_VND'!$B15)</f>
        <v>0</v>
      </c>
      <c r="S15" s="196">
        <f>SUMIFS('GL202107'!$G$4:$G$60697,'GL202107'!$E$4:$E$60697,'자금실적 및 계획(원)USD_VND'!$B15)</f>
        <v>0</v>
      </c>
      <c r="T15" s="410">
        <f>SUMIFS('GL202108'!$F$4:$F$60833,'GL202108'!$E$4:$E$60833,'자금실적 및 계획(원)USD_VND'!$B15)</f>
        <v>0</v>
      </c>
      <c r="U15" s="196">
        <f>SUMIFS('GL202108'!$G$4:$G$60758,'GL202108'!$E$4:$E$60758,'자금실적 및 계획(원)USD_VND'!$B15)</f>
        <v>1286720000</v>
      </c>
      <c r="V15" s="618">
        <f>SUMIFS('GL202109'!$F$4:$F$60819,'GL202109'!$E$4:$E$60819,'자금실적 및 계획(원)USD_VND'!$B15)</f>
        <v>0</v>
      </c>
      <c r="W15" s="619">
        <f>SUMIFS('GL202109'!$G$4:$G$60744,'GL202109'!$E$4:$E$60744,'자금실적 및 계획(원)USD_VND'!$B15)</f>
        <v>26745920000</v>
      </c>
      <c r="X15" s="410">
        <f>SUMIFS(Plan202110!$F$4:$F$60759,Plan202110!$E$4:$E$60759,'자금실적 및 계획(원)USD_VND'!$B15)</f>
        <v>0</v>
      </c>
      <c r="Y15" s="196">
        <f>SUMIFS(Plan202110!$G$4:$G$60684,Plan202110!$E$4:$E$60684,'자금실적 및 계획(원)USD_VND'!$B15)</f>
        <v>10105048000</v>
      </c>
      <c r="Z15" s="656" t="s">
        <v>2332</v>
      </c>
      <c r="AA15" s="656" t="s">
        <v>2332</v>
      </c>
      <c r="AB15" s="669"/>
      <c r="AC15" s="668"/>
      <c r="AD15" s="668"/>
    </row>
    <row r="16" spans="1:31">
      <c r="A16" s="703"/>
      <c r="B16" s="180" t="s">
        <v>15</v>
      </c>
      <c r="C16" s="180"/>
      <c r="D16" s="180" t="s">
        <v>15</v>
      </c>
      <c r="E16" s="179" t="s">
        <v>84</v>
      </c>
      <c r="F16" s="384">
        <f>SUMIFS('GL202101'!$F$5:$F$60804,'GL202101'!$E$5:$E$60804,'자금실적 및 계획(원)USD_VND'!$B16)</f>
        <v>0</v>
      </c>
      <c r="G16" s="317">
        <f>SUMIFS('GL202101'!$G$5:$G$60804,'GL202101'!$E$5:$E$60804,'자금실적 및 계획(원)USD_VND'!$B16)</f>
        <v>0</v>
      </c>
      <c r="H16" s="522">
        <f>SUMIFS('GL202102'!$F$5:$F$60862,'GL202102'!$E$5:$E$60862,'자금실적 및 계획(원)USD_VND'!$B16)</f>
        <v>12000000</v>
      </c>
      <c r="I16" s="523">
        <f>SUMIFS('GL202102'!$G$5:$G$60862,'GL202102'!$E$5:$E$60862,'자금실적 및 계획(원)USD_VND'!$B16)</f>
        <v>275750021063</v>
      </c>
      <c r="J16" s="522">
        <f>SUMIFS('GL202103'!$F$5:$F$60829,'GL202103'!$E$5:$E$60829,'자금실적 및 계획(원)USD_VND'!$B16)</f>
        <v>0</v>
      </c>
      <c r="K16" s="523">
        <f>SUMIFS('GL202103'!$G$5:$G$60829,'GL202103'!$E$5:$E$60829,'자금실적 및 계획(원)USD_VND'!$B16)</f>
        <v>0</v>
      </c>
      <c r="L16" s="522">
        <f>SUMIFS('GL202104'!$F$5:$F$60829,'GL202104'!$E$5:$E$60829,'자금실적 및 계획(원)USD_VND'!$B16)</f>
        <v>0</v>
      </c>
      <c r="M16" s="523">
        <f>SUMIFS('GL202104'!$G$5:$G$60829,'GL202104'!$E$5:$E$60829,'자금실적 및 계획(원)USD_VND'!$B16)</f>
        <v>0</v>
      </c>
      <c r="N16" s="522">
        <f>SUMIFS('GL202105'!$F$4:$F$60815,'GL202105'!$E$4:$E$60815,'자금실적 및 계획(원)USD_VND'!$B16)</f>
        <v>0</v>
      </c>
      <c r="O16" s="523">
        <f>SUMIFS('GL202105'!$G$4:$G$60815,'GL202105'!$E$4:$E$60815,'자금실적 및 계획(원)USD_VND'!$B16)</f>
        <v>0</v>
      </c>
      <c r="P16" s="522">
        <f>SUMIFS('GL202106'!$F$4:$F$60807,'GL202106'!$E$4:$E$60807,'자금실적 및 계획(원)USD_VND'!$B16)</f>
        <v>0</v>
      </c>
      <c r="Q16" s="523">
        <f>SUMIFS('GL202106'!$G$4:$G$60807,'GL202106'!$E$4:$E$60807,'자금실적 및 계획(원)USD_VND'!$B16)</f>
        <v>0</v>
      </c>
      <c r="R16" s="522">
        <f>SUMIFS('GL202107'!$F$4:$F$60896,'GL202107'!$E$4:$E$60896,'자금실적 및 계획(원)USD_VND'!$B16)</f>
        <v>0</v>
      </c>
      <c r="S16" s="523">
        <f>SUMIFS('GL202107'!$G$4:$G$60896,'GL202107'!$E$4:$E$60896,'자금실적 및 계획(원)USD_VND'!$B16)</f>
        <v>0</v>
      </c>
      <c r="T16" s="522">
        <f>SUMIFS('GL202108'!$F$4:$F$60957,'GL202108'!$E$4:$E$60957,'자금실적 및 계획(원)USD_VND'!$B16)</f>
        <v>0</v>
      </c>
      <c r="U16" s="523">
        <f>SUMIFS('GL202108'!$G$4:$G$60957,'GL202108'!$E$4:$E$60957,'자금실적 및 계획(원)USD_VND'!$B16)</f>
        <v>0</v>
      </c>
      <c r="V16" s="620">
        <f>SUMIFS('GL202109'!$F$4:$F$60943,'GL202109'!$E$4:$E$60943,'자금실적 및 계획(원)USD_VND'!$B16)</f>
        <v>0</v>
      </c>
      <c r="W16" s="621">
        <f>SUMIFS('GL202109'!$G$4:$G$60943,'GL202109'!$E$4:$E$60943,'자금실적 및 계획(원)USD_VND'!$B16)</f>
        <v>0</v>
      </c>
      <c r="X16" s="522">
        <f>SUMIFS(Plan202110!$F$4:$F$60883,Plan202110!$E$4:$E$60883,'자금실적 및 계획(원)USD_VND'!$B16)</f>
        <v>0</v>
      </c>
      <c r="Y16" s="523">
        <f>SUMIFS(Plan202110!$G$4:$G$60883,Plan202110!$E$4:$E$60883,'자금실적 및 계획(원)USD_VND'!$B16)</f>
        <v>0</v>
      </c>
      <c r="Z16" s="656" t="s">
        <v>2332</v>
      </c>
      <c r="AA16" s="656" t="s">
        <v>2332</v>
      </c>
      <c r="AB16" s="669"/>
      <c r="AC16" s="668"/>
      <c r="AD16" s="668"/>
    </row>
    <row r="17" spans="1:30">
      <c r="A17" s="703"/>
      <c r="B17" s="159" t="s">
        <v>66</v>
      </c>
      <c r="C17" s="159"/>
      <c r="D17" s="159" t="s">
        <v>765</v>
      </c>
      <c r="E17" s="178" t="s">
        <v>85</v>
      </c>
      <c r="F17" s="385">
        <f>SUMIFS('GL202101'!$F$5:$F$60804,'GL202101'!$E$5:$E$60804,'자금실적 및 계획(원)USD_VND'!$B17)</f>
        <v>0</v>
      </c>
      <c r="G17" s="196">
        <f>SUMIFS('GL202101'!$G$5:$G$60804,'GL202101'!$E$5:$E$60804,'자금실적 및 계획(원)USD_VND'!$B17)</f>
        <v>0</v>
      </c>
      <c r="H17" s="385">
        <f>SUMIFS('GL202102'!$F$5:$F$60862,'GL202102'!$E$5:$E$60862,'자금실적 및 계획(원)USD_VND'!$B17)</f>
        <v>0</v>
      </c>
      <c r="I17" s="196">
        <f>SUMIFS('GL202102'!$G$5:$G$60862,'GL202102'!$E$5:$E$60862,'자금실적 및 계획(원)USD_VND'!$B17)</f>
        <v>0</v>
      </c>
      <c r="J17" s="385">
        <f>SUMIFS('GL202103'!$F$5:$F$60829,'GL202103'!$E$5:$E$60829,'자금실적 및 계획(원)USD_VND'!$B17)</f>
        <v>0</v>
      </c>
      <c r="K17" s="196">
        <f>SUMIFS('GL202103'!$G$5:$G$60829,'GL202103'!$E$5:$E$60829,'자금실적 및 계획(원)USD_VND'!$B17)</f>
        <v>0</v>
      </c>
      <c r="L17" s="385">
        <f>SUMIFS('GL202104'!$F$5:$F$60829,'GL202104'!$E$5:$E$60829,'자금실적 및 계획(원)USD_VND'!$B17)</f>
        <v>0</v>
      </c>
      <c r="M17" s="196">
        <f>SUMIFS('GL202104'!$G$5:$G$60829,'GL202104'!$E$5:$E$60829,'자금실적 및 계획(원)USD_VND'!$B17)</f>
        <v>0</v>
      </c>
      <c r="N17" s="385">
        <f>SUMIFS('GL202105'!$F$4:$F$60815,'GL202105'!$E$4:$E$60815,'자금실적 및 계획(원)USD_VND'!$B17)</f>
        <v>0</v>
      </c>
      <c r="O17" s="196">
        <f>SUMIFS('GL202105'!$G$4:$G$60815,'GL202105'!$E$4:$E$60815,'자금실적 및 계획(원)USD_VND'!$B17)</f>
        <v>0</v>
      </c>
      <c r="P17" s="385">
        <f>SUMIFS('GL202106'!$F$4:$F$60807,'GL202106'!$E$4:$E$60807,'자금실적 및 계획(원)USD_VND'!$B17)</f>
        <v>0</v>
      </c>
      <c r="Q17" s="196">
        <f>SUMIFS('GL202106'!$G$4:$G$60807,'GL202106'!$E$4:$E$60807,'자금실적 및 계획(원)USD_VND'!$B17)</f>
        <v>0</v>
      </c>
      <c r="R17" s="385">
        <f>SUMIFS('GL202107'!$F$4:$F$60896,'GL202107'!$E$4:$E$60896,'자금실적 및 계획(원)USD_VND'!$B17)</f>
        <v>0</v>
      </c>
      <c r="S17" s="196">
        <f>SUMIFS('GL202107'!$G$4:$G$60896,'GL202107'!$E$4:$E$60896,'자금실적 및 계획(원)USD_VND'!$B17)</f>
        <v>0</v>
      </c>
      <c r="T17" s="385">
        <f>SUMIFS('GL202108'!$F$4:$F$60957,'GL202108'!$E$4:$E$60957,'자금실적 및 계획(원)USD_VND'!$B17)</f>
        <v>0</v>
      </c>
      <c r="U17" s="196">
        <f>SUMIFS('GL202108'!$G$4:$G$60957,'GL202108'!$E$4:$E$60957,'자금실적 및 계획(원)USD_VND'!$B17)</f>
        <v>0</v>
      </c>
      <c r="V17" s="622">
        <f>SUMIFS('GL202109'!$F$4:$F$60943,'GL202109'!$E$4:$E$60943,'자금실적 및 계획(원)USD_VND'!$B17)</f>
        <v>0</v>
      </c>
      <c r="W17" s="619">
        <f>SUMIFS('GL202109'!$G$4:$G$60943,'GL202109'!$E$4:$E$60943,'자금실적 및 계획(원)USD_VND'!$B17)</f>
        <v>0</v>
      </c>
      <c r="X17" s="385">
        <f>SUMIFS(Plan202110!$F$4:$F$60883,Plan202110!$E$4:$E$60883,'자금실적 및 계획(원)USD_VND'!$B17)</f>
        <v>0</v>
      </c>
      <c r="Y17" s="196">
        <f>SUMIFS(Plan202110!$G$4:$G$60883,Plan202110!$E$4:$E$60883,'자금실적 및 계획(원)USD_VND'!$B17)</f>
        <v>0</v>
      </c>
      <c r="Z17" s="656" t="s">
        <v>2332</v>
      </c>
      <c r="AA17" s="656" t="s">
        <v>2332</v>
      </c>
      <c r="AB17" s="669"/>
      <c r="AC17" s="668"/>
      <c r="AD17" s="668"/>
    </row>
    <row r="18" spans="1:30">
      <c r="A18" s="703"/>
      <c r="B18" s="159" t="s">
        <v>1956</v>
      </c>
      <c r="C18" s="159"/>
      <c r="D18" s="159" t="s">
        <v>765</v>
      </c>
      <c r="E18" s="177" t="s">
        <v>86</v>
      </c>
      <c r="F18" s="385">
        <f>SUMIFS('GL202101'!$F$5:$F$60804,'GL202101'!$E$5:$E$60804,'자금실적 및 계획(원)USD_VND'!$B18)</f>
        <v>0</v>
      </c>
      <c r="G18" s="196">
        <f>SUMIFS('GL202101'!$G$5:$G$60804,'GL202101'!$E$5:$E$60804,'자금실적 및 계획(원)USD_VND'!$B18)</f>
        <v>0</v>
      </c>
      <c r="H18" s="385">
        <f>SUMIFS('GL202102'!$F$5:$F$60862,'GL202102'!$E$5:$E$60862,'자금실적 및 계획(원)USD_VND'!$B18)</f>
        <v>0</v>
      </c>
      <c r="I18" s="196">
        <f>SUMIFS('GL202102'!$G$5:$G$60862,'GL202102'!$E$5:$E$60862,'자금실적 및 계획(원)USD_VND'!$B18)</f>
        <v>0</v>
      </c>
      <c r="J18" s="385">
        <f>SUMIFS('GL202103'!$F$5:$F$60829,'GL202103'!$E$5:$E$60829,'자금실적 및 계획(원)USD_VND'!$B18)</f>
        <v>0</v>
      </c>
      <c r="K18" s="196">
        <f>SUMIFS('GL202103'!$G$5:$G$60829,'GL202103'!$E$5:$E$60829,'자금실적 및 계획(원)USD_VND'!$B18)</f>
        <v>0</v>
      </c>
      <c r="L18" s="385">
        <f>SUMIFS('GL202104'!$F$5:$F$60829,'GL202104'!$E$5:$E$60829,'자금실적 및 계획(원)USD_VND'!$B18)</f>
        <v>0</v>
      </c>
      <c r="M18" s="196">
        <f>SUMIFS('GL202104'!$G$5:$G$60829,'GL202104'!$E$5:$E$60829,'자금실적 및 계획(원)USD_VND'!$B18)</f>
        <v>0</v>
      </c>
      <c r="N18" s="385">
        <f>SUMIFS('GL202105'!$F$4:$F$60815,'GL202105'!$E$4:$E$60815,'자금실적 및 계획(원)USD_VND'!$B18)</f>
        <v>0</v>
      </c>
      <c r="O18" s="196">
        <f>SUMIFS('GL202105'!$G$4:$G$60815,'GL202105'!$E$4:$E$60815,'자금실적 및 계획(원)USD_VND'!$B18)</f>
        <v>0</v>
      </c>
      <c r="P18" s="385">
        <f>SUMIFS('GL202106'!$F$4:$F$60807,'GL202106'!$E$4:$E$60807,'자금실적 및 계획(원)USD_VND'!$B18)</f>
        <v>0</v>
      </c>
      <c r="Q18" s="196">
        <f>SUMIFS('GL202106'!$G$4:$G$60807,'GL202106'!$E$4:$E$60807,'자금실적 및 계획(원)USD_VND'!$B18)</f>
        <v>0</v>
      </c>
      <c r="R18" s="385">
        <f>SUMIFS('GL202107'!$F$4:$F$60896,'GL202107'!$E$4:$E$60896,'자금실적 및 계획(원)USD_VND'!$B18)</f>
        <v>0</v>
      </c>
      <c r="S18" s="196">
        <f>SUMIFS('GL202107'!$G$4:$G$60896,'GL202107'!$E$4:$E$60896,'자금실적 및 계획(원)USD_VND'!$B18)</f>
        <v>0</v>
      </c>
      <c r="T18" s="385">
        <f>SUMIFS('GL202108'!$F$4:$F$60957,'GL202108'!$E$4:$E$60957,'자금실적 및 계획(원)USD_VND'!$B18)</f>
        <v>194734.02</v>
      </c>
      <c r="U18" s="196">
        <f>SUMIFS('GL202108'!$G$4:$G$60957,'GL202108'!$E$4:$E$60957,'자금실적 및 계획(원)USD_VND'!$B18)</f>
        <v>4430982959</v>
      </c>
      <c r="V18" s="622">
        <f>SUMIFS('GL202109'!$F$4:$F$60943,'GL202109'!$E$4:$E$60943,'자금실적 및 계획(원)USD_VND'!$B18)</f>
        <v>0</v>
      </c>
      <c r="W18" s="619">
        <f>SUMIFS('GL202109'!$G$4:$G$60943,'GL202109'!$E$4:$E$60943,'자금실적 및 계획(원)USD_VND'!$B18)</f>
        <v>0</v>
      </c>
      <c r="X18" s="385">
        <f>SUMIFS(Plan202110!$F$4:$F$60883,Plan202110!$E$4:$E$60883,'자금실적 및 계획(원)USD_VND'!$B18)</f>
        <v>0</v>
      </c>
      <c r="Y18" s="196">
        <f>SUMIFS(Plan202110!$G$4:$G$60883,Plan202110!$E$4:$E$60883,'자금실적 및 계획(원)USD_VND'!$B18)</f>
        <v>0</v>
      </c>
      <c r="Z18" s="656" t="s">
        <v>2332</v>
      </c>
      <c r="AA18" s="656" t="s">
        <v>2332</v>
      </c>
      <c r="AB18" s="669"/>
      <c r="AC18" s="668"/>
      <c r="AD18" s="668"/>
    </row>
    <row r="19" spans="1:30">
      <c r="A19" s="703"/>
      <c r="B19" s="159" t="s">
        <v>1474</v>
      </c>
      <c r="C19" s="159"/>
      <c r="D19" s="159" t="s">
        <v>765</v>
      </c>
      <c r="E19" s="178" t="s">
        <v>173</v>
      </c>
      <c r="F19" s="385">
        <f>SUMIFS('GL202101'!$F$5:$F$60804,'GL202101'!$E$5:$E$60804,'자금실적 및 계획(원)USD_VND'!$B19)</f>
        <v>0</v>
      </c>
      <c r="G19" s="196">
        <f>SUMIFS('GL202101'!$G$5:$G$60804,'GL202101'!$E$5:$E$60804,'자금실적 및 계획(원)USD_VND'!$B19)</f>
        <v>0</v>
      </c>
      <c r="H19" s="385">
        <f>SUMIFS('GL202102'!$F$5:$F$60862,'GL202102'!$E$5:$E$60862,'자금실적 및 계획(원)USD_VND'!$B19)</f>
        <v>90.82</v>
      </c>
      <c r="I19" s="196">
        <f>SUMIFS('GL202102'!$G$5:$G$60862,'GL202102'!$E$5:$E$60862,'자금실적 및 계획(원)USD_VND'!$B19)</f>
        <v>2086968</v>
      </c>
      <c r="J19" s="385">
        <f>SUMIFS('GL202103'!$F$5:$F$60829,'GL202103'!$E$5:$E$60829,'자금실적 및 계획(원)USD_VND'!$B19)</f>
        <v>0</v>
      </c>
      <c r="K19" s="196">
        <f>SUMIFS('GL202103'!$G$5:$G$60829,'GL202103'!$E$5:$E$60829,'자금실적 및 계획(원)USD_VND'!$B19)</f>
        <v>0</v>
      </c>
      <c r="L19" s="385">
        <f>SUMIFS('GL202104'!$F$5:$F$60829,'GL202104'!$E$5:$E$60829,'자금실적 및 계획(원)USD_VND'!$B19)</f>
        <v>0</v>
      </c>
      <c r="M19" s="196">
        <f>SUMIFS('GL202104'!$G$5:$G$60829,'GL202104'!$E$5:$E$60829,'자금실적 및 계획(원)USD_VND'!$B19)</f>
        <v>0</v>
      </c>
      <c r="N19" s="385">
        <f>SUMIFS('GL202105'!$F$4:$F$60815,'GL202105'!$E$4:$E$60815,'자금실적 및 계획(원)USD_VND'!$B19)</f>
        <v>7421.49</v>
      </c>
      <c r="O19" s="196">
        <f>SUMIFS('GL202105'!$G$4:$G$60815,'GL202105'!$E$4:$E$60815,'자금실적 및 계획(원)USD_VND'!$B19)</f>
        <v>170254878</v>
      </c>
      <c r="P19" s="385">
        <f>SUMIFS('GL202106'!$F$4:$F$60807,'GL202106'!$E$4:$E$60807,'자금실적 및 계획(원)USD_VND'!$B19)</f>
        <v>0</v>
      </c>
      <c r="Q19" s="196">
        <f>SUMIFS('GL202106'!$G$4:$G$60807,'GL202106'!$E$4:$E$60807,'자금실적 및 계획(원)USD_VND'!$B19)</f>
        <v>0</v>
      </c>
      <c r="R19" s="385">
        <f>SUMIFS('GL202107'!$F$4:$F$60896,'GL202107'!$E$4:$E$60896,'자금실적 및 계획(원)USD_VND'!$B19)</f>
        <v>0</v>
      </c>
      <c r="S19" s="196">
        <f>SUMIFS('GL202107'!$G$4:$G$60896,'GL202107'!$E$4:$E$60896,'자금실적 및 계획(원)USD_VND'!$B19)</f>
        <v>0</v>
      </c>
      <c r="T19" s="385">
        <f>SUMIFS('GL202108'!$F$4:$F$60957,'GL202108'!$E$4:$E$60957,'자금실적 및 계획(원)USD_VND'!$B19)</f>
        <v>0</v>
      </c>
      <c r="U19" s="196">
        <f>SUMIFS('GL202108'!$G$4:$G$60957,'GL202108'!$E$4:$E$60957,'자금실적 및 계획(원)USD_VND'!$B19)</f>
        <v>0</v>
      </c>
      <c r="V19" s="622">
        <f>SUMIFS('GL202109'!$F$4:$F$60943,'GL202109'!$E$4:$E$60943,'자금실적 및 계획(원)USD_VND'!$B19)</f>
        <v>0</v>
      </c>
      <c r="W19" s="619">
        <f>SUMIFS('GL202109'!$G$4:$G$60943,'GL202109'!$E$4:$E$60943,'자금실적 및 계획(원)USD_VND'!$B19)</f>
        <v>0</v>
      </c>
      <c r="X19" s="385">
        <f>SUMIFS(Plan202110!$F$4:$F$60883,Plan202110!$E$4:$E$60883,'자금실적 및 계획(원)USD_VND'!$B19)</f>
        <v>0</v>
      </c>
      <c r="Y19" s="196">
        <f>SUMIFS(Plan202110!$G$4:$G$60883,Plan202110!$E$4:$E$60883,'자금실적 및 계획(원)USD_VND'!$B19)</f>
        <v>0</v>
      </c>
      <c r="Z19" s="656" t="s">
        <v>2332</v>
      </c>
      <c r="AA19" s="656" t="s">
        <v>2332</v>
      </c>
      <c r="AB19" s="669"/>
      <c r="AC19" s="668"/>
      <c r="AD19" s="668"/>
    </row>
    <row r="20" spans="1:30">
      <c r="A20" s="703"/>
      <c r="B20" s="159" t="s">
        <v>17</v>
      </c>
      <c r="C20" s="159"/>
      <c r="D20" s="159" t="s">
        <v>765</v>
      </c>
      <c r="E20" s="178" t="s">
        <v>87</v>
      </c>
      <c r="F20" s="385">
        <f>SUMIFS('GL202101'!$F$5:$F$60804,'GL202101'!$E$5:$E$60804,'자금실적 및 계획(원)USD_VND'!$B20)</f>
        <v>0</v>
      </c>
      <c r="G20" s="196">
        <f>SUMIFS('GL202101'!$G$5:$G$60804,'GL202101'!$E$5:$E$60804,'자금실적 및 계획(원)USD_VND'!$B20)</f>
        <v>359638</v>
      </c>
      <c r="H20" s="385">
        <f>SUMIFS('GL202102'!$F$5:$F$60862,'GL202102'!$E$5:$E$60862,'자금실적 및 계획(원)USD_VND'!$B20)</f>
        <v>0</v>
      </c>
      <c r="I20" s="196">
        <f>SUMIFS('GL202102'!$G$5:$G$60862,'GL202102'!$E$5:$E$60862,'자금실적 및 계획(원)USD_VND'!$B20)</f>
        <v>314487</v>
      </c>
      <c r="J20" s="385">
        <f>SUMIFS('GL202103'!$F$5:$F$60829,'GL202103'!$E$5:$E$60829,'자금실적 및 계획(원)USD_VND'!$B20)</f>
        <v>0</v>
      </c>
      <c r="K20" s="196">
        <f>SUMIFS('GL202103'!$G$5:$G$60829,'GL202103'!$E$5:$E$60829,'자금실적 및 계획(원)USD_VND'!$B20)</f>
        <v>475199</v>
      </c>
      <c r="L20" s="385">
        <f>SUMIFS('GL202104'!$F$5:$F$60829,'GL202104'!$E$5:$E$60829,'자금실적 및 계획(원)USD_VND'!$B20)</f>
        <v>0</v>
      </c>
      <c r="M20" s="196">
        <f>SUMIFS('GL202104'!$G$5:$G$60829,'GL202104'!$E$5:$E$60829,'자금실적 및 계획(원)USD_VND'!$B20)</f>
        <v>381197</v>
      </c>
      <c r="N20" s="385">
        <f>SUMIFS('GL202105'!$F$4:$F$60815,'GL202105'!$E$4:$E$60815,'자금실적 및 계획(원)USD_VND'!$B20)</f>
        <v>0</v>
      </c>
      <c r="O20" s="196">
        <f>SUMIFS('GL202105'!$G$4:$G$60815,'GL202105'!$E$4:$E$60815,'자금실적 및 계획(원)USD_VND'!$B20)</f>
        <v>410509</v>
      </c>
      <c r="P20" s="385">
        <f>SUMIFS('GL202106'!$F$4:$F$60807,'GL202106'!$E$4:$E$60807,'자금실적 및 계획(원)USD_VND'!$B20)</f>
        <v>0</v>
      </c>
      <c r="Q20" s="196">
        <f>SUMIFS('GL202106'!$G$4:$G$60807,'GL202106'!$E$4:$E$60807,'자금실적 및 계획(원)USD_VND'!$B20)</f>
        <v>518049</v>
      </c>
      <c r="R20" s="385">
        <f>SUMIFS('GL202107'!$F$4:$F$60896,'GL202107'!$E$4:$E$60896,'자금실적 및 계획(원)USD_VND'!$B20)</f>
        <v>0</v>
      </c>
      <c r="S20" s="196">
        <f>SUMIFS('GL202107'!$G$4:$G$60896,'GL202107'!$E$4:$E$60896,'자금실적 및 계획(원)USD_VND'!$B20)</f>
        <v>512394</v>
      </c>
      <c r="T20" s="385">
        <f>SUMIFS('GL202108'!$F$4:$F$60957,'GL202108'!$E$4:$E$60957,'자금실적 및 계획(원)USD_VND'!$B20)</f>
        <v>0</v>
      </c>
      <c r="U20" s="196">
        <f>SUMIFS('GL202108'!$G$4:$G$60957,'GL202108'!$E$4:$E$60957,'자금실적 및 계획(원)USD_VND'!$B20)</f>
        <v>593752</v>
      </c>
      <c r="V20" s="622">
        <f>SUMIFS('GL202109'!$F$4:$F$60943,'GL202109'!$E$4:$E$60943,'자금실적 및 계획(원)USD_VND'!$B20)</f>
        <v>0</v>
      </c>
      <c r="W20" s="619">
        <f>SUMIFS('GL202109'!$G$4:$G$60943,'GL202109'!$E$4:$E$60943,'자금실적 및 계획(원)USD_VND'!$B20)</f>
        <v>549160</v>
      </c>
      <c r="X20" s="385">
        <f>SUMIFS(Plan202110!$F$4:$F$60883,Plan202110!$E$4:$E$60883,'자금실적 및 계획(원)USD_VND'!$B20)</f>
        <v>0</v>
      </c>
      <c r="Y20" s="196">
        <f>SUMIFS(Plan202110!$G$4:$G$60883,Plan202110!$E$4:$E$60883,'자금실적 및 계획(원)USD_VND'!$B20)</f>
        <v>548457</v>
      </c>
      <c r="Z20" s="656" t="s">
        <v>2332</v>
      </c>
      <c r="AA20" s="656" t="s">
        <v>2332</v>
      </c>
      <c r="AB20" s="669"/>
      <c r="AC20" s="668"/>
      <c r="AD20" s="668"/>
    </row>
    <row r="21" spans="1:30">
      <c r="A21" s="703"/>
      <c r="B21" s="159" t="s">
        <v>161</v>
      </c>
      <c r="C21" s="159"/>
      <c r="D21" s="159" t="s">
        <v>766</v>
      </c>
      <c r="E21" s="178" t="s">
        <v>159</v>
      </c>
      <c r="F21" s="385">
        <f>SUMIFS('GL202101'!$F$5:$F$60804,'GL202101'!$E$5:$E$60804,'자금실적 및 계획(원)USD_VND'!$B21)</f>
        <v>0</v>
      </c>
      <c r="G21" s="196">
        <f>SUMIFS('GL202101'!$G$5:$G$60804,'GL202101'!$E$5:$E$60804,'자금실적 및 계획(원)USD_VND'!$B21)</f>
        <v>20674500000</v>
      </c>
      <c r="H21" s="385">
        <f>SUMIFS('GL202102'!$F$5:$F$60862,'GL202102'!$E$5:$E$60862,'자금실적 및 계획(원)USD_VND'!$B21)</f>
        <v>0</v>
      </c>
      <c r="I21" s="196">
        <f>SUMIFS('GL202102'!$G$5:$G$60862,'GL202102'!$E$5:$E$60862,'자금실적 및 계획(원)USD_VND'!$B21)</f>
        <v>43554996000</v>
      </c>
      <c r="J21" s="385">
        <f>SUMIFS('GL202103'!$F$5:$F$60829,'GL202103'!$E$5:$E$60829,'자금실적 및 계획(원)USD_VND'!$B21)</f>
        <v>0</v>
      </c>
      <c r="K21" s="196">
        <f>SUMIFS('GL202103'!$G$5:$G$60829,'GL202103'!$E$5:$E$60829,'자금실적 및 계획(원)USD_VND'!$B21)</f>
        <v>30981000000</v>
      </c>
      <c r="L21" s="385">
        <f>SUMIFS('GL202104'!$F$5:$F$60829,'GL202104'!$E$5:$E$60829,'자금실적 및 계획(원)USD_VND'!$B21)</f>
        <v>0</v>
      </c>
      <c r="M21" s="196">
        <f>SUMIFS('GL202104'!$G$5:$G$60829,'GL202104'!$E$5:$E$60829,'자금실적 및 계획(원)USD_VND'!$B21)</f>
        <v>26410750000</v>
      </c>
      <c r="N21" s="385">
        <f>SUMIFS('GL202105'!$F$4:$F$60815,'GL202105'!$E$4:$E$60815,'자금실적 및 계획(원)USD_VND'!$B21)</f>
        <v>0</v>
      </c>
      <c r="O21" s="196">
        <f>SUMIFS('GL202105'!$G$4:$G$60815,'GL202105'!$E$4:$E$60815,'자금실적 및 계획(원)USD_VND'!$B21)</f>
        <v>25238000000</v>
      </c>
      <c r="P21" s="385">
        <f>SUMIFS('GL202106'!$F$4:$F$60807,'GL202106'!$E$4:$E$60807,'자금실적 및 계획(원)USD_VND'!$B21)</f>
        <v>0</v>
      </c>
      <c r="Q21" s="196">
        <f>SUMIFS('GL202106'!$G$4:$G$60807,'GL202106'!$E$4:$E$60807,'자금실적 및 계획(원)USD_VND'!$B21)</f>
        <v>26307000000</v>
      </c>
      <c r="R21" s="385">
        <f>SUMIFS('GL202107'!$F$4:$F$60896,'GL202107'!$E$4:$E$60896,'자금실적 및 계획(원)USD_VND'!$B21)</f>
        <v>0</v>
      </c>
      <c r="S21" s="196">
        <f>SUMIFS('GL202107'!$G$4:$G$60896,'GL202107'!$E$4:$E$60896,'자금실적 및 계획(원)USD_VND'!$B21)</f>
        <v>38921500000</v>
      </c>
      <c r="T21" s="385">
        <f>SUMIFS('GL202108'!$F$4:$F$60957,'GL202108'!$E$4:$E$60957,'자금실적 및 계획(원)USD_VND'!$B21)</f>
        <v>0</v>
      </c>
      <c r="U21" s="196">
        <f>SUMIFS('GL202108'!$G$4:$G$60957,'GL202108'!$E$4:$E$60957,'자금실적 및 계획(원)USD_VND'!$B21)</f>
        <v>25016250000</v>
      </c>
      <c r="V21" s="622">
        <f>SUMIFS('GL202109'!$F$4:$F$60943,'GL202109'!$E$4:$E$60943,'자금실적 및 계획(원)USD_VND'!$B21)</f>
        <v>0</v>
      </c>
      <c r="W21" s="619">
        <f>SUMIFS('GL202109'!$G$4:$G$60943,'GL202109'!$E$4:$E$60943,'자금실적 및 계획(원)USD_VND'!$B21)</f>
        <v>12449250000</v>
      </c>
      <c r="X21" s="385">
        <f>SUMIFS(Plan202110!$F$4:$F$60883,Plan202110!$E$4:$E$60883,'자금실적 및 계획(원)USD_VND'!$B21)</f>
        <v>0</v>
      </c>
      <c r="Y21" s="196">
        <f>SUMIFS(Plan202110!$G$4:$G$60883,Plan202110!$E$4:$E$60883,'자금실적 및 계획(원)USD_VND'!$B21)</f>
        <v>4535911806</v>
      </c>
      <c r="Z21" s="656" t="s">
        <v>2332</v>
      </c>
      <c r="AA21" s="656" t="s">
        <v>2332</v>
      </c>
      <c r="AB21" s="669"/>
      <c r="AC21" s="668"/>
      <c r="AD21" s="668"/>
    </row>
    <row r="22" spans="1:30">
      <c r="A22" s="703"/>
      <c r="B22" s="159" t="s">
        <v>18</v>
      </c>
      <c r="C22" s="159"/>
      <c r="D22" s="159" t="s">
        <v>765</v>
      </c>
      <c r="E22" s="178" t="s">
        <v>88</v>
      </c>
      <c r="F22" s="386">
        <f>SUMIFS('GL202101'!$F$5:$F$60804,'GL202101'!$E$5:$E$60804,'자금실적 및 계획(원)USD_VND'!$B22)</f>
        <v>0</v>
      </c>
      <c r="G22" s="331">
        <f>SUMIFS('GL202101'!$G$5:$G$60804,'GL202101'!$E$5:$E$60804,'자금실적 및 계획(원)USD_VND'!$B22)</f>
        <v>299927184</v>
      </c>
      <c r="H22" s="386">
        <f>SUMIFS('GL202102'!$F$5:$F$60862,'GL202102'!$E$5:$E$60862,'자금실적 및 계획(원)USD_VND'!$B22)</f>
        <v>0</v>
      </c>
      <c r="I22" s="331">
        <f>SUMIFS('GL202102'!$G$5:$G$60862,'GL202102'!$E$5:$E$60862,'자금실적 및 계획(원)USD_VND'!$B22)</f>
        <v>890000</v>
      </c>
      <c r="J22" s="386">
        <f>SUMIFS('GL202103'!$F$5:$F$60829,'GL202103'!$E$5:$E$60829,'자금실적 및 계획(원)USD_VND'!$B22)</f>
        <v>0</v>
      </c>
      <c r="K22" s="331">
        <f>SUMIFS('GL202103'!$G$5:$G$60829,'GL202103'!$E$5:$E$60829,'자금실적 및 계획(원)USD_VND'!$B22)</f>
        <v>227313730</v>
      </c>
      <c r="L22" s="386">
        <f>SUMIFS('GL202104'!$F$5:$F$60829,'GL202104'!$E$5:$E$60829,'자금실적 및 계획(원)USD_VND'!$B22)</f>
        <v>0</v>
      </c>
      <c r="M22" s="331">
        <f>SUMIFS('GL202104'!$G$5:$G$60829,'GL202104'!$E$5:$E$60829,'자금실적 및 계획(원)USD_VND'!$B22)</f>
        <v>639494173</v>
      </c>
      <c r="N22" s="386">
        <f>SUMIFS('GL202105'!$F$4:$F$60815,'GL202105'!$E$4:$E$60815,'자금실적 및 계획(원)USD_VND'!$B22)</f>
        <v>0</v>
      </c>
      <c r="O22" s="331">
        <f>SUMIFS('GL202105'!$G$4:$G$60815,'GL202105'!$E$4:$E$60815,'자금실적 및 계획(원)USD_VND'!$B22)</f>
        <v>6635977</v>
      </c>
      <c r="P22" s="386">
        <f>SUMIFS('GL202106'!$F$4:$F$60807,'GL202106'!$E$4:$E$60807,'자금실적 및 계획(원)USD_VND'!$B22)</f>
        <v>0</v>
      </c>
      <c r="Q22" s="331">
        <f>SUMIFS('GL202106'!$G$4:$G$60807,'GL202106'!$E$4:$E$60807,'자금실적 및 계획(원)USD_VND'!$B22)</f>
        <v>244753980</v>
      </c>
      <c r="R22" s="386">
        <f>SUMIFS('GL202107'!$F$4:$F$60896,'GL202107'!$E$4:$E$60896,'자금실적 및 계획(원)USD_VND'!$B22)</f>
        <v>0</v>
      </c>
      <c r="S22" s="331">
        <f>SUMIFS('GL202107'!$G$4:$G$60896,'GL202107'!$E$4:$E$60896,'자금실적 및 계획(원)USD_VND'!$B22)</f>
        <v>441151007</v>
      </c>
      <c r="T22" s="386">
        <f>SUMIFS('GL202108'!$F$4:$F$60957,'GL202108'!$E$4:$E$60957,'자금실적 및 계획(원)USD_VND'!$B22)</f>
        <v>0</v>
      </c>
      <c r="U22" s="331">
        <f>SUMIFS('GL202108'!$G$4:$G$60957,'GL202108'!$E$4:$E$60957,'자금실적 및 계획(원)USD_VND'!$B22)</f>
        <v>252481097</v>
      </c>
      <c r="V22" s="623">
        <f>SUMIFS('GL202109'!$F$4:$F$60943,'GL202109'!$E$4:$E$60943,'자금실적 및 계획(원)USD_VND'!$B22)</f>
        <v>0</v>
      </c>
      <c r="W22" s="624">
        <f>SUMIFS('GL202109'!$G$4:$G$60943,'GL202109'!$E$4:$E$60943,'자금실적 및 계획(원)USD_VND'!$B22)</f>
        <v>3937545712</v>
      </c>
      <c r="X22" s="386">
        <f>SUMIFS(Plan202110!$F$4:$F$60883,Plan202110!$E$4:$E$60883,'자금실적 및 계획(원)USD_VND'!$B22)</f>
        <v>0</v>
      </c>
      <c r="Y22" s="331">
        <f>SUMIFS(Plan202110!$G$4:$G$60883,Plan202110!$E$4:$E$60883,'자금실적 및 계획(원)USD_VND'!$B22)</f>
        <v>42016200</v>
      </c>
      <c r="Z22" s="656" t="s">
        <v>2332</v>
      </c>
      <c r="AA22" s="656" t="s">
        <v>2332</v>
      </c>
      <c r="AB22" s="669"/>
      <c r="AC22" s="668"/>
      <c r="AD22" s="668"/>
    </row>
    <row r="23" spans="1:30">
      <c r="A23" s="704"/>
      <c r="B23" s="708" t="s">
        <v>8</v>
      </c>
      <c r="C23" s="709"/>
      <c r="D23" s="471"/>
      <c r="E23" s="772"/>
      <c r="F23" s="362">
        <f t="shared" ref="F23:O23" si="6">SUM(F12:F22)</f>
        <v>6803995.3800000008</v>
      </c>
      <c r="G23" s="318">
        <f t="shared" si="6"/>
        <v>177689457637</v>
      </c>
      <c r="H23" s="362">
        <f t="shared" si="6"/>
        <v>23800735.280000001</v>
      </c>
      <c r="I23" s="318">
        <f t="shared" si="6"/>
        <v>590491214050</v>
      </c>
      <c r="J23" s="362">
        <f t="shared" si="6"/>
        <v>15329358.290000003</v>
      </c>
      <c r="K23" s="318">
        <f t="shared" si="6"/>
        <v>383649771828</v>
      </c>
      <c r="L23" s="362">
        <f t="shared" si="6"/>
        <v>9423254.0999999978</v>
      </c>
      <c r="M23" s="318">
        <f t="shared" si="6"/>
        <v>244100639440</v>
      </c>
      <c r="N23" s="563">
        <f>SUM(N12:N22)</f>
        <v>14885906.720000001</v>
      </c>
      <c r="O23" s="318">
        <f t="shared" si="6"/>
        <v>366739576702</v>
      </c>
      <c r="P23" s="563">
        <f>SUM(P12:P22)</f>
        <v>12649870.610000003</v>
      </c>
      <c r="Q23" s="318">
        <f t="shared" ref="Q23:S23" si="7">SUM(Q12:Q22)</f>
        <v>315982446287</v>
      </c>
      <c r="R23" s="563">
        <f>SUM(R12:R22)</f>
        <v>15232466.480000002</v>
      </c>
      <c r="S23" s="318">
        <f t="shared" si="7"/>
        <v>388035629147</v>
      </c>
      <c r="T23" s="563">
        <f>SUM(T12:T22)</f>
        <v>13368244.210000001</v>
      </c>
      <c r="U23" s="318">
        <f t="shared" ref="U23:W23" si="8">SUM(U12:U22)</f>
        <v>330737421484</v>
      </c>
      <c r="V23" s="625">
        <f>SUM(V12:V22)</f>
        <v>17129311.900000002</v>
      </c>
      <c r="W23" s="626">
        <f t="shared" si="8"/>
        <v>431067808757</v>
      </c>
      <c r="X23" s="362">
        <f>SUM(X12:X22)</f>
        <v>16279391.339999998</v>
      </c>
      <c r="Y23" s="318">
        <f t="shared" ref="Y23" si="9">SUM(Y12:Y22)</f>
        <v>383369569245</v>
      </c>
      <c r="Z23" s="648"/>
      <c r="AA23" s="659"/>
      <c r="AB23" s="669"/>
      <c r="AC23" s="668"/>
      <c r="AD23" s="668"/>
    </row>
    <row r="24" spans="1:30" ht="13.5" customHeight="1">
      <c r="A24" s="702" t="s">
        <v>773</v>
      </c>
      <c r="B24" s="705" t="s">
        <v>95</v>
      </c>
      <c r="C24" s="10" t="s">
        <v>120</v>
      </c>
      <c r="D24" s="472" t="s">
        <v>767</v>
      </c>
      <c r="E24" s="773" t="s">
        <v>94</v>
      </c>
      <c r="F24" s="322">
        <f>SUMIFS('GL202101'!$H$5:$H$60923,'GL202101'!$E$5:$E$60923,'자금실적 및 계획(원)USD_VND'!$C24)</f>
        <v>0</v>
      </c>
      <c r="G24" s="313">
        <f>SUMIFS('GL202101'!$I$5:$I$60923,'GL202101'!$E$5:$E$60923,'자금실적 및 계획(원)USD_VND'!$C24)</f>
        <v>0</v>
      </c>
      <c r="H24" s="322">
        <f>SUMIFS('GL202102'!$H$5:$H$60981,'GL202102'!$E$5:$E$60981,'자금실적 및 계획(원)USD_VND'!$C24)</f>
        <v>378854.77</v>
      </c>
      <c r="I24" s="313">
        <f>SUMIFS('GL202102'!$I$5:$I$60981,'GL202102'!$E$5:$E$60981,'자금실적 및 계획(원)USD_VND'!$C24)</f>
        <v>8706607905</v>
      </c>
      <c r="J24" s="322">
        <f>SUMIFS('GL202103'!$H$5:$H$60948,'GL202103'!$E$5:$E$60948,'자금실적 및 계획(원)USD_VND'!$C24)</f>
        <v>409175.15</v>
      </c>
      <c r="K24" s="313">
        <f>SUMIFS('GL202103'!$I$5:$I$60948,'GL202103'!$E$5:$E$60948,'자금실적 및 계획(원)USD_VND'!$C24)</f>
        <v>9383801170</v>
      </c>
      <c r="L24" s="322">
        <f>SUMIFS('GL202104'!$H$5:$H$60948,'GL202104'!$E$5:$E$60948,'자금실적 및 계획(원)USD_VND'!$C24)</f>
        <v>674810.7</v>
      </c>
      <c r="M24" s="313">
        <f>SUMIFS('GL202104'!$I$5:$I$60948,'GL202104'!$E$5:$E$60948,'자금실적 및 계획(원)USD_VND'!$C24)</f>
        <v>15493827631</v>
      </c>
      <c r="N24" s="322">
        <f>SUMIFS('GL202105'!$H$4:$H$60934,'GL202105'!$E$4:$E$60934,'자금실적 및 계획(원)USD_VND'!$C24)</f>
        <v>1325187.68</v>
      </c>
      <c r="O24" s="313">
        <f>SUMIFS('GL202105'!$I$4:$I$60934,'GL202105'!$E$4:$E$60934,'자금실적 및 계획(원)USD_VND'!$C24)</f>
        <v>30408624882</v>
      </c>
      <c r="P24" s="322">
        <f>SUMIFS('GL202106'!$H$4:$H$60926,'GL202106'!$E$4:$E$60926,'자금실적 및 계획(원)USD_VND'!$C24)</f>
        <v>1012987.54</v>
      </c>
      <c r="Q24" s="313">
        <f>SUMIFS('GL202106'!$I$4:$I$60926,'GL202106'!$E$4:$E$60926,'자금실적 및 계획(원)USD_VND'!$C24)</f>
        <v>23195708102</v>
      </c>
      <c r="R24" s="322">
        <f>SUMIFS('GL202107'!$H$4:$H$61015,'GL202107'!$E$4:$E$61015,'자금실적 및 계획(원)USD_VND'!$C24)</f>
        <v>1372193.48</v>
      </c>
      <c r="S24" s="313">
        <f>SUMIFS('GL202107'!$I$4:$I$61015,'GL202107'!$E$4:$E$61015,'자금실적 및 계획(원)USD_VND'!$C24)</f>
        <v>31411243164</v>
      </c>
      <c r="T24" s="322">
        <f>SUMIFS('GL202108'!$H$4:$H$61076,'GL202108'!$E$4:$E$61076,'자금실적 및 계획(원)USD_VND'!$C24)</f>
        <v>1158882.1000000001</v>
      </c>
      <c r="U24" s="313">
        <f>SUMIFS('GL202108'!$I$4:$I$61076,'GL202108'!$E$4:$E$61076,'자금실적 및 계획(원)USD_VND'!$C24)</f>
        <v>26431679685</v>
      </c>
      <c r="V24" s="627">
        <f>SUMIFS('GL202109'!$H$4:$H$61062,'GL202109'!$E$4:$E$61062,'자금실적 및 계획(원)USD_VND'!$C24)</f>
        <v>1327325.22</v>
      </c>
      <c r="W24" s="628">
        <f>SUMIFS('GL202109'!$I$4:$I$61062,'GL202109'!$E$4:$E$61062,'자금실적 및 계획(원)USD_VND'!$C24)</f>
        <v>30103150677</v>
      </c>
      <c r="X24" s="322">
        <f>SUMIFS(Plan202110!$H$4:$H$61002,Plan202110!$E$4:$E$61002,'자금실적 및 계획(원)USD_VND'!$C24)</f>
        <v>1038995.41</v>
      </c>
      <c r="Y24" s="313">
        <f>SUMIFS(Plan202110!$I$4:$I$61002,Plan202110!$E$4:$E$61002,'자금실적 및 계획(원)USD_VND'!$C24)</f>
        <v>23563957732</v>
      </c>
      <c r="Z24" s="647" t="s">
        <v>2333</v>
      </c>
      <c r="AA24" s="656" t="s">
        <v>2337</v>
      </c>
      <c r="AB24" s="669"/>
      <c r="AC24" s="668"/>
      <c r="AD24" s="668"/>
    </row>
    <row r="25" spans="1:30">
      <c r="A25" s="703"/>
      <c r="B25" s="706"/>
      <c r="C25" s="11" t="s">
        <v>89</v>
      </c>
      <c r="D25" s="11" t="s">
        <v>767</v>
      </c>
      <c r="E25" s="178" t="s">
        <v>163</v>
      </c>
      <c r="F25" s="322">
        <f>SUMIFS('GL202101'!$H$5:$H$60923,'GL202101'!$E$5:$E$60923,'자금실적 및 계획(원)USD_VND'!$C25)</f>
        <v>0</v>
      </c>
      <c r="G25" s="313">
        <f>SUMIFS('GL202101'!$I$5:$I$60923,'GL202101'!$E$5:$E$60923,'자금실적 및 계획(원)USD_VND'!$C25)</f>
        <v>0</v>
      </c>
      <c r="H25" s="322">
        <f>SUMIFS('GL202102'!$H$5:$H$60981,'GL202102'!$E$5:$E$60981,'자금실적 및 계획(원)USD_VND'!$C25)</f>
        <v>2997142.24</v>
      </c>
      <c r="I25" s="313">
        <f>SUMIFS('GL202102'!$I$5:$I$60981,'GL202102'!$E$5:$E$60981,'자금실적 및 계획(원)USD_VND'!$C25)</f>
        <v>68878484273</v>
      </c>
      <c r="J25" s="322"/>
      <c r="K25" s="313">
        <f>SUMIFS('GL202103'!$I$5:$I$60948,'GL202103'!$E$5:$E$60948,'자금실적 및 계획(원)USD_VND'!$C25)</f>
        <v>0</v>
      </c>
      <c r="L25" s="322">
        <f>SUMIFS('GL202104'!$H$5:$H$61009,'GL202104'!$E$5:$E$61009,'자금실적 및 계획(원)USD_VND'!$C25)</f>
        <v>2030530.49</v>
      </c>
      <c r="M25" s="313">
        <f>SUMIFS('GL202104'!$I$5:$I$60948,'GL202104'!$E$5:$E$60948,'자금실적 및 계획(원)USD_VND'!$C25)</f>
        <v>46621503500</v>
      </c>
      <c r="N25" s="322">
        <f>SUMIFS('GL202105'!$H$4:$H$60995,'GL202105'!$E$4:$E$60995,'자금실적 및 계획(원)USD_VND'!$C25)</f>
        <v>6024134.8799999999</v>
      </c>
      <c r="O25" s="313">
        <f>SUMIFS('GL202105'!$I$4:$I$60934,'GL202105'!$E$4:$E$60934,'자금실적 및 계획(원)USD_VND'!$C25)-153587785.450256</f>
        <v>138080158699.54974</v>
      </c>
      <c r="P25" s="322">
        <f>SUMIFS('GL202106'!$H$4:$H$60987,'GL202106'!$E$4:$E$60987,'자금실적 및 계획(원)USD_VND'!$C25)</f>
        <v>5122808.78</v>
      </c>
      <c r="Q25" s="313">
        <f>SUMIFS('GL202106'!$I$4:$I$60926,'GL202106'!$E$4:$E$60926,'자금실적 및 계획(원)USD_VND'!$C25)-80345910.1499634</f>
        <v>117223344839.85004</v>
      </c>
      <c r="R25" s="322">
        <f>SUMIFS('GL202107'!$H$4:$H$61076,'GL202107'!$E$4:$E$61076,'자금실적 및 계획(원)USD_VND'!$C25)</f>
        <v>7070852.1299999999</v>
      </c>
      <c r="S25" s="313">
        <f>SUMIFS('GL202107'!$I$4:$I$61015,'GL202107'!$E$4:$E$61015,'자금실적 및 계획(원)USD_VND'!$C25)+437022280</f>
        <v>162297764858</v>
      </c>
      <c r="T25" s="322">
        <f>SUMIFS('GL202108'!$H$4:$H$61137,'GL202108'!$E$4:$E$61137,'자금실적 및 계획(원)USD_VND'!$C25)</f>
        <v>3607379.54</v>
      </c>
      <c r="U25" s="313">
        <f>SUMIFS('GL202108'!$I$4:$I$61076,'GL202108'!$E$4:$E$61076,'자금실적 및 계획(원)USD_VND'!$C25)</f>
        <v>82276791146</v>
      </c>
      <c r="V25" s="627">
        <f>SUMIFS('GL202109'!$H$4:$H$61123,'GL202109'!$E$4:$E$61123,'자금실적 및 계획(원)USD_VND'!$C25)</f>
        <v>6157820.6600000001</v>
      </c>
      <c r="W25" s="628">
        <f>SUMIFS('GL202109'!$I$4:$I$61062,'GL202109'!$E$4:$E$61062,'자금실적 및 계획(원)USD_VND'!$C25)-235391334</f>
        <v>139421265813</v>
      </c>
      <c r="X25" s="322">
        <f>SUMIFS(Plan202110!$H$4:$H$61063,Plan202110!$E$4:$E$61063,'자금실적 및 계획(원)USD_VND'!$C25)</f>
        <v>0</v>
      </c>
      <c r="Y25" s="313">
        <f>SUMIFS(Plan202110!$I$4:$I$61002,Plan202110!$E$4:$E$61002,'자금실적 및 계획(원)USD_VND'!$C25)</f>
        <v>0</v>
      </c>
      <c r="Z25" s="656" t="s">
        <v>2332</v>
      </c>
      <c r="AA25" s="656" t="s">
        <v>2332</v>
      </c>
      <c r="AB25" s="669"/>
      <c r="AC25" s="668"/>
      <c r="AD25" s="668"/>
    </row>
    <row r="26" spans="1:30">
      <c r="A26" s="703"/>
      <c r="B26" s="706"/>
      <c r="C26" s="11" t="s">
        <v>118</v>
      </c>
      <c r="D26" s="11" t="s">
        <v>767</v>
      </c>
      <c r="E26" s="178" t="s">
        <v>164</v>
      </c>
      <c r="F26" s="322">
        <f>SUMIFS('GL202101'!$H$5:$H$60923,'GL202101'!$E$5:$E$60923,'자금실적 및 계획(원)USD_VND'!$C26)</f>
        <v>1938692.0799999998</v>
      </c>
      <c r="G26" s="313">
        <f>SUMIFS('GL202101'!$I$5:$I$60923,'GL202101'!$E$5:$E$60923,'자금실적 및 계획(원)USD_VND'!$C26)</f>
        <v>44568224858</v>
      </c>
      <c r="H26" s="322">
        <f>SUMIFS('GL202102'!$H$5:$H$60981,'GL202102'!$E$5:$E$60981,'자금실적 및 계획(원)USD_VND'!$C26)</f>
        <v>8793398.1000000015</v>
      </c>
      <c r="I26" s="313">
        <f>SUMIFS('GL202102'!$I$5:$I$60981,'GL202102'!$E$5:$E$60981,'자금실적 및 계획(원)USD_VND'!$C26)</f>
        <v>202084480561</v>
      </c>
      <c r="J26" s="322">
        <f>SUMIFS('GL202103'!$H$5:$H$60948,'GL202103'!$E$5:$E$60948,'자금실적 및 계획(원)USD_VND'!$C26)</f>
        <v>8630647.959999999</v>
      </c>
      <c r="K26" s="313">
        <f>SUMIFS('GL202103'!$I$5:$I$60948,'GL202103'!$E$5:$E$60948,'자금실적 및 계획(원)USD_VND'!$C26)</f>
        <v>197930603614</v>
      </c>
      <c r="L26" s="322">
        <f>SUMIFS('GL202104'!$H$5:$H$60948,'GL202104'!$E$5:$E$60948,'자금실적 및 계획(원)USD_VND'!$C26)</f>
        <v>4389565.83</v>
      </c>
      <c r="M26" s="313">
        <f>SUMIFS('GL202104'!$I$5:$I$60948,'GL202104'!$E$5:$E$60948,'자금실적 및 계획(원)USD_VND'!$C26)+139051910.9</f>
        <v>100924614953.89999</v>
      </c>
      <c r="N26" s="322">
        <f>SUMIFS('GL202105'!$H$4:$H$60934,'GL202105'!$E$4:$E$60934,'자금실적 및 계획(원)USD_VND'!$C26)</f>
        <v>4508827.6300000008</v>
      </c>
      <c r="O26" s="313">
        <f>SUMIFS('GL202105'!$I$4:$I$60934,'GL202105'!$E$4:$E$60934,'자금실적 및 계획(원)USD_VND'!$C26)</f>
        <v>103462513365</v>
      </c>
      <c r="P26" s="322">
        <f>SUMIFS('GL202106'!$H$4:$H$60926,'GL202106'!$E$4:$E$60926,'자금실적 및 계획(원)USD_VND'!$C26)</f>
        <v>3326766.4899999998</v>
      </c>
      <c r="Q26" s="313">
        <f>SUMIFS('GL202106'!$I$4:$I$60926,'GL202106'!$E$4:$E$60926,'자금실적 및 계획(원)USD_VND'!$C26)</f>
        <v>76177348071</v>
      </c>
      <c r="R26" s="322">
        <f>SUMIFS('GL202107'!$H$4:$H$61015,'GL202107'!$E$4:$E$61015,'자금실적 및 계획(원)USD_VND'!$C26)</f>
        <v>5061894.9799999977</v>
      </c>
      <c r="S26" s="313">
        <f>SUMIFS('GL202107'!$I$4:$I$61015,'GL202107'!$E$4:$E$61015,'자금실적 및 계획(원)USD_VND'!$C26)</f>
        <v>115873174159</v>
      </c>
      <c r="T26" s="322">
        <f>SUMIFS('GL202108'!$H$4:$H$61076,'GL202108'!$E$4:$E$61076,'자금실적 및 계획(원)USD_VND'!$C26)</f>
        <v>7360493.6899999976</v>
      </c>
      <c r="U26" s="313">
        <f>SUMIFS('GL202108'!$I$4:$I$61076,'GL202108'!$E$4:$E$61076,'자금실적 및 계획(원)USD_VND'!$C26)+644849901.60022</f>
        <v>168522334194.60022</v>
      </c>
      <c r="V26" s="627">
        <f>SUMIFS('GL202109'!$H$4:$H$61062,'GL202109'!$E$4:$E$61062,'자금실적 및 계획(원)USD_VND'!$C26)</f>
        <v>6114179.209999999</v>
      </c>
      <c r="W26" s="628">
        <f>SUMIFS('GL202109'!$I$4:$I$61062,'GL202109'!$E$4:$E$61062,'자금실적 및 계획(원)USD_VND'!$C26)</f>
        <v>138666888304</v>
      </c>
      <c r="X26" s="322">
        <f>SUMIFS(Plan202110!$H$4:$H$61002,Plan202110!$E$4:$E$61002,'자금실적 및 계획(원)USD_VND'!$C26)</f>
        <v>7619531.7799517447</v>
      </c>
      <c r="Y26" s="313">
        <f>SUMIFS(Plan202110!$I$4:$I$61002,Plan202110!$E$4:$E$61002,'자금실적 및 계획(원)USD_VND'!$C26)</f>
        <v>172807620774</v>
      </c>
      <c r="Z26" s="656" t="s">
        <v>2332</v>
      </c>
      <c r="AA26" s="656" t="s">
        <v>2332</v>
      </c>
      <c r="AB26" s="669"/>
      <c r="AC26" s="668"/>
      <c r="AD26" s="668"/>
    </row>
    <row r="27" spans="1:30">
      <c r="A27" s="703"/>
      <c r="B27" s="707"/>
      <c r="C27" s="14" t="s">
        <v>97</v>
      </c>
      <c r="D27" s="13" t="s">
        <v>767</v>
      </c>
      <c r="E27" s="178" t="s">
        <v>165</v>
      </c>
      <c r="F27" s="322">
        <f>SUMIFS('GL202101'!$H$5:$H$60923,'GL202101'!$E$5:$E$60923,'자금실적 및 계획(원)USD_VND'!$C27)</f>
        <v>0</v>
      </c>
      <c r="G27" s="313">
        <f>SUMIFS('GL202101'!$I$5:$I$60923,'GL202101'!$E$5:$E$60923,'자금실적 및 계획(원)USD_VND'!$C27)</f>
        <v>6527322619</v>
      </c>
      <c r="H27" s="322">
        <f>SUMIFS('GL202102'!$H$5:$H$60981,'GL202102'!$E$5:$E$60981,'자금실적 및 계획(원)USD_VND'!$C27)</f>
        <v>0</v>
      </c>
      <c r="I27" s="313">
        <f>SUMIFS('GL202102'!$I$5:$I$60981,'GL202102'!$E$5:$E$60981,'자금실적 및 계획(원)USD_VND'!$C27)</f>
        <v>5400191800</v>
      </c>
      <c r="J27" s="322">
        <f>SUMIFS('GL202103'!$H$5:$H$60948,'GL202103'!$E$5:$E$60948,'자금실적 및 계획(원)USD_VND'!$C27)</f>
        <v>0</v>
      </c>
      <c r="K27" s="313">
        <f>SUMIFS('GL202103'!$I$5:$I$60948,'GL202103'!$E$5:$E$60948,'자금실적 및 계획(원)USD_VND'!$C27)</f>
        <v>4422577546</v>
      </c>
      <c r="L27" s="322">
        <f>SUMIFS('GL202104'!$H$5:$H$60948,'GL202104'!$E$5:$E$60948,'자금실적 및 계획(원)USD_VND'!$C27)</f>
        <v>0</v>
      </c>
      <c r="M27" s="313">
        <f>SUMIFS('GL202104'!$I$5:$I$60948,'GL202104'!$E$5:$E$60948,'자금실적 및 계획(원)USD_VND'!$C27)</f>
        <v>3316896592</v>
      </c>
      <c r="N27" s="322">
        <f>SUMIFS('GL202105'!$H$4:$H$60934,'GL202105'!$E$4:$E$60934,'자금실적 및 계획(원)USD_VND'!$C27)</f>
        <v>0</v>
      </c>
      <c r="O27" s="313">
        <f>SUMIFS('GL202105'!$I$4:$I$60934,'GL202105'!$E$4:$E$60934,'자금실적 및 계획(원)USD_VND'!$C27)</f>
        <v>5716128631</v>
      </c>
      <c r="P27" s="322">
        <f>SUMIFS('GL202106'!$H$4:$H$60926,'GL202106'!$E$4:$E$60926,'자금실적 및 계획(원)USD_VND'!$C27)</f>
        <v>0</v>
      </c>
      <c r="Q27" s="313">
        <f>SUMIFS('GL202106'!$I$4:$I$60926,'GL202106'!$E$4:$E$60926,'자금실적 및 계획(원)USD_VND'!$C27)</f>
        <v>4411425110</v>
      </c>
      <c r="R27" s="322">
        <f>SUMIFS('GL202107'!$H$4:$H$61015,'GL202107'!$E$4:$E$61015,'자금실적 및 계획(원)USD_VND'!$C27)</f>
        <v>0</v>
      </c>
      <c r="S27" s="313">
        <f>SUMIFS('GL202107'!$I$4:$I$61015,'GL202107'!$E$4:$E$61015,'자금실적 및 계획(원)USD_VND'!$C27)</f>
        <v>4285943187</v>
      </c>
      <c r="T27" s="322">
        <f>SUMIFS('GL202108'!$H$4:$H$61076,'GL202108'!$E$4:$E$61076,'자금실적 및 계획(원)USD_VND'!$C27)</f>
        <v>0</v>
      </c>
      <c r="U27" s="313">
        <f>SUMIFS('GL202108'!$I$4:$I$61076,'GL202108'!$E$4:$E$61076,'자금실적 및 계획(원)USD_VND'!$C27)</f>
        <v>3817464100</v>
      </c>
      <c r="V27" s="627">
        <f>SUMIFS('GL202109'!$H$4:$H$61062,'GL202109'!$E$4:$E$61062,'자금실적 및 계획(원)USD_VND'!$C27)</f>
        <v>0</v>
      </c>
      <c r="W27" s="628">
        <f>SUMIFS('GL202109'!$I$4:$I$61062,'GL202109'!$E$4:$E$61062,'자금실적 및 계획(원)USD_VND'!$C27)</f>
        <v>3301980298</v>
      </c>
      <c r="X27" s="322">
        <f>SUMIFS(Plan202110!$H$4:$H$61002,Plan202110!$E$4:$E$61002,'자금실적 및 계획(원)USD_VND'!$C27)</f>
        <v>0</v>
      </c>
      <c r="Y27" s="313">
        <f>SUMIFS(Plan202110!$I$4:$I$61002,Plan202110!$E$4:$E$61002,'자금실적 및 계획(원)USD_VND'!$C27)</f>
        <v>2529913252</v>
      </c>
      <c r="Z27" s="656" t="s">
        <v>2332</v>
      </c>
      <c r="AA27" s="656" t="s">
        <v>2332</v>
      </c>
      <c r="AB27" s="669"/>
      <c r="AC27" s="668"/>
      <c r="AD27" s="668"/>
    </row>
    <row r="28" spans="1:30" ht="13.5" customHeight="1">
      <c r="A28" s="703"/>
      <c r="B28" s="695" t="s">
        <v>10</v>
      </c>
      <c r="C28" s="12" t="s">
        <v>19</v>
      </c>
      <c r="D28" s="473" t="s">
        <v>19</v>
      </c>
      <c r="E28" s="773" t="s">
        <v>170</v>
      </c>
      <c r="F28" s="324">
        <f>SUMIFS('GL202101'!$H$5:$H$60923,'GL202101'!$E$5:$E$60923,'자금실적 및 계획(원)USD_VND'!$C$28,'GL202101'!$J$5:$J$60923,"USD")</f>
        <v>82240</v>
      </c>
      <c r="G28" s="312">
        <f>SUMIFS('GL202101'!$I$5:$I$60919,'GL202101'!$E$5:$E$60919,'자금실적 및 계획(원)USD_VND'!$C28,'GL202101'!$J$5:$J$60919,"USD")</f>
        <v>1890599776</v>
      </c>
      <c r="H28" s="324">
        <f>SUMIFS('GL202102'!$H$5:$H$60981,'GL202102'!$E$5:$E$60981,'자금실적 및 계획(원)USD_VND'!$C$28,'GL202102'!$J$5:$J$60981,"USD")</f>
        <v>58753</v>
      </c>
      <c r="I28" s="312">
        <f>SUMIFS('GL202102'!$I$5:$I$60977,'GL202102'!$E$5:$E$60977,'자금실적 및 계획(원)USD_VND'!$C28,'GL202102'!$J$5:$J$60977,"USD")</f>
        <v>1350225402</v>
      </c>
      <c r="J28" s="324">
        <f>SUMIFS('GL202103'!$H$5:$H$60948,'GL202103'!$E$5:$E$60948,'자금실적 및 계획(원)USD_VND'!$C$28,'GL202103'!$J$5:$J$60948,"USD")</f>
        <v>48575</v>
      </c>
      <c r="K28" s="312">
        <f>SUMIFS('GL202103'!$I$5:$I$60944,'GL202103'!$E$5:$E$60944,'자금실적 및 계획(원)USD_VND'!$C28,'GL202103'!$J$5:$J$60944,"USD")</f>
        <v>1113992728</v>
      </c>
      <c r="L28" s="324">
        <f>SUMIFS('GL202104'!$H$5:$H$60948,'GL202104'!$E$5:$E$60948,'자금실적 및 계획(원)USD_VND'!$C$28,'GL202104'!$J$5:$J$60948,"USD")</f>
        <v>51852</v>
      </c>
      <c r="M28" s="312">
        <f>SUMIFS('GL202104'!$I$5:$I$60944,'GL202104'!$E$5:$E$60944,'자금실적 및 계획(원)USD_VND'!$C28,'GL202104'!$J$5:$J$60944,"USD")</f>
        <v>1190535287</v>
      </c>
      <c r="N28" s="324">
        <f>SUMIFS('GL202105'!$H$4:$H$60934,'GL202105'!$E$4:$E$60934,'자금실적 및 계획(원)USD_VND'!$C$28,'GL202105'!$J$4:$J$60934,"USD")</f>
        <v>42142</v>
      </c>
      <c r="O28" s="312">
        <f>SUMIFS('GL202105'!$I$4:$I$60930,'GL202105'!$E$4:$E$60930,'자금실적 및 계획(원)USD_VND'!$C28,'GL202105'!$J$4:$J$60930,"USD")</f>
        <v>967017947</v>
      </c>
      <c r="P28" s="324">
        <f>SUMIFS('GL202106'!$H$4:$H$60926,'GL202106'!$E$4:$E$60926,'자금실적 및 계획(원)USD_VND'!$C$28,'GL202106'!$J$4:$J$60926,"USD")</f>
        <v>36847</v>
      </c>
      <c r="Q28" s="312">
        <f>SUMIFS('GL202106'!$I$4:$I$60922,'GL202106'!$E$4:$E$60922,'자금실적 및 계획(원)USD_VND'!$C28,'GL202106'!$J$4:$J$60922,"USD")</f>
        <v>843734224</v>
      </c>
      <c r="R28" s="324">
        <f>SUMIFS('GL202107'!$H$4:$H$61015,'GL202107'!$E$4:$E$61015,'자금실적 및 계획(원)USD_VND'!$C$28,'GL202107'!$J$4:$J$61015,"USD")</f>
        <v>105188</v>
      </c>
      <c r="S28" s="312">
        <f>SUMIFS('GL202107'!$I$4:$I$61011,'GL202107'!$E$4:$E$61011,'자금실적 및 계획(원)USD_VND'!$C28,'GL202107'!$J$4:$J$61011,"USD")</f>
        <v>2407886275</v>
      </c>
      <c r="T28" s="324">
        <f>SUMIFS('GL202108'!$H$4:$H$61076,'GL202108'!$E$4:$E$61076,'자금실적 및 계획(원)USD_VND'!$C$28,'GL202108'!$J$4:$J$61076,"USD")</f>
        <v>42388</v>
      </c>
      <c r="U28" s="312">
        <f>SUMIFS('GL202108'!$I$4:$I$61072,'GL202108'!$E$4:$E$61072,'자금실적 및 계획(원)USD_VND'!$C28,'GL202108'!$J$4:$J$61072,"USD")</f>
        <v>966781728</v>
      </c>
      <c r="V28" s="629">
        <f>SUMIFS('GL202109'!$H$4:$H$61062,'GL202109'!$E$4:$E$61062,'자금실적 및 계획(원)USD_VND'!$C$28,'GL202109'!$J$4:$J$61062,"USD")</f>
        <v>74828</v>
      </c>
      <c r="W28" s="630">
        <f>SUMIFS('GL202109'!$I$4:$I$61058,'GL202109'!$E$4:$E$61058,'자금실적 및 계획(원)USD_VND'!$C28,'GL202109'!$J$4:$J$61058,"USD")</f>
        <v>1697066043</v>
      </c>
      <c r="X28" s="324">
        <f>SUMIFS(Plan202110!$H$4:$H$61002,Plan202110!$E$4:$E$61002,'자금실적 및 계획(원)USD_VND'!$C$28,Plan202110!$J$4:$J$61002,"USD")</f>
        <v>46801</v>
      </c>
      <c r="Y28" s="312">
        <f>SUMIFS(Plan202110!$I$4:$I$60998,Plan202110!$E$4:$E$60998,'자금실적 및 계획(원)USD_VND'!$C28,Plan202110!$J$4:$J$60998,"USD")</f>
        <v>1061426042</v>
      </c>
      <c r="Z28" s="656" t="s">
        <v>2334</v>
      </c>
      <c r="AA28" s="656" t="s">
        <v>2338</v>
      </c>
      <c r="AB28" s="669"/>
      <c r="AC28" s="668"/>
      <c r="AD28" s="668"/>
    </row>
    <row r="29" spans="1:30" ht="13.5" customHeight="1">
      <c r="A29" s="703"/>
      <c r="B29" s="696"/>
      <c r="C29" s="13" t="s">
        <v>19</v>
      </c>
      <c r="D29" s="13" t="s">
        <v>19</v>
      </c>
      <c r="E29" s="178" t="s">
        <v>123</v>
      </c>
      <c r="F29" s="322">
        <f>SUMIFS('GL202101'!$H$5:$H$60923,'GL202101'!$E$5:$E$60923,'자금실적 및 계획(원)USD_VND'!$C$29,'GL202101'!$J$5:$J$60923,"VND")</f>
        <v>0</v>
      </c>
      <c r="G29" s="313">
        <f>SUMIFS('GL202101'!$I$5:$I$60919,'GL202101'!$E$5:$E$60919,'자금실적 및 계획(원)USD_VND'!$C29,'GL202101'!$J$5:$J$60919,"VND")</f>
        <v>6086048857</v>
      </c>
      <c r="H29" s="322">
        <f>SUMIFS('GL202102'!$H$5:$H$60981,'GL202102'!$E$5:$E$60981,'자금실적 및 계획(원)USD_VND'!$C$29,'GL202102'!$J$5:$J$60981,"VND")</f>
        <v>0</v>
      </c>
      <c r="I29" s="313">
        <f>SUMIFS('GL202102'!$I$5:$I$60977,'GL202102'!$E$5:$E$60977,'자금실적 및 계획(원)USD_VND'!$C29,'GL202102'!$J$5:$J$60977,"VND")</f>
        <v>10840778293</v>
      </c>
      <c r="J29" s="322">
        <f>SUMIFS('GL202103'!$H$5:$H$60948,'GL202103'!$E$5:$E$60948,'자금실적 및 계획(원)USD_VND'!$C$29,'GL202103'!$J$5:$J$60948,"VND")</f>
        <v>0</v>
      </c>
      <c r="K29" s="313">
        <f>SUMIFS('GL202103'!$I$5:$I$60944,'GL202103'!$E$5:$E$60944,'자금실적 및 계획(원)USD_VND'!$C29,'GL202103'!$J$5:$J$60944,"VND")</f>
        <v>5892067963</v>
      </c>
      <c r="L29" s="322">
        <f>SUMIFS('GL202104'!$H$5:$H$60948,'GL202104'!$E$5:$E$60948,'자금실적 및 계획(원)USD_VND'!$C$29,'GL202104'!$J$5:$J$60948,"VND")</f>
        <v>0</v>
      </c>
      <c r="M29" s="313">
        <f>SUMIFS('GL202104'!$I$5:$I$60944,'GL202104'!$E$5:$E$60944,'자금실적 및 계획(원)USD_VND'!$C29,'GL202104'!$J$5:$J$60944,"VND")</f>
        <v>5775267133</v>
      </c>
      <c r="N29" s="322">
        <f>SUMIFS('GL202105'!$H$4:$H$60934,'GL202105'!$E$4:$E$60934,'자금실적 및 계획(원)USD_VND'!$C$29,'GL202105'!$J$4:$J$60934,"VND")</f>
        <v>0</v>
      </c>
      <c r="O29" s="313">
        <f>SUMIFS('GL202105'!$I$4:$I$60930,'GL202105'!$E$4:$E$60930,'자금실적 및 계획(원)USD_VND'!$C29,'GL202105'!$J$4:$J$60930,"VND")</f>
        <v>6481492402</v>
      </c>
      <c r="P29" s="322">
        <f>SUMIFS('GL202106'!$H$4:$H$60926,'GL202106'!$E$4:$E$60926,'자금실적 및 계획(원)USD_VND'!$C$29,'GL202106'!$J$4:$J$60926,"VND")</f>
        <v>0</v>
      </c>
      <c r="Q29" s="313">
        <f>SUMIFS('GL202106'!$I$4:$I$60922,'GL202106'!$E$4:$E$60922,'자금실적 및 계획(원)USD_VND'!$C29,'GL202106'!$J$4:$J$60922,"VND")</f>
        <v>6547371493</v>
      </c>
      <c r="R29" s="322">
        <f>SUMIFS('GL202107'!$H$4:$H$61015,'GL202107'!$E$4:$E$61015,'자금실적 및 계획(원)USD_VND'!$C$29,'GL202107'!$J$4:$J$61015,"VND")</f>
        <v>0</v>
      </c>
      <c r="S29" s="313">
        <f>SUMIFS('GL202107'!$I$4:$I$61011,'GL202107'!$E$4:$E$61011,'자금실적 및 계획(원)USD_VND'!$C29,'GL202107'!$J$4:$J$61011,"VND")</f>
        <v>11725206044</v>
      </c>
      <c r="T29" s="322">
        <f>SUMIFS('GL202108'!$H$4:$H$61076,'GL202108'!$E$4:$E$61076,'자금실적 및 계획(원)USD_VND'!$C$29,'GL202108'!$J$4:$J$61076,"VND")</f>
        <v>0</v>
      </c>
      <c r="U29" s="313">
        <f>SUMIFS('GL202108'!$I$4:$I$61072,'GL202108'!$E$4:$E$61072,'자금실적 및 계획(원)USD_VND'!$C29,'GL202108'!$J$4:$J$61072,"VND")</f>
        <v>6424969909</v>
      </c>
      <c r="V29" s="627">
        <f>SUMIFS('GL202109'!$H$4:$H$61062,'GL202109'!$E$4:$E$61062,'자금실적 및 계획(원)USD_VND'!$C$29,'GL202109'!$J$4:$J$61062,"VND")</f>
        <v>0</v>
      </c>
      <c r="W29" s="628">
        <f>SUMIFS('GL202109'!$I$4:$I$61058,'GL202109'!$E$4:$E$61058,'자금실적 및 계획(원)USD_VND'!$C29,'GL202109'!$J$4:$J$61058,"VND")</f>
        <v>6530277242</v>
      </c>
      <c r="X29" s="322">
        <f>SUMIFS(Plan202110!$H$4:$H$61002,Plan202110!$E$4:$E$61002,'자금실적 및 계획(원)USD_VND'!$C$29,Plan202110!$J$4:$J$61002,"VND")</f>
        <v>0</v>
      </c>
      <c r="Y29" s="313">
        <f>SUMIFS(Plan202110!$I$4:$I$60998,Plan202110!$E$4:$E$60998,'자금실적 및 계획(원)USD_VND'!$C29,Plan202110!$J$4:$J$60998,"VND")</f>
        <v>7072557098</v>
      </c>
      <c r="Z29" s="656" t="s">
        <v>2335</v>
      </c>
      <c r="AA29" s="656" t="s">
        <v>2339</v>
      </c>
      <c r="AB29" s="669"/>
      <c r="AC29" s="668"/>
      <c r="AD29" s="668"/>
    </row>
    <row r="30" spans="1:30">
      <c r="A30" s="703"/>
      <c r="B30" s="696"/>
      <c r="C30" s="13" t="s">
        <v>162</v>
      </c>
      <c r="D30" s="13" t="s">
        <v>768</v>
      </c>
      <c r="E30" s="178" t="s">
        <v>532</v>
      </c>
      <c r="F30" s="322">
        <f>SUMIFS('GL202101'!$H$5:$H$60923,'GL202101'!$E$5:$E$60923,'자금실적 및 계획(원)USD_VND'!$C$30,'GL202101'!$J$5:$J$60923,"USD")</f>
        <v>4016809.4699999997</v>
      </c>
      <c r="G30" s="313">
        <f>SUMIFS('GL202101'!$I$5:$I$60919,'GL202101'!$E$5:$E$60919,'자금실적 및 계획(원)USD_VND'!$C30,'GL202101'!$J$5:$J$60919,"USD")-45518930.5500259</f>
        <v>92296152822.449982</v>
      </c>
      <c r="H30" s="322">
        <f>SUMIFS('GL202102'!$H$5:$H$60981,'GL202102'!$E$5:$E$60981,'자금실적 및 계획(원)USD_VND'!$C$30,'GL202102'!$J$5:$J$60981,"USD")</f>
        <v>9774763.027999999</v>
      </c>
      <c r="I30" s="313">
        <f>SUMIFS('GL202102'!$I$5:$I$60977,'GL202102'!$E$5:$E$60977,'자금실적 및 계획(원)USD_VND'!$C30,'GL202102'!$J$5:$J$60977,"USD")+67892922.4500351</f>
        <v>224705500210.45004</v>
      </c>
      <c r="J30" s="322">
        <f>SUMIFS('GL202103'!$H$5:$H$60948,'GL202103'!$E$5:$E$60948,'자금실적 및 계획(원)USD_VND'!$C$30,'GL202103'!$J$5:$J$60948,"USD")</f>
        <v>2495743.3899999997</v>
      </c>
      <c r="K30" s="313">
        <f>SUMIFS('GL202103'!$I$5:$I$60944,'GL202103'!$E$5:$E$60944,'자금실적 및 계획(원)USD_VND'!$C30,'GL202103'!$J$5:$J$60944,"USD")</f>
        <v>57236026534</v>
      </c>
      <c r="L30" s="322">
        <f>SUMIFS('GL202104'!$H$5:$H$60948,'GL202104'!$E$5:$E$60948,'자금실적 및 계획(원)USD_VND'!$C$30,'GL202104'!$J$5:$J$60948,"USD")</f>
        <v>1286163.1799999997</v>
      </c>
      <c r="M30" s="313">
        <f>SUMIFS('GL202104'!$I$5:$I$60944,'GL202104'!$E$5:$E$60944,'자금실적 및 계획(원)USD_VND'!$C30,'GL202104'!$J$5:$J$60944,"USD")</f>
        <v>29530638170</v>
      </c>
      <c r="N30" s="322">
        <f>SUMIFS('GL202105'!$H$4:$H$60934,'GL202105'!$E$4:$E$60934,'자금실적 및 계획(원)USD_VND'!$C$30,'GL202105'!$J$4:$J$60934,"USD")</f>
        <v>678987.1</v>
      </c>
      <c r="O30" s="313">
        <f>SUMIFS('GL202105'!$I$4:$I$60930,'GL202105'!$E$4:$E$60930,'자금실적 및 계획(원)USD_VND'!$C30,'GL202105'!$J$4:$J$60930,"USD")</f>
        <v>15580482927</v>
      </c>
      <c r="P30" s="322">
        <f>SUMIFS('GL202106'!$H$4:$H$60926,'GL202106'!$E$4:$E$60926,'자금실적 및 계획(원)USD_VND'!$C$30,'GL202106'!$J$4:$J$60926,"USD")</f>
        <v>1137919</v>
      </c>
      <c r="Q30" s="313">
        <f>SUMIFS('GL202106'!$I$4:$I$60922,'GL202106'!$E$4:$E$60922,'자금실적 및 계획(원)USD_VND'!$C30,'GL202106'!$J$4:$J$60922,"USD")</f>
        <v>26056428066</v>
      </c>
      <c r="R30" s="322">
        <f>SUMIFS('GL202107'!$H$4:$H$61015,'GL202107'!$E$4:$E$61015,'자금실적 및 계획(원)USD_VND'!$C$30,'GL202107'!$J$4:$J$61015,"USD")</f>
        <v>16500</v>
      </c>
      <c r="S30" s="313">
        <f>SUMIFS('GL202107'!$I$4:$I$61011,'GL202107'!$E$4:$E$61011,'자금실적 및 계획(원)USD_VND'!$C30,'GL202107'!$J$4:$J$61011,"USD")</f>
        <v>377705855</v>
      </c>
      <c r="T30" s="322">
        <f>SUMIFS('GL202108'!$H$4:$H$61076,'GL202108'!$E$4:$E$61076,'자금실적 및 계획(원)USD_VND'!$C$30,'GL202108'!$J$4:$J$61076,"USD")</f>
        <v>10365</v>
      </c>
      <c r="U30" s="313">
        <f>SUMIFS('GL202108'!$I$4:$I$61072,'GL202108'!$E$4:$E$61072,'자금실적 및 계획(원)USD_VND'!$C30,'GL202108'!$J$4:$J$61072,"USD")</f>
        <v>236403997</v>
      </c>
      <c r="V30" s="627">
        <f>SUMIFS('GL202109'!$H$4:$H$61062,'GL202109'!$E$4:$E$61062,'자금실적 및 계획(원)USD_VND'!$C$30,'GL202109'!$J$4:$J$61062,"USD")</f>
        <v>18560</v>
      </c>
      <c r="W30" s="628">
        <f>SUMIFS('GL202109'!$I$4:$I$61058,'GL202109'!$E$4:$E$61058,'자금실적 및 계획(원)USD_VND'!$C30,'GL202109'!$J$4:$J$61058,"USD")</f>
        <v>420932616</v>
      </c>
      <c r="X30" s="322">
        <f>SUMIFS(Plan202110!$H$4:$H$61002,Plan202110!$E$4:$E$61002,'자금실적 및 계획(원)USD_VND'!$C$30,Plan202110!$J$4:$J$61002,"USD")</f>
        <v>0</v>
      </c>
      <c r="Y30" s="313">
        <f>SUMIFS(Plan202110!$I$4:$I$60998,Plan202110!$E$4:$E$60998,'자금실적 및 계획(원)USD_VND'!$C30,Plan202110!$J$4:$J$60998,"USD")</f>
        <v>0</v>
      </c>
      <c r="Z30" s="656" t="s">
        <v>2332</v>
      </c>
      <c r="AA30" s="656" t="s">
        <v>2332</v>
      </c>
      <c r="AB30" s="669"/>
      <c r="AC30" s="668"/>
      <c r="AD30" s="668"/>
    </row>
    <row r="31" spans="1:30" s="18" customFormat="1">
      <c r="A31" s="703"/>
      <c r="B31" s="696"/>
      <c r="C31" s="13" t="s">
        <v>162</v>
      </c>
      <c r="D31" s="13" t="s">
        <v>768</v>
      </c>
      <c r="E31" s="178" t="s">
        <v>210</v>
      </c>
      <c r="F31" s="322">
        <f>SUMIFS('GL202101'!$H$5:$H$60923,'GL202101'!$E$5:$E$60923,'자금실적 및 계획(원)USD_VND'!$C$31,'GL202101'!$J$5:$J$60923,"VND")</f>
        <v>0</v>
      </c>
      <c r="G31" s="313">
        <f>SUMIFS('GL202101'!$I$5:$I$60919,'GL202101'!$E$5:$E$60919,'자금실적 및 계획(원)USD_VND'!$C31,'GL202101'!$J$5:$J$60919,"VND")</f>
        <v>670500000</v>
      </c>
      <c r="H31" s="322">
        <f>SUMIFS('GL202102'!$H$5:$H$60981,'GL202102'!$E$5:$E$60981,'자금실적 및 계획(원)USD_VND'!$C$31,'GL202102'!$J$5:$J$60981,"VND")</f>
        <v>0</v>
      </c>
      <c r="I31" s="313">
        <f>SUMIFS('GL202102'!$I$5:$I$60977,'GL202102'!$E$5:$E$60977,'자금실적 및 계획(원)USD_VND'!$C31,'GL202102'!$J$5:$J$60977,"VND")</f>
        <v>817193000</v>
      </c>
      <c r="J31" s="322">
        <f>SUMIFS('GL202103'!$H$5:$H$60948,'GL202103'!$E$5:$E$60948,'자금실적 및 계획(원)USD_VND'!$C$31,'GL202103'!$J$5:$J$60948,"VND")</f>
        <v>0</v>
      </c>
      <c r="K31" s="313">
        <f>SUMIFS('GL202103'!$I$5:$I$60944,'GL202103'!$E$5:$E$60944,'자금실적 및 계획(원)USD_VND'!$C31,'GL202103'!$J$5:$J$60944,"VND")</f>
        <v>5540000000</v>
      </c>
      <c r="L31" s="322">
        <f>SUMIFS('GL202104'!$H$5:$H$60948,'GL202104'!$E$5:$E$60948,'자금실적 및 계획(원)USD_VND'!$C$31,'GL202104'!$J$5:$J$60948,"VND")</f>
        <v>0</v>
      </c>
      <c r="M31" s="313">
        <f>SUMIFS('GL202104'!$I$5:$I$60944,'GL202104'!$E$5:$E$60944,'자금실적 및 계획(원)USD_VND'!$C31,'GL202104'!$J$5:$J$60944,"VND")</f>
        <v>3981002120</v>
      </c>
      <c r="N31" s="322">
        <f>SUMIFS('GL202105'!$H$4:$H$60934,'GL202105'!$E$4:$E$60934,'자금실적 및 계획(원)USD_VND'!$C$31,'GL202105'!$J$4:$J$60934,"VND")</f>
        <v>0</v>
      </c>
      <c r="O31" s="313">
        <f>SUMIFS('GL202105'!$I$4:$I$60930,'GL202105'!$E$4:$E$60930,'자금실적 및 계획(원)USD_VND'!$C31,'GL202105'!$J$4:$J$60930,"VND")</f>
        <v>2107872800</v>
      </c>
      <c r="P31" s="322">
        <f>SUMIFS('GL202106'!$H$4:$H$60926,'GL202106'!$E$4:$E$60926,'자금실적 및 계획(원)USD_VND'!$C$31,'GL202106'!$J$4:$J$60926,"VND")</f>
        <v>0</v>
      </c>
      <c r="Q31" s="313">
        <f>SUMIFS('GL202106'!$I$4:$I$60922,'GL202106'!$E$4:$E$60922,'자금실적 및 계획(원)USD_VND'!$C31,'GL202106'!$J$4:$J$60922,"VND")</f>
        <v>2100000000</v>
      </c>
      <c r="R31" s="322">
        <f>SUMIFS('GL202107'!$H$4:$H$61015,'GL202107'!$E$4:$E$61015,'자금실적 및 계획(원)USD_VND'!$C$31,'GL202107'!$J$4:$J$61015,"VND")</f>
        <v>0</v>
      </c>
      <c r="S31" s="313">
        <f>SUMIFS('GL202107'!$I$4:$I$61011,'GL202107'!$E$4:$E$61011,'자금실적 및 계획(원)USD_VND'!$C31,'GL202107'!$J$4:$J$61011,"VND")</f>
        <v>3686169120</v>
      </c>
      <c r="T31" s="322">
        <f>SUMIFS('GL202108'!$H$4:$H$61076,'GL202108'!$E$4:$E$61076,'자금실적 및 계획(원)USD_VND'!$C$31,'GL202108'!$J$4:$J$61076,"VND")</f>
        <v>0</v>
      </c>
      <c r="U31" s="313">
        <f>SUMIFS('GL202108'!$I$4:$I$61072,'GL202108'!$E$4:$E$61072,'자금실적 및 계획(원)USD_VND'!$C31,'GL202108'!$J$4:$J$61072,"VND")</f>
        <v>464000000</v>
      </c>
      <c r="V31" s="627">
        <f>SUMIFS('GL202109'!$H$4:$H$61062,'GL202109'!$E$4:$E$61062,'자금실적 및 계획(원)USD_VND'!$C$31,'GL202109'!$J$4:$J$61062,"VND")</f>
        <v>0</v>
      </c>
      <c r="W31" s="628">
        <f>SUMIFS('GL202109'!$I$4:$I$61058,'GL202109'!$E$4:$E$61058,'자금실적 및 계획(원)USD_VND'!$C31,'GL202109'!$J$4:$J$61058,"VND")</f>
        <v>2209600000</v>
      </c>
      <c r="X31" s="322">
        <f>SUMIFS(Plan202110!$H$4:$H$61002,Plan202110!$E$4:$E$61002,'자금실적 및 계획(원)USD_VND'!$C$31,Plan202110!$J$4:$J$61002,"VND")</f>
        <v>0</v>
      </c>
      <c r="Y31" s="313">
        <f>SUMIFS(Plan202110!$I$4:$I$60998,Plan202110!$E$4:$E$60998,'자금실적 및 계획(원)USD_VND'!$C31,Plan202110!$J$4:$J$60998,"VND")</f>
        <v>3387000000</v>
      </c>
      <c r="Z31" s="656" t="s">
        <v>2332</v>
      </c>
      <c r="AA31" s="656" t="s">
        <v>2332</v>
      </c>
      <c r="AB31" s="669"/>
      <c r="AC31" s="668"/>
      <c r="AD31" s="668"/>
    </row>
    <row r="32" spans="1:30">
      <c r="A32" s="703"/>
      <c r="B32" s="696"/>
      <c r="C32" s="13" t="s">
        <v>166</v>
      </c>
      <c r="D32" s="13" t="s">
        <v>768</v>
      </c>
      <c r="E32" s="178" t="s">
        <v>167</v>
      </c>
      <c r="F32" s="322">
        <f>SUMIFS('GL202101'!$H$5:$H$60923,'GL202101'!$E$5:$E$60923,'자금실적 및 계획(원)USD_VND'!$C$32,'GL202101'!$J$5:$J$60923,"USD")</f>
        <v>0</v>
      </c>
      <c r="G32" s="313">
        <f>SUMIFS('GL202101'!$I$5:$I$60840,'GL202101'!$E$5:$E$60840,'자금실적 및 계획(원)USD_VND'!$C32,'GL202101'!$J$5:$J$60840,"USD")</f>
        <v>0</v>
      </c>
      <c r="H32" s="322">
        <f>SUMIFS('GL202102'!$H$5:$H$60981,'GL202102'!$E$5:$E$60981,'자금실적 및 계획(원)USD_VND'!$C$32,'GL202102'!$J$5:$J$60981,"USD")</f>
        <v>0</v>
      </c>
      <c r="I32" s="313">
        <f>SUMIFS('GL202102'!$I$5:$I$60898,'GL202102'!$E$5:$E$60898,'자금실적 및 계획(원)USD_VND'!$C32,'GL202102'!$J$5:$J$60898,"USD")</f>
        <v>0</v>
      </c>
      <c r="J32" s="322">
        <f>SUMIFS('GL202103'!$H$5:$H$60948,'GL202103'!$E$5:$E$60948,'자금실적 및 계획(원)USD_VND'!$C$32,'GL202103'!$J$5:$J$60948,"USD")</f>
        <v>0</v>
      </c>
      <c r="K32" s="313">
        <f>SUMIFS('GL202103'!$I$5:$I$60865,'GL202103'!$E$5:$E$60865,'자금실적 및 계획(원)USD_VND'!$C32,'GL202103'!$J$5:$J$60865,"USD")</f>
        <v>0</v>
      </c>
      <c r="L32" s="322">
        <f>SUMIFS('GL202104'!$H$5:$H$60948,'GL202104'!$E$5:$E$60948,'자금실적 및 계획(원)USD_VND'!$C$32,'GL202104'!$J$5:$J$60948,"USD")</f>
        <v>0</v>
      </c>
      <c r="M32" s="313">
        <f>SUMIFS('GL202104'!$I$5:$I$60865,'GL202104'!$E$5:$E$60865,'자금실적 및 계획(원)USD_VND'!$C32,'GL202104'!$J$5:$J$60865,"USD")</f>
        <v>0</v>
      </c>
      <c r="N32" s="322">
        <f>SUMIFS('GL202105'!$H$4:$H$60934,'GL202105'!$E$4:$E$60934,'자금실적 및 계획(원)USD_VND'!$C$32,'GL202105'!$J$4:$J$60934,"USD")</f>
        <v>0</v>
      </c>
      <c r="O32" s="313">
        <f>SUMIFS('GL202105'!$I$4:$I$60851,'GL202105'!$E$4:$E$60851,'자금실적 및 계획(원)USD_VND'!$C32,'GL202105'!$J$4:$J$60851,"USD")</f>
        <v>0</v>
      </c>
      <c r="P32" s="322">
        <f>SUMIFS('GL202106'!$H$4:$H$60926,'GL202106'!$E$4:$E$60926,'자금실적 및 계획(원)USD_VND'!$C$32,'GL202106'!$J$4:$J$60926,"USD")</f>
        <v>0</v>
      </c>
      <c r="Q32" s="313">
        <f>SUMIFS('GL202106'!$I$4:$I$60843,'GL202106'!$E$4:$E$60843,'자금실적 및 계획(원)USD_VND'!$C32,'GL202106'!$J$4:$J$60843,"USD")</f>
        <v>0</v>
      </c>
      <c r="R32" s="322">
        <f>SUMIFS('GL202107'!$H$4:$H$61015,'GL202107'!$E$4:$E$61015,'자금실적 및 계획(원)USD_VND'!$C$32,'GL202107'!$J$4:$J$61015,"USD")</f>
        <v>0</v>
      </c>
      <c r="S32" s="313">
        <f>SUMIFS('GL202107'!$I$4:$I$60932,'GL202107'!$E$4:$E$60932,'자금실적 및 계획(원)USD_VND'!$C32,'GL202107'!$J$4:$J$60932,"USD")</f>
        <v>0</v>
      </c>
      <c r="T32" s="322">
        <f>SUMIFS('GL202108'!$H$4:$H$61076,'GL202108'!$E$4:$E$61076,'자금실적 및 계획(원)USD_VND'!$C$32,'GL202108'!$J$4:$J$61076,"USD")</f>
        <v>0</v>
      </c>
      <c r="U32" s="313">
        <f>SUMIFS('GL202108'!$I$4:$I$60993,'GL202108'!$E$4:$E$60993,'자금실적 및 계획(원)USD_VND'!$C32,'GL202108'!$J$4:$J$60993,"USD")</f>
        <v>0</v>
      </c>
      <c r="V32" s="627">
        <f>SUMIFS('GL202109'!$H$4:$H$61062,'GL202109'!$E$4:$E$61062,'자금실적 및 계획(원)USD_VND'!$C$32,'GL202109'!$J$4:$J$61062,"USD")</f>
        <v>0</v>
      </c>
      <c r="W32" s="628">
        <f>SUMIFS('GL202109'!$I$4:$I$60979,'GL202109'!$E$4:$E$60979,'자금실적 및 계획(원)USD_VND'!$C32,'GL202109'!$J$4:$J$60979,"USD")</f>
        <v>0</v>
      </c>
      <c r="X32" s="322">
        <f>SUMIFS(Plan202110!$H$4:$H$61002,Plan202110!$E$4:$E$61002,'자금실적 및 계획(원)USD_VND'!$C$32,Plan202110!$J$4:$J$61002,"USD")</f>
        <v>0</v>
      </c>
      <c r="Y32" s="313">
        <f>SUMIFS(Plan202110!$I$4:$I$60919,Plan202110!$E$4:$E$60919,'자금실적 및 계획(원)USD_VND'!$C32,Plan202110!$J$4:$J$60919,"USD")</f>
        <v>0</v>
      </c>
      <c r="Z32" s="656" t="s">
        <v>2332</v>
      </c>
      <c r="AA32" s="656" t="s">
        <v>2332</v>
      </c>
      <c r="AB32" s="669"/>
      <c r="AC32" s="668"/>
      <c r="AD32" s="668"/>
    </row>
    <row r="33" spans="1:30">
      <c r="A33" s="703"/>
      <c r="B33" s="696"/>
      <c r="C33" s="13" t="s">
        <v>20</v>
      </c>
      <c r="D33" s="13" t="s">
        <v>769</v>
      </c>
      <c r="E33" s="177" t="s">
        <v>124</v>
      </c>
      <c r="F33" s="322">
        <f>SUMIFS('GL202101'!$H$5:$H$60923,'GL202101'!$E$5:$E$60923,'자금실적 및 계획(원)USD_VND'!$C$33,'GL202101'!$J$5:$J$60923,"VND")</f>
        <v>0</v>
      </c>
      <c r="G33" s="313">
        <f>SUMIFS('GL202101'!$I$5:$I$60919,'GL202101'!$E$5:$E$60919,'자금실적 및 계획(원)USD_VND'!$C33,'GL202101'!$J$5:$J$60919,"VND")</f>
        <v>123133060</v>
      </c>
      <c r="H33" s="322">
        <f>SUMIFS('GL202102'!$H$5:$H$60981,'GL202102'!$E$5:$E$60981,'자금실적 및 계획(원)USD_VND'!$C$33,'GL202102'!$J$5:$J$60981,"VND")</f>
        <v>0</v>
      </c>
      <c r="I33" s="313">
        <f>SUMIFS('GL202102'!$I$5:$I$60977,'GL202102'!$E$5:$E$60977,'자금실적 및 계획(원)USD_VND'!$C33,'GL202102'!$J$5:$J$60977,"VND")</f>
        <v>104475024</v>
      </c>
      <c r="J33" s="322">
        <f>SUMIFS('GL202103'!$H$5:$H$60948,'GL202103'!$E$5:$E$60948,'자금실적 및 계획(원)USD_VND'!$C$33,'GL202103'!$J$5:$J$60948,"VND")</f>
        <v>0</v>
      </c>
      <c r="K33" s="313">
        <f>SUMIFS('GL202103'!$I$5:$I$60944,'GL202103'!$E$5:$E$60944,'자금실적 및 계획(원)USD_VND'!$C33,'GL202103'!$J$5:$J$60944,"VND")</f>
        <v>86968600</v>
      </c>
      <c r="L33" s="322">
        <f>SUMIFS('GL202104'!$H$5:$H$60948,'GL202104'!$E$5:$E$60948,'자금실적 및 계획(원)USD_VND'!$C$33,'GL202104'!$J$5:$J$60948,"VND")</f>
        <v>0</v>
      </c>
      <c r="M33" s="313">
        <f>SUMIFS('GL202104'!$I$5:$I$60944,'GL202104'!$E$5:$E$60944,'자금실적 및 계획(원)USD_VND'!$C33,'GL202104'!$J$5:$J$60944,"VND")</f>
        <v>87030068</v>
      </c>
      <c r="N33" s="322">
        <f>SUMIFS('GL202105'!$H$4:$H$60934,'GL202105'!$E$4:$E$60934,'자금실적 및 계획(원)USD_VND'!$C$33,'GL202105'!$J$4:$J$60934,"VND")</f>
        <v>0</v>
      </c>
      <c r="O33" s="313">
        <f>SUMIFS('GL202105'!$I$4:$I$60930,'GL202105'!$E$4:$E$60930,'자금실적 및 계획(원)USD_VND'!$C33,'GL202105'!$J$4:$J$60930,"VND")</f>
        <v>118966670</v>
      </c>
      <c r="P33" s="322">
        <f>SUMIFS('GL202106'!$H$4:$H$60926,'GL202106'!$E$4:$E$60926,'자금실적 및 계획(원)USD_VND'!$C$33,'GL202106'!$J$4:$J$60926,"VND")</f>
        <v>0</v>
      </c>
      <c r="Q33" s="313">
        <f>SUMIFS('GL202106'!$I$4:$I$60922,'GL202106'!$E$4:$E$60922,'자금실적 및 계획(원)USD_VND'!$C33,'GL202106'!$J$4:$J$60922,"VND")</f>
        <v>154266500</v>
      </c>
      <c r="R33" s="322">
        <f>SUMIFS('GL202107'!$H$4:$H$61015,'GL202107'!$E$4:$E$61015,'자금실적 및 계획(원)USD_VND'!$C$33,'GL202107'!$J$4:$J$61015,"VND")</f>
        <v>0</v>
      </c>
      <c r="S33" s="313">
        <f>SUMIFS('GL202107'!$I$4:$I$61011,'GL202107'!$E$4:$E$61011,'자금실적 및 계획(원)USD_VND'!$C33,'GL202107'!$J$4:$J$61011,"VND")</f>
        <v>79445000</v>
      </c>
      <c r="T33" s="322">
        <f>SUMIFS('GL202108'!$H$4:$H$61076,'GL202108'!$E$4:$E$61076,'자금실적 및 계획(원)USD_VND'!$C$33,'GL202108'!$J$4:$J$61076,"VND")</f>
        <v>0</v>
      </c>
      <c r="U33" s="313">
        <f>SUMIFS('GL202108'!$I$4:$I$61072,'GL202108'!$E$4:$E$61072,'자금실적 및 계획(원)USD_VND'!$C33,'GL202108'!$J$4:$J$61072,"VND")</f>
        <v>70618475</v>
      </c>
      <c r="V33" s="627">
        <f>SUMIFS('GL202109'!$H$4:$H$61062,'GL202109'!$E$4:$E$61062,'자금실적 및 계획(원)USD_VND'!$C$33,'GL202109'!$J$4:$J$61062,"VND")</f>
        <v>0</v>
      </c>
      <c r="W33" s="628">
        <f>SUMIFS('GL202109'!$I$4:$I$61058,'GL202109'!$E$4:$E$61058,'자금실적 및 계획(원)USD_VND'!$C33,'GL202109'!$J$4:$J$61058,"VND")</f>
        <v>91270700</v>
      </c>
      <c r="X33" s="322">
        <f>SUMIFS(Plan202110!$H$4:$H$61002,Plan202110!$E$4:$E$61002,'자금실적 및 계획(원)USD_VND'!$C$33,Plan202110!$J$4:$J$61002,"VND")</f>
        <v>0</v>
      </c>
      <c r="Y33" s="313">
        <f>SUMIFS(Plan202110!$I$4:$I$60998,Plan202110!$E$4:$E$60998,'자금실적 및 계획(원)USD_VND'!$C33,Plan202110!$J$4:$J$60998,"VND")</f>
        <v>94818798</v>
      </c>
      <c r="Z33" s="656" t="s">
        <v>2332</v>
      </c>
      <c r="AA33" s="656" t="s">
        <v>2332</v>
      </c>
      <c r="AB33" s="669"/>
      <c r="AC33" s="668"/>
      <c r="AD33" s="668"/>
    </row>
    <row r="34" spans="1:30">
      <c r="A34" s="703"/>
      <c r="B34" s="696"/>
      <c r="C34" s="13" t="s">
        <v>119</v>
      </c>
      <c r="D34" s="13" t="s">
        <v>119</v>
      </c>
      <c r="E34" s="177" t="s">
        <v>202</v>
      </c>
      <c r="F34" s="322">
        <f>SUMIFS('GL202101'!$H$5:$H$60923,'GL202101'!$E$5:$E$60923,'자금실적 및 계획(원)USD_VND'!$C$34,'GL202101'!$J$5:$J$60923,"VND")</f>
        <v>0</v>
      </c>
      <c r="G34" s="313">
        <f>SUMIFS('GL202101'!$I$5:$I$60919,'GL202101'!$E$5:$E$60919,'자금실적 및 계획(원)USD_VND'!$C34,'GL202101'!$J$5:$J$60919,"VND")</f>
        <v>1026035858</v>
      </c>
      <c r="H34" s="322">
        <f>SUMIFS('GL202102'!$H$5:$H$60981,'GL202102'!$E$5:$E$60981,'자금실적 및 계획(원)USD_VND'!$C$34,'GL202102'!$J$5:$J$60981,"VND")</f>
        <v>0</v>
      </c>
      <c r="I34" s="313">
        <f>SUMIFS('GL202102'!$I$5:$I$60977,'GL202102'!$E$5:$E$60977,'자금실적 및 계획(원)USD_VND'!$C34,'GL202102'!$J$5:$J$60977,"VND")</f>
        <v>1343151648</v>
      </c>
      <c r="J34" s="322">
        <f>SUMIFS('GL202103'!$H$5:$H$60948,'GL202103'!$E$5:$E$60948,'자금실적 및 계획(원)USD_VND'!$C$34,'GL202103'!$J$5:$J$60948,"VND")</f>
        <v>0</v>
      </c>
      <c r="K34" s="313">
        <f>SUMIFS('GL202103'!$I$5:$I$60944,'GL202103'!$E$5:$E$60944,'자금실적 및 계획(원)USD_VND'!$C34,'GL202103'!$J$5:$J$60944,"VND")</f>
        <v>1838691297</v>
      </c>
      <c r="L34" s="322">
        <f>SUMIFS('GL202104'!$H$5:$H$60948,'GL202104'!$E$5:$E$60948,'자금실적 및 계획(원)USD_VND'!$C$34,'GL202104'!$J$5:$J$60948,"VND")</f>
        <v>0</v>
      </c>
      <c r="M34" s="313">
        <f>SUMIFS('GL202104'!$I$5:$I$60944,'GL202104'!$E$5:$E$60944,'자금실적 및 계획(원)USD_VND'!$C34,'GL202104'!$J$5:$J$60944,"VND")</f>
        <v>1056395837</v>
      </c>
      <c r="N34" s="322">
        <f>SUMIFS('GL202105'!$H$4:$H$60934,'GL202105'!$E$4:$E$60934,'자금실적 및 계획(원)USD_VND'!$C$34,'GL202105'!$J$4:$J$60934,"VND")</f>
        <v>0</v>
      </c>
      <c r="O34" s="313">
        <f>SUMIFS('GL202105'!$I$4:$I$60930,'GL202105'!$E$4:$E$60930,'자금실적 및 계획(원)USD_VND'!$C34,'GL202105'!$J$4:$J$60930,"VND")</f>
        <v>1834727706</v>
      </c>
      <c r="P34" s="322">
        <f>SUMIFS('GL202106'!$H$4:$H$60926,'GL202106'!$E$4:$E$60926,'자금실적 및 계획(원)USD_VND'!$C$34,'GL202106'!$J$4:$J$60926,"VND")</f>
        <v>0</v>
      </c>
      <c r="Q34" s="313">
        <f>SUMIFS('GL202106'!$I$4:$I$60922,'GL202106'!$E$4:$E$60922,'자금실적 및 계획(원)USD_VND'!$C34,'GL202106'!$J$4:$J$60922,"VND")</f>
        <v>839813843</v>
      </c>
      <c r="R34" s="322">
        <f>SUMIFS('GL202107'!$H$4:$H$61015,'GL202107'!$E$4:$E$61015,'자금실적 및 계획(원)USD_VND'!$C$34,'GL202107'!$J$4:$J$61015,"VND")</f>
        <v>0</v>
      </c>
      <c r="S34" s="313">
        <f>SUMIFS('GL202107'!$I$4:$I$61011,'GL202107'!$E$4:$E$61011,'자금실적 및 계획(원)USD_VND'!$C34,'GL202107'!$J$4:$J$61011,"VND")</f>
        <v>1901051972</v>
      </c>
      <c r="T34" s="322">
        <f>SUMIFS('GL202108'!$H$4:$H$61076,'GL202108'!$E$4:$E$61076,'자금실적 및 계획(원)USD_VND'!$C$34,'GL202108'!$J$4:$J$61076,"VND")</f>
        <v>0</v>
      </c>
      <c r="U34" s="313">
        <f>SUMIFS('GL202108'!$I$4:$I$61072,'GL202108'!$E$4:$E$61072,'자금실적 및 계획(원)USD_VND'!$C34,'GL202108'!$J$4:$J$61072,"VND")</f>
        <v>2224459166</v>
      </c>
      <c r="V34" s="627">
        <f>SUMIFS('GL202109'!$H$4:$H$61062,'GL202109'!$E$4:$E$61062,'자금실적 및 계획(원)USD_VND'!$C$34,'GL202109'!$J$4:$J$61062,"VND")</f>
        <v>0</v>
      </c>
      <c r="W34" s="628">
        <f>SUMIFS('GL202109'!$I$4:$I$61058,'GL202109'!$E$4:$E$61058,'자금실적 및 계획(원)USD_VND'!$C34,'GL202109'!$J$4:$J$61058,"VND")</f>
        <v>797499882</v>
      </c>
      <c r="X34" s="322">
        <f>SUMIFS(Plan202110!$H$4:$H$61002,Plan202110!$E$4:$E$61002,'자금실적 및 계획(원)USD_VND'!$C$34,Plan202110!$J$4:$J$61002,"VND")</f>
        <v>0</v>
      </c>
      <c r="Y34" s="313">
        <f>SUMIFS(Plan202110!$I$4:$I$60998,Plan202110!$E$4:$E$60998,'자금실적 및 계획(원)USD_VND'!$C34,Plan202110!$J$4:$J$60998,"VND")</f>
        <v>1166109832</v>
      </c>
      <c r="Z34" s="656" t="s">
        <v>2332</v>
      </c>
      <c r="AA34" s="656" t="s">
        <v>2332</v>
      </c>
      <c r="AB34" s="669"/>
      <c r="AC34" s="668"/>
      <c r="AD34" s="668"/>
    </row>
    <row r="35" spans="1:30">
      <c r="A35" s="703"/>
      <c r="B35" s="696"/>
      <c r="C35" s="13" t="s">
        <v>121</v>
      </c>
      <c r="D35" s="13" t="s">
        <v>769</v>
      </c>
      <c r="E35" s="177" t="s">
        <v>125</v>
      </c>
      <c r="F35" s="322">
        <f>SUMIFS('GL202101'!$H$5:$H$60923,'GL202101'!$E$5:$E$60923,'자금실적 및 계획(원)USD_VND'!$C$35,'GL202101'!$J$5:$J$60923,"USD")</f>
        <v>0</v>
      </c>
      <c r="G35" s="313">
        <f>SUMIFS('GL202101'!$I$5:$I$60919,'GL202101'!$E$5:$E$60919,'자금실적 및 계획(원)USD_VND'!$C35,'GL202101'!$J$5:$J$60919,"USD")</f>
        <v>0</v>
      </c>
      <c r="H35" s="322">
        <f>SUMIFS('GL202102'!$H$5:$H$60981,'GL202102'!$E$5:$E$60981,'자금실적 및 계획(원)USD_VND'!$C$35,'GL202102'!$J$5:$J$60981,"USD")</f>
        <v>5924.64</v>
      </c>
      <c r="I35" s="313">
        <f>SUMIFS('GL202102'!$I$5:$I$60977,'GL202102'!$E$5:$E$60977,'자금실적 및 계획(원)USD_VND'!$C35,'GL202102'!$J$5:$J$60977,"USD")</f>
        <v>136156442</v>
      </c>
      <c r="J35" s="322">
        <f>SUMIFS('GL202103'!$H$5:$H$60948,'GL202103'!$E$5:$E$60948,'자금실적 및 계획(원)USD_VND'!$C$35,'GL202103'!$J$5:$J$60948,"USD")</f>
        <v>11048.57</v>
      </c>
      <c r="K35" s="313">
        <f>SUMIFS('GL202103'!$I$5:$I$60944,'GL202103'!$E$5:$E$60944,'자금실적 및 계획(원)USD_VND'!$C35,'GL202103'!$J$5:$J$60944,"USD")</f>
        <v>253381918</v>
      </c>
      <c r="L35" s="322">
        <f>SUMIFS('GL202104'!$H$5:$H$60948,'GL202104'!$E$5:$E$60948,'자금실적 및 계획(원)USD_VND'!$C$35,'GL202104'!$J$5:$J$60948,"USD")</f>
        <v>0</v>
      </c>
      <c r="M35" s="313">
        <f>SUMIFS('GL202104'!$I$5:$I$60944,'GL202104'!$E$5:$E$60944,'자금실적 및 계획(원)USD_VND'!$C35,'GL202104'!$J$5:$J$60944,"USD")</f>
        <v>0</v>
      </c>
      <c r="N35" s="322">
        <f>SUMIFS('GL202105'!$H$4:$H$60934,'GL202105'!$E$4:$E$60934,'자금실적 및 계획(원)USD_VND'!$C$35,'GL202105'!$J$4:$J$60934,"USD")</f>
        <v>11244.869999999999</v>
      </c>
      <c r="O35" s="313">
        <f>SUMIFS('GL202105'!$I$4:$I$60930,'GL202105'!$E$4:$E$60930,'자금실적 및 계획(원)USD_VND'!$C35,'GL202105'!$J$4:$J$60930,"USD")</f>
        <v>258032156</v>
      </c>
      <c r="P35" s="322">
        <f>SUMIFS('GL202106'!$H$4:$H$60926,'GL202106'!$E$4:$E$60926,'자금실적 및 계획(원)USD_VND'!$C$35,'GL202106'!$J$4:$J$60926,"USD")</f>
        <v>5420.96</v>
      </c>
      <c r="Q35" s="313">
        <f>SUMIFS('GL202106'!$I$4:$I$60922,'GL202106'!$E$4:$E$60922,'자금실적 및 계획(원)USD_VND'!$C35,'GL202106'!$J$4:$J$60922,"USD")</f>
        <v>124130851</v>
      </c>
      <c r="R35" s="322">
        <f>SUMIFS('GL202107'!$H$4:$H$61015,'GL202107'!$E$4:$E$61015,'자금실적 및 계획(원)USD_VND'!$C$35,'GL202107'!$J$4:$J$61015,"USD")</f>
        <v>0</v>
      </c>
      <c r="S35" s="313">
        <f>SUMIFS('GL202107'!$I$4:$I$61011,'GL202107'!$E$4:$E$61011,'자금실적 및 계획(원)USD_VND'!$C35,'GL202107'!$J$4:$J$61011,"USD")</f>
        <v>0</v>
      </c>
      <c r="T35" s="322">
        <f>SUMIFS('GL202108'!$H$4:$H$61076,'GL202108'!$E$4:$E$61076,'자금실적 및 계획(원)USD_VND'!$C$35,'GL202108'!$J$4:$J$61076,"USD")</f>
        <v>11175.95</v>
      </c>
      <c r="U35" s="313">
        <f>SUMIFS('GL202108'!$I$4:$I$61072,'GL202108'!$E$4:$E$61072,'자금실적 및 계획(원)USD_VND'!$C35,'GL202108'!$J$4:$J$61072,"USD")</f>
        <v>254900072</v>
      </c>
      <c r="V35" s="627">
        <f>SUMIFS('GL202109'!$H$4:$H$61062,'GL202109'!$E$4:$E$61062,'자금실적 및 계획(원)USD_VND'!$C$35,'GL202109'!$J$4:$J$61062,"USD")</f>
        <v>5329.73</v>
      </c>
      <c r="W35" s="628">
        <f>SUMIFS('GL202109'!$I$4:$I$61058,'GL202109'!$E$4:$E$61058,'자금실적 및 계획(원)USD_VND'!$C35,'GL202109'!$J$4:$J$61058,"USD")</f>
        <v>120875926</v>
      </c>
      <c r="X35" s="322">
        <f>SUMIFS(Plan202110!$H$4:$H$61002,Plan202110!$E$4:$E$61002,'자금실적 및 계획(원)USD_VND'!$C$35,Plan202110!$J$4:$J$61002,"USD")</f>
        <v>5329.73</v>
      </c>
      <c r="Y35" s="313">
        <f>SUMIFS(Plan202110!$I$4:$I$60998,Plan202110!$E$4:$E$60998,'자금실적 및 계획(원)USD_VND'!$C35,Plan202110!$J$4:$J$60998,"USD")</f>
        <v>120875926</v>
      </c>
      <c r="Z35" s="656" t="s">
        <v>2332</v>
      </c>
      <c r="AA35" s="656" t="s">
        <v>2332</v>
      </c>
      <c r="AB35" s="669"/>
      <c r="AC35" s="668"/>
      <c r="AD35" s="668"/>
    </row>
    <row r="36" spans="1:30">
      <c r="A36" s="703"/>
      <c r="B36" s="696"/>
      <c r="C36" s="13" t="s">
        <v>160</v>
      </c>
      <c r="D36" s="13" t="s">
        <v>770</v>
      </c>
      <c r="E36" s="178" t="s">
        <v>159</v>
      </c>
      <c r="F36" s="322">
        <f>SUMIFS('GL202101'!$H$5:$H$60923,'GL202101'!$E$5:$E$60923,'자금실적 및 계획(원)USD_VND'!$C$36,'GL202101'!$J$5:$J$60923,"USD")</f>
        <v>900000</v>
      </c>
      <c r="G36" s="313">
        <f>SUMIFS('GL202101'!$I$5:$I$60919,'GL202101'!$E$5:$E$60919,'자금실적 및 계획(원)USD_VND'!$C$36)</f>
        <v>20689929457</v>
      </c>
      <c r="H36" s="322">
        <f>SUMIFS('GL202102'!$H$5:$H$60981,'GL202102'!$E$5:$E$60981,'자금실적 및 계획(원)USD_VND'!$C$36,'GL202102'!$J$5:$J$60981,"USD")</f>
        <v>1900000</v>
      </c>
      <c r="I36" s="313">
        <f>SUMIFS('GL202102'!$I$5:$I$60977,'GL202102'!$E$5:$E$60977,'자금실적 및 계획(원)USD_VND'!$C$36)</f>
        <v>43664634388</v>
      </c>
      <c r="J36" s="322">
        <f>SUMIFS('GL202103'!$H$5:$H$60948,'GL202103'!$E$5:$E$60948,'자금실적 및 계획(원)USD_VND'!$C$36,'GL202103'!$J$5:$J$60948,"USD")</f>
        <v>1350000</v>
      </c>
      <c r="K36" s="313">
        <f>SUMIFS('GL202103'!$I$5:$I$60944,'GL202103'!$E$5:$E$60944,'자금실적 및 계획(원)USD_VND'!$C$36)</f>
        <v>30960168473</v>
      </c>
      <c r="L36" s="322">
        <f>SUMIFS('GL202104'!$H$5:$H$60948,'GL202104'!$E$5:$E$60948,'자금실적 및 계획(원)USD_VND'!$C$36,'GL202104'!$J$5:$J$60948,"USD")</f>
        <v>1150000</v>
      </c>
      <c r="M36" s="313">
        <f>SUMIFS('GL202104'!$I$5:$I$60944,'GL202104'!$E$5:$E$60944,'자금실적 및 계획(원)USD_VND'!$C$36)</f>
        <v>26404296458</v>
      </c>
      <c r="N36" s="322">
        <f>SUMIFS('GL202105'!$H$4:$H$60934,'GL202105'!$E$4:$E$60934,'자금실적 및 계획(원)USD_VND'!$C$36,'GL202105'!$J$4:$J$60934,"USD")</f>
        <v>1100000</v>
      </c>
      <c r="O36" s="313">
        <f>SUMIFS('GL202105'!$I$4:$I$60930,'GL202105'!$E$4:$E$60930,'자금실적 및 계획(원)USD_VND'!$C$36)</f>
        <v>25241320814</v>
      </c>
      <c r="P36" s="322">
        <f>SUMIFS('GL202106'!$H$4:$H$60926,'GL202106'!$E$4:$E$60926,'자금실적 및 계획(원)USD_VND'!$C$36,'GL202106'!$J$4:$J$60926,"USD")</f>
        <v>1150000</v>
      </c>
      <c r="Q36" s="313">
        <f>SUMIFS('GL202106'!$I$4:$I$60922,'GL202106'!$E$4:$E$60922,'자금실적 및 계획(원)USD_VND'!$C$36)</f>
        <v>26333062614</v>
      </c>
      <c r="R36" s="322">
        <f>SUMIFS('GL202107'!$H$4:$H$61015,'GL202107'!$E$4:$E$61015,'자금실적 및 계획(원)USD_VND'!$C$36,'GL202107'!$J$4:$J$61015,"USD")</f>
        <v>1700000</v>
      </c>
      <c r="S36" s="313">
        <f>SUMIFS('GL202107'!$I$4:$I$61011,'GL202107'!$E$4:$E$61011,'자금실적 및 계획(원)USD_VND'!$C$36)</f>
        <v>38915148743</v>
      </c>
      <c r="T36" s="322">
        <f>SUMIFS('GL202108'!$H$4:$H$61076,'GL202108'!$E$4:$E$61076,'자금실적 및 계획(원)USD_VND'!$C$36,'GL202108'!$J$4:$J$61076,"USD")</f>
        <v>1100000</v>
      </c>
      <c r="U36" s="313">
        <f>SUMIFS('GL202108'!$I$4:$I$61072,'GL202108'!$E$4:$E$61072,'자금실적 및 계획(원)USD_VND'!$C$36)</f>
        <v>25088701995</v>
      </c>
      <c r="V36" s="627">
        <f>SUMIFS('GL202109'!$H$4:$H$61062,'GL202109'!$E$4:$E$61062,'자금실적 및 계획(원)USD_VND'!$C$36,'GL202109'!$J$4:$J$61062,"USD")</f>
        <v>550000</v>
      </c>
      <c r="W36" s="628">
        <f>SUMIFS('GL202109'!$I$4:$I$61058,'GL202109'!$E$4:$E$61058,'자금실적 및 계획(원)USD_VND'!$C$36)</f>
        <v>12473757466</v>
      </c>
      <c r="X36" s="322">
        <f>SUMIFS(Plan202110!$H$4:$H$61002,Plan202110!$E$4:$E$61002,'자금실적 및 계획(원)USD_VND'!$C$36,Plan202110!$J$4:$J$61002,"USD")</f>
        <v>200000</v>
      </c>
      <c r="Y36" s="313">
        <f>SUMIFS(Plan202110!$I$4:$I$60998,Plan202110!$E$4:$E$60998,'자금실적 및 계획(원)USD_VND'!$C$36)</f>
        <v>4535911806</v>
      </c>
      <c r="Z36" s="656" t="s">
        <v>2332</v>
      </c>
      <c r="AA36" s="656" t="s">
        <v>2332</v>
      </c>
      <c r="AB36" s="669"/>
      <c r="AC36" s="668"/>
      <c r="AD36" s="668"/>
    </row>
    <row r="37" spans="1:30">
      <c r="A37" s="703"/>
      <c r="B37" s="696"/>
      <c r="C37" s="13" t="s">
        <v>116</v>
      </c>
      <c r="D37" s="13" t="s">
        <v>769</v>
      </c>
      <c r="E37" s="178" t="s">
        <v>171</v>
      </c>
      <c r="F37" s="322">
        <f>SUMIFS('GL202101'!$H$5:$H$60922,'GL202101'!$E$5:$E$60922,'자금실적 및 계획(원)USD_VND'!$C$37,'GL202101'!$J$5:$J$60922,"USD")</f>
        <v>3214.9</v>
      </c>
      <c r="G37" s="313">
        <f>SUMIFS('GL202101'!$I$5:$I$60919,'GL202101'!$E$5:$E$60919,'자금실적 및 계획(원)USD_VND'!$C37,'GL202101'!$J$5:$J$60919,"USD")</f>
        <v>73906727</v>
      </c>
      <c r="H37" s="322">
        <f>SUMIFS('GL202102'!$H$5:$H$60980,'GL202102'!$E$5:$E$60980,'자금실적 및 계획(원)USD_VND'!$C$37,'GL202102'!$J$5:$J$60980,"USD")</f>
        <v>4584.2720000000008</v>
      </c>
      <c r="I37" s="313">
        <f>SUMIFS('GL202102'!$I$5:$I$60977,'GL202102'!$E$5:$E$60977,'자금실적 및 계획(원)USD_VND'!$C37,'GL202102'!$J$5:$J$60977,"USD")</f>
        <v>105352930</v>
      </c>
      <c r="J37" s="322">
        <f>SUMIFS('GL202103'!$H$5:$H$60947,'GL202103'!$E$5:$E$60947,'자금실적 및 계획(원)USD_VND'!$C$37,'GL202103'!$J$5:$J$60947,"USD")</f>
        <v>2292.77</v>
      </c>
      <c r="K37" s="313">
        <f>SUMIFS('GL202103'!$I$5:$I$60944,'GL202103'!$E$5:$E$60944,'자금실적 및 계획(원)USD_VND'!$C37,'GL202103'!$J$5:$J$60944,"USD")</f>
        <v>52581145</v>
      </c>
      <c r="L37" s="322">
        <f>SUMIFS('GL202104'!$H$5:$H$60947,'GL202104'!$E$5:$E$60947,'자금실적 및 계획(원)USD_VND'!$C$37,'GL202104'!$J$5:$J$60947,"USD")</f>
        <v>35917.129999999997</v>
      </c>
      <c r="M37" s="313">
        <f>SUMIFS('GL202104'!$I$5:$I$60944,'GL202104'!$E$5:$E$60944,'자금실적 및 계획(원)USD_VND'!$C37,'GL202104'!$J$5:$J$60944,"USD")</f>
        <v>824666564</v>
      </c>
      <c r="N37" s="322">
        <f>SUMIFS('GL202105'!$H$4:$H$60933,'GL202105'!$E$4:$E$60933,'자금실적 및 계획(원)USD_VND'!$C$37,'GL202105'!$J$4:$J$60933,"USD")</f>
        <v>2094.9</v>
      </c>
      <c r="O37" s="313">
        <f>SUMIFS('GL202105'!$I$4:$I$60930,'GL202105'!$E$4:$E$60930,'자금실적 및 계획(원)USD_VND'!$C37,'GL202105'!$J$4:$J$60930,"USD")</f>
        <v>48070950</v>
      </c>
      <c r="P37" s="322">
        <f>SUMIFS('GL202106'!$H$4:$H$60925,'GL202106'!$E$4:$E$60925,'자금실적 및 계획(원)USD_VND'!$C$37,'GL202106'!$J$4:$J$60925,"USD")</f>
        <v>1948.78</v>
      </c>
      <c r="Q37" s="313">
        <f>SUMIFS('GL202106'!$I$4:$I$60922,'GL202106'!$E$4:$E$60922,'자금실적 및 계획(원)USD_VND'!$C37,'GL202106'!$J$4:$J$60922,"USD")</f>
        <v>44623780</v>
      </c>
      <c r="R37" s="322">
        <f>SUMIFS('GL202107'!$H$4:$H$61014,'GL202107'!$E$4:$E$61014,'자금실적 및 계획(원)USD_VND'!$C$37,'GL202107'!$J$4:$J$61014,"USD")</f>
        <v>1891.3900000000003</v>
      </c>
      <c r="S37" s="313">
        <f>SUMIFS('GL202107'!$I$4:$I$61011,'GL202107'!$E$4:$E$61011,'자금실적 및 계획(원)USD_VND'!$C37,'GL202107'!$J$4:$J$61011,"USD")</f>
        <v>43296305</v>
      </c>
      <c r="T37" s="322">
        <f>SUMIFS('GL202108'!$H$4:$H$61075,'GL202108'!$E$4:$E$61075,'자금실적 및 계획(원)USD_VND'!$C$37,'GL202108'!$J$4:$J$61075,"USD")</f>
        <v>10810.29</v>
      </c>
      <c r="U37" s="313">
        <f>SUMIFS('GL202108'!$I$4:$I$61072,'GL202108'!$E$4:$E$61072,'자금실적 및 계획(원)USD_VND'!$C37,'GL202108'!$J$4:$J$61072,"USD")</f>
        <v>127804961</v>
      </c>
      <c r="V37" s="627">
        <f>SUMIFS('GL202109'!$H$4:$H$61061,'GL202109'!$E$4:$E$61061,'자금실적 및 계획(원)USD_VND'!$C$37,'GL202109'!$J$4:$J$61061,"USD")</f>
        <v>1920.6399999999999</v>
      </c>
      <c r="W37" s="628">
        <f>SUMIFS('GL202109'!$I$4:$I$61058,'GL202109'!$E$4:$E$61058,'자금실적 및 계획(원)USD_VND'!$C37,'GL202109'!$J$4:$J$61058,"USD")</f>
        <v>43559268</v>
      </c>
      <c r="X37" s="322">
        <f>SUMIFS(Plan202110!$H$4:$H$61001,Plan202110!$E$4:$E$61001,'자금실적 및 계획(원)USD_VND'!$C$37,Plan202110!$J$4:$J$61001,"USD")</f>
        <v>1916.14</v>
      </c>
      <c r="Y37" s="313">
        <f>SUMIFS(Plan202110!$I$4:$I$60998,Plan202110!$E$4:$E$60998,'자금실적 및 계획(원)USD_VND'!$C37,Plan202110!$J$4:$J$60998,"USD")</f>
        <v>43457211</v>
      </c>
      <c r="Z37" s="656" t="s">
        <v>2332</v>
      </c>
      <c r="AA37" s="656" t="s">
        <v>2332</v>
      </c>
      <c r="AB37" s="669"/>
      <c r="AC37" s="671"/>
      <c r="AD37" s="672"/>
    </row>
    <row r="38" spans="1:30">
      <c r="A38" s="703"/>
      <c r="B38" s="697"/>
      <c r="C38" s="14" t="s">
        <v>116</v>
      </c>
      <c r="D38" s="14" t="s">
        <v>769</v>
      </c>
      <c r="E38" s="771" t="s">
        <v>172</v>
      </c>
      <c r="F38" s="323">
        <f>SUMIFS('GL202101'!$H$5:$H$60587,'GL202101'!$E$5:$E$60587,'자금실적 및 계획(원)USD_VND'!$C$38,'GL202101'!$J$5:$J$60587,"VND")</f>
        <v>0</v>
      </c>
      <c r="G38" s="314">
        <f>SUMIFS('GL202101'!$I$5:$I$60919,'GL202101'!$E$5:$E$60919,'자금실적 및 계획(원)USD_VND'!$C38,'GL202101'!$J$5:$J$60919,"VND")</f>
        <v>9496930807</v>
      </c>
      <c r="H38" s="323">
        <f>SUMIFS('GL202102'!$H$5:$H$60645,'GL202102'!$E$5:$E$60645,'자금실적 및 계획(원)USD_VND'!$C$38,'GL202102'!$J$5:$J$60645,"VND")</f>
        <v>0</v>
      </c>
      <c r="I38" s="314">
        <f>SUMIFS('GL202102'!$I$5:$I$60977,'GL202102'!$E$5:$E$60977,'자금실적 및 계획(원)USD_VND'!$C38,'GL202102'!$J$5:$J$60977,"VND")</f>
        <v>23546616222</v>
      </c>
      <c r="J38" s="323">
        <f>SUMIFS('GL202103'!$H$5:$H$60612,'GL202103'!$E$5:$E$60612,'자금실적 및 계획(원)USD_VND'!$C$38,'GL202103'!$J$5:$J$60612,"VND")</f>
        <v>0</v>
      </c>
      <c r="K38" s="314">
        <f>SUMIFS('GL202103'!$I$5:$I$60944,'GL202103'!$E$5:$E$60944,'자금실적 및 계획(원)USD_VND'!$C38,'GL202103'!$J$5:$J$60944,"VND")</f>
        <v>14665390872</v>
      </c>
      <c r="L38" s="323">
        <f>SUMIFS('GL202104'!$H$5:$H$60612,'GL202104'!$E$5:$E$60612,'자금실적 및 계획(원)USD_VND'!$C$38,'GL202104'!$J$5:$J$60612,"VND")</f>
        <v>0</v>
      </c>
      <c r="M38" s="314">
        <f>SUMIFS('GL202104'!$I$5:$I$60944,'GL202104'!$E$5:$E$60944,'자금실적 및 계획(원)USD_VND'!$C38,'GL202104'!$J$5:$J$60944,"VND")</f>
        <v>11701687989</v>
      </c>
      <c r="N38" s="323">
        <f>SUMIFS('GL202105'!$H$4:$H$60598,'GL202105'!$E$4:$E$60598,'자금실적 및 계획(원)USD_VND'!$C$38,'GL202105'!$J$4:$J$60598,"VND")</f>
        <v>0</v>
      </c>
      <c r="O38" s="314">
        <f>SUMIFS('GL202105'!$I$4:$I$60930,'GL202105'!$E$4:$E$60930,'자금실적 및 계획(원)USD_VND'!$C38,'GL202105'!$J$4:$J$60930,"VND")</f>
        <v>9690200935</v>
      </c>
      <c r="P38" s="323">
        <f>SUMIFS('GL202106'!$H$4:$H$60590,'GL202106'!$E$4:$E$60590,'자금실적 및 계획(원)USD_VND'!$C$38,'GL202106'!$J$4:$J$60590,"VND")</f>
        <v>0</v>
      </c>
      <c r="Q38" s="314">
        <f>SUMIFS('GL202106'!$I$4:$I$60922,'GL202106'!$E$4:$E$60922,'자금실적 및 계획(원)USD_VND'!$C38,'GL202106'!$J$4:$J$60922,"VND")</f>
        <v>11655760256</v>
      </c>
      <c r="R38" s="323">
        <f>SUMIFS('GL202107'!$H$4:$H$60679,'GL202107'!$E$4:$E$60679,'자금실적 및 계획(원)USD_VND'!$C$38,'GL202107'!$J$4:$J$60679,"VND")</f>
        <v>0</v>
      </c>
      <c r="S38" s="314">
        <f>SUMIFS('GL202107'!$I$4:$I$61011,'GL202107'!$E$4:$E$61011,'자금실적 및 계획(원)USD_VND'!$C38,'GL202107'!$J$4:$J$61011,"VND")</f>
        <v>15269643598</v>
      </c>
      <c r="T38" s="323">
        <f>SUMIFS('GL202108'!$H$4:$H$60740,'GL202108'!$E$4:$E$60740,'자금실적 및 계획(원)USD_VND'!$C$38,'GL202108'!$J$4:$J$60740,"VND")</f>
        <v>0</v>
      </c>
      <c r="U38" s="314">
        <f>SUMIFS('GL202108'!$I$4:$I$61072,'GL202108'!$E$4:$E$61072,'자금실적 및 계획(원)USD_VND'!$C38,'GL202108'!$J$4:$J$61072,"VND")</f>
        <v>10614420281</v>
      </c>
      <c r="V38" s="631">
        <f>SUMIFS('GL202109'!$H$4:$H$60726,'GL202109'!$E$4:$E$60726,'자금실적 및 계획(원)USD_VND'!$C$38,'GL202109'!$J$4:$J$60726,"VND")</f>
        <v>0</v>
      </c>
      <c r="W38" s="632">
        <f>SUMIFS('GL202109'!$I$4:$I$61058,'GL202109'!$E$4:$E$61058,'자금실적 및 계획(원)USD_VND'!$C38,'GL202109'!$J$4:$J$61058,"VND")</f>
        <v>13449197699</v>
      </c>
      <c r="X38" s="323">
        <f>SUMIFS(Plan202110!$H$4:$H$60666,Plan202110!$E$4:$E$60666,'자금실적 및 계획(원)USD_VND'!$C$38,Plan202110!$J$4:$J$60666,"VND")</f>
        <v>0</v>
      </c>
      <c r="Y38" s="314">
        <f>SUMIFS(Plan202110!$I$4:$I$60998,Plan202110!$E$4:$E$60998,'자금실적 및 계획(원)USD_VND'!$C38,Plan202110!$J$4:$J$60998,"VND")</f>
        <v>11769272273</v>
      </c>
      <c r="Z38" s="656" t="s">
        <v>2332</v>
      </c>
      <c r="AA38" s="656" t="s">
        <v>2332</v>
      </c>
      <c r="AB38" s="669"/>
      <c r="AC38" s="668"/>
      <c r="AD38" s="668"/>
    </row>
    <row r="39" spans="1:30">
      <c r="A39" s="704"/>
      <c r="B39" s="708" t="s">
        <v>6</v>
      </c>
      <c r="C39" s="709"/>
      <c r="D39" s="471"/>
      <c r="E39" s="168"/>
      <c r="F39" s="376">
        <f>SUM(F24:F38)</f>
        <v>6940956.4500000002</v>
      </c>
      <c r="G39" s="325">
        <f t="shared" ref="G39" si="10">SUM(G24:G38)</f>
        <v>183448784841.44998</v>
      </c>
      <c r="H39" s="376">
        <f t="shared" ref="H39:M39" si="11">SUM(H24:H38)</f>
        <v>23913420.050000001</v>
      </c>
      <c r="I39" s="325">
        <f t="shared" si="11"/>
        <v>591683848098.45007</v>
      </c>
      <c r="J39" s="376">
        <f t="shared" si="11"/>
        <v>12947482.84</v>
      </c>
      <c r="K39" s="325">
        <f t="shared" si="11"/>
        <v>329376251860</v>
      </c>
      <c r="L39" s="376">
        <f>SUM(L24:L38)</f>
        <v>9618839.3300000001</v>
      </c>
      <c r="M39" s="325">
        <f t="shared" si="11"/>
        <v>246908362302.89999</v>
      </c>
      <c r="N39" s="564">
        <f>SUM(N24:N38)</f>
        <v>13692619.060000001</v>
      </c>
      <c r="O39" s="565">
        <f t="shared" ref="O39:Q39" si="12">SUM(O24:O38)</f>
        <v>339995610884.54974</v>
      </c>
      <c r="P39" s="564">
        <f>SUM(P24:P38)</f>
        <v>11794698.550000001</v>
      </c>
      <c r="Q39" s="565">
        <f t="shared" si="12"/>
        <v>295707017749.85004</v>
      </c>
      <c r="R39" s="564">
        <f>SUM(R24:R38)</f>
        <v>15328519.979999997</v>
      </c>
      <c r="S39" s="565">
        <f t="shared" ref="S39:U39" si="13">SUM(S24:S38)</f>
        <v>388273678280</v>
      </c>
      <c r="T39" s="564">
        <f>SUM(T24:T38)</f>
        <v>13301494.569999997</v>
      </c>
      <c r="U39" s="565">
        <f t="shared" si="13"/>
        <v>327521329709.60022</v>
      </c>
      <c r="V39" s="633">
        <f>SUM(V24:V38)</f>
        <v>14249963.460000001</v>
      </c>
      <c r="W39" s="634">
        <f t="shared" ref="W39:Y39" si="14">SUM(W24:W38)</f>
        <v>349327321934</v>
      </c>
      <c r="X39" s="376">
        <f>SUM(X24:X38)</f>
        <v>8912574.059951745</v>
      </c>
      <c r="Y39" s="325">
        <f t="shared" si="14"/>
        <v>228152920744</v>
      </c>
      <c r="Z39" s="650"/>
      <c r="AA39" s="660"/>
      <c r="AB39" s="669"/>
      <c r="AC39" s="671"/>
      <c r="AD39" s="671"/>
    </row>
    <row r="40" spans="1:30">
      <c r="A40" s="710" t="s">
        <v>100</v>
      </c>
      <c r="B40" s="710"/>
      <c r="C40" s="710"/>
      <c r="D40" s="474"/>
      <c r="E40" s="170" t="s">
        <v>98</v>
      </c>
      <c r="F40" s="326"/>
      <c r="G40" s="198"/>
      <c r="H40" s="326"/>
      <c r="I40" s="198"/>
      <c r="J40" s="326"/>
      <c r="K40" s="198"/>
      <c r="L40" s="326"/>
      <c r="M40" s="198"/>
      <c r="N40" s="326"/>
      <c r="O40" s="198"/>
      <c r="P40" s="578"/>
      <c r="Q40" s="579"/>
      <c r="R40" s="326"/>
      <c r="S40" s="198"/>
      <c r="T40" s="578"/>
      <c r="U40" s="579"/>
      <c r="V40" s="326"/>
      <c r="W40" s="198"/>
      <c r="X40" s="326"/>
      <c r="Y40" s="198"/>
      <c r="Z40" s="651"/>
      <c r="AA40" s="661"/>
      <c r="AB40" s="669"/>
      <c r="AC40" s="668"/>
      <c r="AD40" s="668"/>
    </row>
    <row r="41" spans="1:30">
      <c r="A41" s="209"/>
      <c r="B41" s="210"/>
      <c r="C41" s="211" t="s">
        <v>168</v>
      </c>
      <c r="D41" s="211" t="s">
        <v>77</v>
      </c>
      <c r="E41" s="171" t="s">
        <v>99</v>
      </c>
      <c r="F41" s="327">
        <v>0</v>
      </c>
      <c r="G41" s="200">
        <v>0</v>
      </c>
      <c r="H41" s="327">
        <f>+SUMIFS('GL202102'!$H$1:$H$6550,'GL202102'!$E$1:$E$6550,$C41,'GL202102'!$J$1:$J$6550,"USD")</f>
        <v>0</v>
      </c>
      <c r="I41" s="200">
        <f>SUMIFS('GL202102'!$I$5:$I$60254,'GL202102'!$E$5:$E$60254,$C$41)</f>
        <v>0</v>
      </c>
      <c r="J41" s="327">
        <f>+SUMIFS('GL202103'!$H$1:$H$6550,'GL202103'!$E$1:$E$6550,$C41,'GL202103'!$J$1:$J$6550,"USD")</f>
        <v>0</v>
      </c>
      <c r="K41" s="200">
        <f>SUMIFS('GL202103'!$I$5:$I$60254,'GL202103'!$E$5:$E$60254,$C$41)</f>
        <v>0</v>
      </c>
      <c r="L41" s="327">
        <f>+SUMIFS('GL202104'!$H$1:$H$6550,'GL202104'!$E$1:$E$6550,$C41,'GL202104'!$J$1:$J$6550,"USD")</f>
        <v>0</v>
      </c>
      <c r="M41" s="200">
        <f>SUMIFS('GL202104'!$I$5:$I$60254,'GL202104'!$E$5:$E$60254,$C$41)</f>
        <v>0</v>
      </c>
      <c r="N41" s="327">
        <f>+SUMIFS('GL202105'!$H$1:$H$6536,'GL202105'!$E$1:$E$6536,$C41,'GL202105'!$J$1:$J$6536,"USD")</f>
        <v>0</v>
      </c>
      <c r="O41" s="200">
        <f>SUMIFS('GL202105'!$I$4:$I$60240,'GL202105'!$E$4:$E$60240,$C$41)</f>
        <v>0</v>
      </c>
      <c r="P41" s="580">
        <f>+SUMIFS('GL202106'!$H$1:$H$6528,'GL202106'!$E$1:$E$6528,$C41,'GL202106'!$J$1:$J$6528,"USD")</f>
        <v>0</v>
      </c>
      <c r="Q41" s="581">
        <f>SUMIFS('GL202106'!$I$4:$I$60232,'GL202106'!$E$4:$E$60232,$C$41)</f>
        <v>0</v>
      </c>
      <c r="R41" s="327">
        <f>+SUMIFS('GL202107'!$H$1:$H$6617,'GL202107'!$E$1:$E$6617,$C41,'GL202107'!$J$1:$J$6617,"USD")</f>
        <v>0</v>
      </c>
      <c r="S41" s="200">
        <f>SUMIFS('GL202107'!$I$4:$I$60321,'GL202107'!$E$4:$E$60321,$C$41)</f>
        <v>0</v>
      </c>
      <c r="T41" s="580">
        <f>+SUMIFS('GL202108'!$H$1:$H$6678,'GL202108'!$E$1:$E$6678,$C41,'GL202108'!$J$1:$J$6678,"USD")</f>
        <v>0</v>
      </c>
      <c r="U41" s="581">
        <f>SUMIFS('GL202108'!$I$4:$I$60382,'GL202108'!$E$4:$E$60382,$C$41)</f>
        <v>0</v>
      </c>
      <c r="V41" s="327">
        <f>+SUMIFS('GL202109'!$H$1:$H$6664,'GL202109'!$E$1:$E$6664,$C41,'GL202109'!$J$1:$J$6664,"USD")</f>
        <v>0</v>
      </c>
      <c r="W41" s="200">
        <f>SUMIFS('GL202109'!$I$4:$I$60368,'GL202109'!$E$4:$E$60368,$C$41)</f>
        <v>0</v>
      </c>
      <c r="X41" s="327">
        <f>+SUMIFS(Plan202110!$H$1:$H$6604,Plan202110!$E$1:$E$6604,$C41,Plan202110!$J$1:$J$6604,"USD")</f>
        <v>0</v>
      </c>
      <c r="Y41" s="200">
        <f>SUMIFS(Plan202110!$I$4:$I$60308,Plan202110!$E$4:$E$60308,$C$41)</f>
        <v>0</v>
      </c>
      <c r="Z41" s="652"/>
      <c r="AA41" s="662"/>
      <c r="AB41" s="669"/>
      <c r="AC41" s="668"/>
      <c r="AD41" s="672"/>
    </row>
    <row r="42" spans="1:30">
      <c r="A42" s="711" t="s">
        <v>11</v>
      </c>
      <c r="B42" s="711"/>
      <c r="C42" s="711"/>
      <c r="D42" s="409"/>
      <c r="E42" s="172"/>
      <c r="F42" s="328"/>
      <c r="G42" s="202"/>
      <c r="H42" s="328"/>
      <c r="I42" s="202"/>
      <c r="J42" s="328"/>
      <c r="K42" s="202"/>
      <c r="L42" s="328"/>
      <c r="M42" s="202"/>
      <c r="N42" s="328"/>
      <c r="O42" s="202"/>
      <c r="P42" s="582"/>
      <c r="Q42" s="583"/>
      <c r="R42" s="328"/>
      <c r="S42" s="202"/>
      <c r="T42" s="582"/>
      <c r="U42" s="583"/>
      <c r="V42" s="328"/>
      <c r="W42" s="202"/>
      <c r="X42" s="328"/>
      <c r="Y42" s="202"/>
      <c r="Z42" s="651"/>
      <c r="AA42" s="661"/>
      <c r="AB42" s="669"/>
      <c r="AC42" s="668"/>
      <c r="AD42" s="668"/>
    </row>
    <row r="43" spans="1:30" s="405" customFormat="1" ht="13.5" customHeight="1">
      <c r="A43" s="695" t="s">
        <v>12</v>
      </c>
      <c r="B43" s="698" t="s">
        <v>3</v>
      </c>
      <c r="C43" s="698"/>
      <c r="D43" s="475"/>
      <c r="E43" s="402" t="s">
        <v>101</v>
      </c>
      <c r="F43" s="404"/>
      <c r="G43" s="403">
        <f>G7+G16-G41</f>
        <v>139422205642</v>
      </c>
      <c r="H43" s="404"/>
      <c r="I43" s="403">
        <f>I7+I16-I41</f>
        <v>415172226705</v>
      </c>
      <c r="J43" s="404"/>
      <c r="K43" s="403">
        <f>K7+K16-K41</f>
        <v>415172226705</v>
      </c>
      <c r="L43" s="404"/>
      <c r="M43" s="403">
        <f>M7+M16-M41</f>
        <v>415172226705</v>
      </c>
      <c r="N43" s="404"/>
      <c r="O43" s="403">
        <f>O7+O16-O41</f>
        <v>415172226705</v>
      </c>
      <c r="P43" s="584"/>
      <c r="Q43" s="556">
        <f>Q7+Q16-Q41</f>
        <v>415172226705</v>
      </c>
      <c r="R43" s="404"/>
      <c r="S43" s="403">
        <f>S7+S16-S41</f>
        <v>415172226705</v>
      </c>
      <c r="T43" s="584"/>
      <c r="U43" s="556">
        <f>U7+U16-U41</f>
        <v>415172226705</v>
      </c>
      <c r="V43" s="404"/>
      <c r="W43" s="403">
        <f>W7+W16-W41</f>
        <v>415172226705</v>
      </c>
      <c r="X43" s="404"/>
      <c r="Y43" s="403">
        <f>Y7+Y16-Y41</f>
        <v>415172226705</v>
      </c>
      <c r="Z43" s="648"/>
      <c r="AA43" s="659"/>
      <c r="AB43" s="669"/>
      <c r="AC43" s="668"/>
      <c r="AD43" s="668"/>
    </row>
    <row r="44" spans="1:30">
      <c r="A44" s="696"/>
      <c r="B44" s="699" t="s">
        <v>4</v>
      </c>
      <c r="C44" s="5" t="s">
        <v>5</v>
      </c>
      <c r="D44" s="5"/>
      <c r="E44" s="166" t="s">
        <v>102</v>
      </c>
      <c r="F44" s="329">
        <f>+F11+F23-F39-F41</f>
        <v>2922106.1502781948</v>
      </c>
      <c r="G44" s="378">
        <f>+G8+G13+G14+G16-G24-G26-G28-G30-G35-G36-G37-G41-G25</f>
        <v>67065203131.350037</v>
      </c>
      <c r="H44" s="329">
        <f>+H11+H23-H39-H41</f>
        <v>2809421.3802781962</v>
      </c>
      <c r="I44" s="378">
        <f>+I8+I13+I14+I16-I24-I26-I28-I30-I35-I36-I37-I41-I25</f>
        <v>64352778614.900055</v>
      </c>
      <c r="J44" s="329">
        <f>+J11+J23-J39-J41</f>
        <v>5191296.8302781992</v>
      </c>
      <c r="K44" s="378">
        <f>+K8+K13+K14+K16-K24-K26-K28-K30-K35-K36-K37-K41-K25</f>
        <v>119202485931.90002</v>
      </c>
      <c r="L44" s="329">
        <f>+L11+L23-L39-L41</f>
        <v>4995711.6002781969</v>
      </c>
      <c r="M44" s="378">
        <f>+M8+M13+M14+M16-M24-M26-M28-M30-M35-M36-M37-M41-M25</f>
        <v>114601697438.00003</v>
      </c>
      <c r="N44" s="566">
        <f>+N11+N23-N39-N41</f>
        <v>6188999.260278197</v>
      </c>
      <c r="O44" s="567">
        <f>+O8+O13+O14+O16-O24-O26-O28-O30-O35-O36-O37-O41-O25</f>
        <v>141879751035.45026</v>
      </c>
      <c r="P44" s="566">
        <f>+P11+P23-P39-P41</f>
        <v>7044171.3202782013</v>
      </c>
      <c r="Q44" s="567">
        <f>+Q8+Q13+Q14+Q16-Q24-Q26-Q28-Q30-Q35-Q36-Q37-Q41-Q25</f>
        <v>161311544745.60022</v>
      </c>
      <c r="R44" s="566">
        <f>+R11+R23-R39-R41</f>
        <v>6948117.820278205</v>
      </c>
      <c r="S44" s="567">
        <f>+S8+S13+S14+S16-S24-S26-S28-S30-S35-S36-S37-S41-S25</f>
        <v>158657791132.60022</v>
      </c>
      <c r="T44" s="566">
        <f>+T11+T23-T39-T41</f>
        <v>7014867.4602782093</v>
      </c>
      <c r="U44" s="567">
        <f>+U8+U13+U14+U18+U12-U24-U26-U28-U30-U35-U36-U37-U41-U25</f>
        <v>158933769989</v>
      </c>
      <c r="V44" s="635">
        <f>+V11+V23-V39-V41</f>
        <v>9894215.9002782106</v>
      </c>
      <c r="W44" s="636">
        <f>+W8+W13+W14+W18+W12-W24-W26-W28-W30-W35-W36-W37-W41-W25</f>
        <v>223920817761</v>
      </c>
      <c r="X44" s="329">
        <f>+X11+X23-X39-X41</f>
        <v>17261033.180326462</v>
      </c>
      <c r="Y44" s="378">
        <f>+Y8+Y13+Y14+Y18+Y12-Y24-Y26-Y28-Y30-Y35-Y36-Y37-Y41-Y25</f>
        <v>390473613052</v>
      </c>
      <c r="Z44" s="653"/>
      <c r="AA44" s="663"/>
      <c r="AB44" s="669"/>
      <c r="AC44" s="672"/>
      <c r="AD44" s="670"/>
    </row>
    <row r="45" spans="1:30">
      <c r="A45" s="696"/>
      <c r="B45" s="700"/>
      <c r="C45" s="5" t="s">
        <v>105</v>
      </c>
      <c r="D45" s="5"/>
      <c r="E45" s="162" t="s">
        <v>106</v>
      </c>
      <c r="F45" s="406"/>
      <c r="G45" s="238">
        <f>+G9+G15+G20+G22+G21-G27-G29-G31-G33-G34-G38</f>
        <v>3748177507</v>
      </c>
      <c r="H45" s="406"/>
      <c r="I45" s="238">
        <f>+I9+I15+I20+I22+I21-I27-I29-I31-I33-I34-I38</f>
        <v>5265881007</v>
      </c>
      <c r="J45" s="406"/>
      <c r="K45" s="238">
        <f>+K9+K15+K20+K22+K21-K27-K29-K31-K33-K34-K38</f>
        <v>4689693658</v>
      </c>
      <c r="L45" s="406"/>
      <c r="M45" s="238">
        <f>+M9+M15+M20+M21+M22-M27-M29-M31-M33-M34-M38</f>
        <v>6482759289</v>
      </c>
      <c r="N45" s="568"/>
      <c r="O45" s="569">
        <f>+O9+O15+O20+O21+O22-O27-O29-O31-O33-O34-O38</f>
        <v>5778416631</v>
      </c>
      <c r="P45" s="568"/>
      <c r="Q45" s="569">
        <f>+Q9+Q15+Q20+Q21+Q22-Q27-Q29-Q31-Q33-Q34-Q38</f>
        <v>6622051458</v>
      </c>
      <c r="R45" s="568"/>
      <c r="S45" s="569">
        <f>+S9+S15+S20+S21+S22-S27-S29-S31-S33-S34-S38</f>
        <v>9037755938</v>
      </c>
      <c r="T45" s="568"/>
      <c r="U45" s="569">
        <f>+U9+U15+U20+U21+U22-U27-U29-U31-U33-U34-U38</f>
        <v>11977868856</v>
      </c>
      <c r="V45" s="637"/>
      <c r="W45" s="638">
        <f>+W9+W15+W20+W21+W22-W27-W29-W31-W33-W34-W38</f>
        <v>28731307907</v>
      </c>
      <c r="X45" s="406"/>
      <c r="Y45" s="238">
        <f>+Y9+Y15+Y20+Y21+Y22-Y27-Y29-Y31-Y33-Y34-Y38</f>
        <v>17395161117</v>
      </c>
      <c r="Z45" s="654"/>
      <c r="AA45" s="664"/>
      <c r="AB45" s="668"/>
      <c r="AC45" s="668"/>
      <c r="AD45" s="670"/>
    </row>
    <row r="46" spans="1:30">
      <c r="A46" s="696"/>
      <c r="B46" s="700"/>
      <c r="C46" s="6" t="s">
        <v>104</v>
      </c>
      <c r="D46" s="6"/>
      <c r="E46" s="167" t="s">
        <v>103</v>
      </c>
      <c r="F46" s="321"/>
      <c r="G46" s="191">
        <f>G10-G17+G42</f>
        <v>0</v>
      </c>
      <c r="H46" s="321"/>
      <c r="I46" s="191">
        <f>I10-I17+I42</f>
        <v>0</v>
      </c>
      <c r="J46" s="321"/>
      <c r="K46" s="191">
        <f>K10-K17+K42</f>
        <v>0</v>
      </c>
      <c r="L46" s="321"/>
      <c r="M46" s="191">
        <f>M10-M17+M42</f>
        <v>0</v>
      </c>
      <c r="N46" s="559"/>
      <c r="O46" s="560">
        <f>O10-O17+O42</f>
        <v>0</v>
      </c>
      <c r="P46" s="559"/>
      <c r="Q46" s="560">
        <f>Q10-Q17+Q42</f>
        <v>0</v>
      </c>
      <c r="R46" s="559"/>
      <c r="S46" s="560">
        <f>S10-S17+S42</f>
        <v>0</v>
      </c>
      <c r="T46" s="559"/>
      <c r="U46" s="560">
        <f>U10-U17+U42</f>
        <v>0</v>
      </c>
      <c r="V46" s="614"/>
      <c r="W46" s="615">
        <f>W10-W17+W42</f>
        <v>0</v>
      </c>
      <c r="X46" s="321"/>
      <c r="Y46" s="191">
        <f>Y10-Y17+Y42</f>
        <v>0</v>
      </c>
      <c r="Z46" s="648"/>
      <c r="AA46" s="659"/>
      <c r="AB46" s="668"/>
      <c r="AC46" s="668"/>
      <c r="AD46" s="668"/>
    </row>
    <row r="47" spans="1:30">
      <c r="A47" s="697"/>
      <c r="B47" s="701"/>
      <c r="C47" s="7" t="s">
        <v>6</v>
      </c>
      <c r="D47" s="469"/>
      <c r="E47" s="174"/>
      <c r="F47" s="204"/>
      <c r="G47" s="205">
        <f>SUM(G44:G46)</f>
        <v>70813380638.350037</v>
      </c>
      <c r="H47" s="204"/>
      <c r="I47" s="205">
        <f>SUM(I44:I46)</f>
        <v>69618659621.900055</v>
      </c>
      <c r="J47" s="204"/>
      <c r="K47" s="205">
        <f>SUM(K44:K46)</f>
        <v>123892179589.90002</v>
      </c>
      <c r="L47" s="204"/>
      <c r="M47" s="205">
        <f>SUM(M44:M46)</f>
        <v>121084456727.00003</v>
      </c>
      <c r="N47" s="570"/>
      <c r="O47" s="571">
        <f>SUM(O44:O46)</f>
        <v>147658167666.45026</v>
      </c>
      <c r="P47" s="570"/>
      <c r="Q47" s="571">
        <f>SUM(Q44:Q46)</f>
        <v>167933596203.60022</v>
      </c>
      <c r="R47" s="570"/>
      <c r="S47" s="571">
        <f>SUM(S44:S46)</f>
        <v>167695547070.60022</v>
      </c>
      <c r="T47" s="570"/>
      <c r="U47" s="571">
        <f>SUM(U44:U46)</f>
        <v>170911638845</v>
      </c>
      <c r="V47" s="204"/>
      <c r="W47" s="205">
        <f>SUM(W44:W46)</f>
        <v>252652125668</v>
      </c>
      <c r="X47" s="204"/>
      <c r="Y47" s="205">
        <f>SUM(Y44:Y46)</f>
        <v>407868774169</v>
      </c>
      <c r="Z47" s="655"/>
      <c r="AA47" s="665"/>
      <c r="AB47" s="668"/>
      <c r="AC47" s="668"/>
      <c r="AD47" s="668"/>
    </row>
    <row r="48" spans="1:30" hidden="1">
      <c r="E48" s="175" t="s">
        <v>122</v>
      </c>
      <c r="F48" s="252" t="s">
        <v>727</v>
      </c>
      <c r="G48" s="252">
        <v>70813380638.350037</v>
      </c>
      <c r="H48" s="252" t="s">
        <v>727</v>
      </c>
      <c r="I48" s="252">
        <v>69618659621.900101</v>
      </c>
      <c r="J48" s="252" t="s">
        <v>727</v>
      </c>
      <c r="K48" s="252">
        <v>123892179589.89999</v>
      </c>
      <c r="L48" s="252" t="s">
        <v>727</v>
      </c>
      <c r="M48" s="252">
        <v>121084456727.00003</v>
      </c>
      <c r="N48" s="572" t="s">
        <v>727</v>
      </c>
      <c r="O48" s="572">
        <v>147658167666.45026</v>
      </c>
      <c r="P48" s="572" t="s">
        <v>727</v>
      </c>
      <c r="Q48" s="572">
        <v>167933596203.60022</v>
      </c>
      <c r="R48" s="572" t="s">
        <v>727</v>
      </c>
      <c r="S48" s="252">
        <v>167695547070.60022</v>
      </c>
      <c r="T48" s="572" t="s">
        <v>727</v>
      </c>
      <c r="U48" s="252">
        <v>170911638845</v>
      </c>
      <c r="V48" s="572" t="s">
        <v>727</v>
      </c>
      <c r="W48" s="252">
        <v>252652125668</v>
      </c>
      <c r="X48" s="542" t="s">
        <v>1724</v>
      </c>
      <c r="Y48" s="252">
        <v>407987622546</v>
      </c>
      <c r="Z48" s="572"/>
      <c r="AA48" s="666"/>
      <c r="AB48" s="668" t="s">
        <v>2340</v>
      </c>
      <c r="AC48" s="668"/>
      <c r="AD48" s="670"/>
    </row>
    <row r="49" spans="3:30" hidden="1">
      <c r="G49" s="18" t="b">
        <f>+G48=G47</f>
        <v>1</v>
      </c>
      <c r="I49" s="18" t="b">
        <f>+I48=I47</f>
        <v>1</v>
      </c>
      <c r="K49" s="18" t="b">
        <f>+K48=K47</f>
        <v>1</v>
      </c>
      <c r="M49" s="18" t="b">
        <f>+M48=M47</f>
        <v>1</v>
      </c>
      <c r="O49" s="573" t="b">
        <f>+O48=O47</f>
        <v>1</v>
      </c>
      <c r="Q49" s="18" t="b">
        <f>+Q48=Q47</f>
        <v>1</v>
      </c>
      <c r="S49" s="18" t="b">
        <f>+S48=S47</f>
        <v>1</v>
      </c>
      <c r="U49" s="18" t="b">
        <f>+U48=U47</f>
        <v>1</v>
      </c>
      <c r="W49" s="18" t="b">
        <f>+W48=W47</f>
        <v>1</v>
      </c>
      <c r="Y49" s="18" t="b">
        <f>+Y48=Y47</f>
        <v>0</v>
      </c>
      <c r="AB49" s="668"/>
      <c r="AC49" s="668"/>
      <c r="AD49" s="668"/>
    </row>
    <row r="50" spans="3:30" ht="13.5" hidden="1" customHeight="1">
      <c r="G50" s="252"/>
      <c r="I50" s="252"/>
      <c r="J50" s="252"/>
      <c r="K50" s="252"/>
      <c r="L50" s="252"/>
      <c r="M50" s="252"/>
      <c r="N50" s="572"/>
      <c r="O50" s="57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572"/>
      <c r="AA50" s="666"/>
      <c r="AB50" s="18"/>
      <c r="AC50" s="18"/>
    </row>
    <row r="51" spans="3:30" ht="13.5" hidden="1" customHeight="1">
      <c r="C51" s="1" t="s">
        <v>177</v>
      </c>
      <c r="E51" s="176" t="s">
        <v>175</v>
      </c>
      <c r="G51" s="252"/>
      <c r="I51" s="252"/>
      <c r="J51" s="252"/>
      <c r="K51" s="252"/>
      <c r="L51" s="252"/>
      <c r="M51" s="252"/>
      <c r="N51" s="572"/>
      <c r="O51" s="57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572"/>
      <c r="AA51" s="666"/>
      <c r="AB51" s="18"/>
      <c r="AC51" s="18"/>
    </row>
    <row r="52" spans="3:30" ht="13.5" hidden="1" customHeight="1">
      <c r="E52" s="176" t="s">
        <v>176</v>
      </c>
      <c r="G52" s="252"/>
      <c r="I52" s="252"/>
      <c r="J52" s="252"/>
      <c r="K52" s="252"/>
      <c r="L52" s="252"/>
      <c r="M52" s="252"/>
      <c r="N52" s="572"/>
      <c r="O52" s="57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572"/>
      <c r="AA52" s="666"/>
      <c r="AB52" s="18"/>
      <c r="AC52" s="18"/>
    </row>
    <row r="53" spans="3:30" ht="13.5" hidden="1" customHeight="1">
      <c r="E53" s="182"/>
      <c r="G53" s="252"/>
      <c r="I53" s="252"/>
      <c r="J53" s="252"/>
      <c r="K53" s="252"/>
      <c r="L53" s="252"/>
      <c r="M53" s="252"/>
      <c r="N53" s="572"/>
      <c r="O53" s="57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572"/>
      <c r="AA53" s="666"/>
      <c r="AB53" s="18"/>
      <c r="AC53" s="18"/>
    </row>
    <row r="54" spans="3:30" ht="13.5" hidden="1" customHeight="1">
      <c r="G54" s="252"/>
      <c r="I54" s="252"/>
      <c r="J54" s="252"/>
      <c r="K54" s="252"/>
      <c r="L54" s="252"/>
      <c r="M54" s="252"/>
      <c r="N54" s="572"/>
      <c r="O54" s="57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572"/>
      <c r="AA54" s="666"/>
      <c r="AB54" s="18"/>
      <c r="AC54" s="18"/>
    </row>
    <row r="55" spans="3:30" ht="13.5" hidden="1" customHeight="1">
      <c r="E55" s="182"/>
      <c r="G55" s="252"/>
      <c r="I55" s="252"/>
      <c r="J55" s="252"/>
      <c r="K55" s="252"/>
      <c r="L55" s="252"/>
      <c r="M55" s="252"/>
      <c r="N55" s="572"/>
      <c r="O55" s="57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572"/>
      <c r="AA55" s="666"/>
      <c r="AB55" s="18"/>
      <c r="AC55" s="18"/>
    </row>
    <row r="56" spans="3:30" ht="13.5" hidden="1" customHeight="1">
      <c r="G56" s="252"/>
      <c r="I56" s="252"/>
      <c r="J56" s="252"/>
      <c r="K56" s="252"/>
      <c r="L56" s="252"/>
      <c r="M56" s="252"/>
      <c r="N56" s="572"/>
      <c r="O56" s="57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572"/>
      <c r="AA56" s="666"/>
      <c r="AB56" s="18"/>
      <c r="AC56" s="18"/>
    </row>
    <row r="57" spans="3:30" ht="13.5" hidden="1" customHeight="1">
      <c r="G57" s="252"/>
      <c r="I57" s="252"/>
      <c r="J57" s="252"/>
      <c r="K57" s="252"/>
      <c r="L57" s="252"/>
      <c r="M57" s="252"/>
      <c r="N57" s="572"/>
      <c r="O57" s="57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572"/>
      <c r="AA57" s="666"/>
      <c r="AB57" s="18"/>
      <c r="AC57" s="18"/>
    </row>
    <row r="58" spans="3:30" ht="13.5" hidden="1" customHeight="1">
      <c r="G58" s="252"/>
      <c r="I58" s="252"/>
      <c r="J58" s="252"/>
      <c r="K58" s="252"/>
      <c r="L58" s="252"/>
      <c r="M58" s="252"/>
      <c r="N58" s="572"/>
      <c r="O58" s="57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572"/>
      <c r="AA58" s="666"/>
      <c r="AB58" s="18"/>
      <c r="AC58" s="18"/>
    </row>
    <row r="59" spans="3:30" ht="13.5" hidden="1" customHeight="1">
      <c r="G59" s="252"/>
      <c r="I59" s="252"/>
      <c r="J59" s="252"/>
      <c r="K59" s="252"/>
      <c r="L59" s="252"/>
      <c r="M59" s="252"/>
      <c r="N59" s="572"/>
      <c r="O59" s="57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572"/>
      <c r="AA59" s="666"/>
      <c r="AB59" s="18"/>
      <c r="AC59" s="18"/>
    </row>
    <row r="60" spans="3:30" ht="13.5" hidden="1" customHeight="1">
      <c r="G60" s="252"/>
      <c r="I60" s="252"/>
      <c r="J60" s="252"/>
      <c r="K60" s="252"/>
      <c r="L60" s="252"/>
      <c r="M60" s="252"/>
      <c r="N60" s="572"/>
      <c r="O60" s="57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572"/>
      <c r="AA60" s="666"/>
      <c r="AB60" s="18"/>
      <c r="AC60" s="18"/>
    </row>
    <row r="61" spans="3:30" ht="13.5" hidden="1" customHeight="1">
      <c r="G61" s="252"/>
      <c r="I61" s="252"/>
      <c r="J61" s="252"/>
      <c r="K61" s="252"/>
      <c r="L61" s="252"/>
      <c r="M61" s="252"/>
      <c r="N61" s="572"/>
      <c r="O61" s="57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572"/>
      <c r="AA61" s="666"/>
      <c r="AB61" s="18"/>
      <c r="AC61" s="18"/>
    </row>
    <row r="62" spans="3:30" ht="13.5" hidden="1" customHeight="1">
      <c r="G62" s="252"/>
      <c r="I62" s="252"/>
      <c r="J62" s="252"/>
      <c r="K62" s="252"/>
      <c r="L62" s="252"/>
      <c r="M62" s="252"/>
      <c r="N62" s="572"/>
      <c r="O62" s="57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572"/>
      <c r="AA62" s="666"/>
      <c r="AB62" s="18"/>
      <c r="AC62" s="18"/>
    </row>
    <row r="63" spans="3:30" ht="13.5" hidden="1" customHeight="1">
      <c r="G63" s="252"/>
      <c r="I63" s="252"/>
      <c r="J63" s="252"/>
      <c r="K63" s="252"/>
      <c r="L63" s="252"/>
      <c r="M63" s="252"/>
      <c r="N63" s="572"/>
      <c r="O63" s="57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572"/>
      <c r="AA63" s="666"/>
      <c r="AB63" s="18"/>
      <c r="AC63" s="18"/>
    </row>
    <row r="64" spans="3:30" ht="13.5" hidden="1" customHeight="1">
      <c r="G64" s="252"/>
      <c r="I64" s="252"/>
      <c r="J64" s="252"/>
      <c r="K64" s="252"/>
      <c r="L64" s="252"/>
      <c r="M64" s="252"/>
      <c r="N64" s="572"/>
      <c r="O64" s="57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572"/>
      <c r="AA64" s="666"/>
      <c r="AB64" s="18"/>
      <c r="AC64" s="18"/>
    </row>
    <row r="65" spans="5:29" ht="13.5" hidden="1" customHeight="1">
      <c r="G65" s="252"/>
      <c r="I65" s="252"/>
      <c r="J65" s="252"/>
      <c r="K65" s="252"/>
      <c r="L65" s="252"/>
      <c r="M65" s="252"/>
      <c r="N65" s="572"/>
      <c r="O65" s="57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572"/>
      <c r="AA65" s="666"/>
      <c r="AB65" s="18"/>
      <c r="AC65" s="18"/>
    </row>
    <row r="66" spans="5:29" ht="13.5" hidden="1" customHeight="1">
      <c r="G66" s="252"/>
      <c r="I66" s="252"/>
      <c r="J66" s="252"/>
      <c r="K66" s="252"/>
      <c r="L66" s="252"/>
      <c r="M66" s="252"/>
      <c r="N66" s="572"/>
      <c r="O66" s="57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572"/>
      <c r="AA66" s="666"/>
      <c r="AB66" s="18"/>
      <c r="AC66" s="18"/>
    </row>
    <row r="67" spans="5:29" ht="13.5" hidden="1" customHeight="1">
      <c r="G67" s="252"/>
      <c r="I67" s="252"/>
      <c r="J67" s="252"/>
      <c r="K67" s="252"/>
      <c r="L67" s="252"/>
      <c r="M67" s="252"/>
      <c r="N67" s="572"/>
      <c r="O67" s="57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572"/>
      <c r="AA67" s="666"/>
      <c r="AB67" s="18"/>
      <c r="AC67" s="18"/>
    </row>
    <row r="68" spans="5:29" s="18" customFormat="1" hidden="1">
      <c r="E68" s="176"/>
      <c r="F68" s="221"/>
      <c r="G68" s="221"/>
      <c r="H68" s="221"/>
      <c r="I68" s="221"/>
      <c r="J68" s="221"/>
      <c r="K68" s="221"/>
      <c r="L68" s="221"/>
      <c r="M68" s="221"/>
      <c r="N68" s="574"/>
      <c r="O68" s="574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574"/>
      <c r="AA68" s="667"/>
    </row>
    <row r="69" spans="5:29" s="18" customFormat="1" hidden="1">
      <c r="E69" s="176"/>
      <c r="F69" s="221"/>
      <c r="G69" s="221">
        <f>+G44/F44</f>
        <v>22950.981135632323</v>
      </c>
      <c r="H69" s="221"/>
      <c r="I69" s="221">
        <f>+I44/H44</f>
        <v>22906.061392800988</v>
      </c>
      <c r="J69" s="221"/>
      <c r="K69" s="221">
        <f>+K44/J44</f>
        <v>22961.986152795664</v>
      </c>
      <c r="L69" s="221"/>
      <c r="M69" s="221">
        <f>+M44/L44</f>
        <v>22940.014678112762</v>
      </c>
      <c r="N69" s="574"/>
      <c r="O69" s="574">
        <f>+O44/N44</f>
        <v>22924.50605803962</v>
      </c>
      <c r="P69" s="221"/>
      <c r="Q69" s="221">
        <f>+Q44/P44</f>
        <v>22900.003053762954</v>
      </c>
      <c r="R69" s="221"/>
      <c r="S69" s="221">
        <f>+S44/R44</f>
        <v>22834.643170493546</v>
      </c>
      <c r="T69" s="221"/>
      <c r="U69" s="221">
        <f>+U44/T44</f>
        <v>22656.70319346229</v>
      </c>
      <c r="V69" s="221"/>
      <c r="W69" s="221">
        <f>+W44/V44</f>
        <v>22631.486923052053</v>
      </c>
      <c r="X69" s="221"/>
      <c r="Y69" s="221">
        <f>+Y44/X44</f>
        <v>22621.682547777531</v>
      </c>
      <c r="Z69" s="574"/>
      <c r="AA69" s="667"/>
    </row>
    <row r="70" spans="5:29" s="275" customFormat="1" ht="15" hidden="1" customHeight="1">
      <c r="E70" s="274"/>
      <c r="F70" s="221"/>
      <c r="G70" s="221"/>
      <c r="H70" s="221"/>
      <c r="I70" s="221"/>
      <c r="J70" s="221"/>
      <c r="K70" s="221"/>
      <c r="L70" s="221"/>
      <c r="M70" s="221"/>
      <c r="N70" s="574"/>
      <c r="O70" s="574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574"/>
      <c r="AA70" s="667"/>
      <c r="AB70" s="18"/>
      <c r="AC70" s="18"/>
    </row>
    <row r="71" spans="5:29" s="275" customFormat="1" ht="15" hidden="1" customHeight="1">
      <c r="E71" s="274"/>
      <c r="F71" s="221"/>
      <c r="G71" s="221"/>
      <c r="H71" s="221"/>
      <c r="I71" s="221"/>
      <c r="J71" s="221"/>
      <c r="K71" s="221"/>
      <c r="L71" s="221"/>
      <c r="M71" s="221"/>
      <c r="N71" s="574"/>
      <c r="O71" s="574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574"/>
      <c r="AA71" s="667"/>
      <c r="AB71" s="18"/>
      <c r="AC71" s="18"/>
    </row>
    <row r="72" spans="5:29" ht="15" hidden="1" customHeight="1">
      <c r="F72" s="221"/>
      <c r="G72" s="221"/>
      <c r="H72" s="221"/>
      <c r="I72" s="221"/>
      <c r="J72" s="221"/>
      <c r="K72" s="221"/>
      <c r="L72" s="221"/>
      <c r="M72" s="221"/>
      <c r="N72" s="574"/>
      <c r="O72" s="574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574"/>
      <c r="AA72" s="667"/>
      <c r="AB72" s="18"/>
      <c r="AC72" s="18"/>
    </row>
    <row r="73" spans="5:29" s="275" customFormat="1" ht="13.5" hidden="1" customHeight="1">
      <c r="E73" s="274"/>
      <c r="F73" s="221"/>
      <c r="G73" s="221"/>
      <c r="H73" s="221"/>
      <c r="I73" s="221"/>
      <c r="J73" s="221"/>
      <c r="K73" s="221"/>
      <c r="L73" s="221"/>
      <c r="M73" s="221"/>
      <c r="N73" s="574"/>
      <c r="O73" s="574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574"/>
      <c r="AA73" s="667"/>
      <c r="AB73" s="18"/>
      <c r="AC73" s="18"/>
    </row>
    <row r="74" spans="5:29" s="275" customFormat="1" ht="13.5" hidden="1" customHeight="1">
      <c r="E74" s="274"/>
      <c r="F74" s="221"/>
      <c r="G74" s="221"/>
      <c r="H74" s="221"/>
      <c r="I74" s="221"/>
      <c r="J74" s="221"/>
      <c r="K74" s="221"/>
      <c r="L74" s="221"/>
      <c r="M74" s="221"/>
      <c r="N74" s="574"/>
      <c r="O74" s="574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574"/>
      <c r="AA74" s="667"/>
      <c r="AB74" s="18"/>
      <c r="AC74" s="18"/>
    </row>
    <row r="75" spans="5:29" s="275" customFormat="1" ht="13.5" hidden="1" customHeight="1">
      <c r="E75" s="274"/>
      <c r="F75" s="221"/>
      <c r="G75" s="221"/>
      <c r="H75" s="221"/>
      <c r="I75" s="221"/>
      <c r="J75" s="221"/>
      <c r="K75" s="221"/>
      <c r="L75" s="221"/>
      <c r="M75" s="221"/>
      <c r="N75" s="574"/>
      <c r="O75" s="574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574"/>
      <c r="AA75" s="667"/>
      <c r="AB75" s="18"/>
      <c r="AC75" s="18"/>
    </row>
    <row r="76" spans="5:29" s="275" customFormat="1" ht="15" hidden="1" customHeight="1">
      <c r="E76" s="274"/>
      <c r="F76" s="221"/>
      <c r="G76" s="221"/>
      <c r="H76" s="221"/>
      <c r="I76" s="221"/>
      <c r="J76" s="221"/>
      <c r="K76" s="221"/>
      <c r="L76" s="221"/>
      <c r="M76" s="221"/>
      <c r="N76" s="574"/>
      <c r="O76" s="574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574"/>
      <c r="AA76" s="667"/>
      <c r="AB76" s="18"/>
      <c r="AC76" s="18"/>
    </row>
    <row r="77" spans="5:29" s="275" customFormat="1" ht="15" hidden="1" customHeight="1">
      <c r="E77" s="274"/>
      <c r="F77" s="221"/>
      <c r="G77" s="221"/>
      <c r="H77" s="221"/>
      <c r="I77" s="221"/>
      <c r="J77" s="221"/>
      <c r="K77" s="221"/>
      <c r="L77" s="221"/>
      <c r="M77" s="221"/>
      <c r="N77" s="574"/>
      <c r="O77" s="574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574"/>
      <c r="AA77" s="667"/>
      <c r="AB77" s="18"/>
      <c r="AC77" s="18"/>
    </row>
    <row r="78" spans="5:29" s="275" customFormat="1" ht="13.5" hidden="1" customHeight="1">
      <c r="E78" s="274"/>
      <c r="F78" s="221"/>
      <c r="G78" s="221"/>
      <c r="H78" s="221"/>
      <c r="I78" s="221"/>
      <c r="J78" s="221"/>
      <c r="K78" s="221"/>
      <c r="L78" s="221"/>
      <c r="M78" s="221"/>
      <c r="N78" s="574"/>
      <c r="O78" s="574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574"/>
      <c r="AA78" s="667"/>
      <c r="AB78" s="18"/>
      <c r="AC78" s="18"/>
    </row>
    <row r="79" spans="5:29" s="275" customFormat="1" ht="15" hidden="1" customHeight="1">
      <c r="E79" s="274"/>
      <c r="F79" s="221"/>
      <c r="G79" s="221"/>
      <c r="H79" s="221"/>
      <c r="I79" s="221"/>
      <c r="J79" s="221"/>
      <c r="K79" s="221"/>
      <c r="L79" s="221"/>
      <c r="M79" s="221"/>
      <c r="N79" s="574"/>
      <c r="O79" s="574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574"/>
      <c r="AA79" s="667"/>
      <c r="AB79" s="18"/>
      <c r="AC79" s="18"/>
    </row>
    <row r="80" spans="5:29" s="275" customFormat="1" ht="13.5" hidden="1" customHeight="1">
      <c r="E80" s="274"/>
      <c r="F80" s="221"/>
      <c r="G80" s="221"/>
      <c r="H80" s="221"/>
      <c r="I80" s="221"/>
      <c r="J80" s="221"/>
      <c r="K80" s="221"/>
      <c r="L80" s="221"/>
      <c r="M80" s="221"/>
      <c r="N80" s="574"/>
      <c r="O80" s="574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574"/>
      <c r="AA80" s="667"/>
      <c r="AB80" s="18"/>
      <c r="AC80" s="18"/>
    </row>
    <row r="81" spans="5:29" s="275" customFormat="1" ht="13.5" hidden="1" customHeight="1">
      <c r="E81" s="274"/>
      <c r="F81" s="221"/>
      <c r="G81" s="221"/>
      <c r="H81" s="221"/>
      <c r="I81" s="221"/>
      <c r="J81" s="221"/>
      <c r="K81" s="221"/>
      <c r="L81" s="221"/>
      <c r="M81" s="221"/>
      <c r="N81" s="574"/>
      <c r="O81" s="574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574"/>
      <c r="AA81" s="667"/>
      <c r="AB81" s="18"/>
      <c r="AC81" s="18"/>
    </row>
    <row r="82" spans="5:29" s="275" customFormat="1" ht="13.5" hidden="1" customHeight="1">
      <c r="E82" s="274"/>
      <c r="F82" s="221"/>
      <c r="G82" s="221"/>
      <c r="H82" s="221"/>
      <c r="I82" s="221"/>
      <c r="J82" s="221"/>
      <c r="K82" s="221"/>
      <c r="L82" s="221"/>
      <c r="M82" s="221"/>
      <c r="N82" s="574"/>
      <c r="O82" s="574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574"/>
      <c r="AA82" s="667"/>
      <c r="AB82" s="18"/>
      <c r="AC82" s="18"/>
    </row>
    <row r="83" spans="5:29" s="275" customFormat="1" ht="13.5" hidden="1" customHeight="1">
      <c r="E83" s="274"/>
      <c r="F83" s="221"/>
      <c r="G83" s="221"/>
      <c r="H83" s="221"/>
      <c r="I83" s="221"/>
      <c r="J83" s="221"/>
      <c r="K83" s="221"/>
      <c r="L83" s="221"/>
      <c r="M83" s="221"/>
      <c r="N83" s="574"/>
      <c r="O83" s="574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574"/>
      <c r="AA83" s="667"/>
      <c r="AB83" s="18"/>
      <c r="AC83" s="18"/>
    </row>
    <row r="84" spans="5:29" s="275" customFormat="1" ht="13.5" hidden="1" customHeight="1">
      <c r="E84" s="274"/>
      <c r="F84" s="221"/>
      <c r="G84" s="221"/>
      <c r="H84" s="221"/>
      <c r="I84" s="221"/>
      <c r="J84" s="221"/>
      <c r="K84" s="221"/>
      <c r="L84" s="221"/>
      <c r="M84" s="221"/>
      <c r="N84" s="574"/>
      <c r="O84" s="574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574"/>
      <c r="AA84" s="667"/>
      <c r="AB84" s="18"/>
      <c r="AC84" s="18"/>
    </row>
    <row r="85" spans="5:29" ht="13.5" hidden="1" customHeight="1">
      <c r="F85" s="221"/>
      <c r="G85" s="221"/>
      <c r="H85" s="221"/>
      <c r="I85" s="221"/>
      <c r="J85" s="221"/>
      <c r="K85" s="221"/>
      <c r="L85" s="221"/>
      <c r="M85" s="221"/>
      <c r="N85" s="574"/>
      <c r="O85" s="574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574"/>
      <c r="AA85" s="667"/>
      <c r="AB85" s="18"/>
      <c r="AC85" s="18"/>
    </row>
    <row r="86" spans="5:29" hidden="1">
      <c r="F86" s="221"/>
      <c r="G86" s="221"/>
      <c r="H86" s="221"/>
      <c r="I86" s="221"/>
      <c r="J86" s="221"/>
      <c r="K86" s="221"/>
      <c r="L86" s="221"/>
      <c r="M86" s="221"/>
      <c r="N86" s="574"/>
      <c r="O86" s="574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574"/>
      <c r="AA86" s="667"/>
      <c r="AB86" s="286"/>
    </row>
    <row r="87" spans="5:29" hidden="1">
      <c r="F87" s="221"/>
      <c r="G87" s="221"/>
      <c r="H87" s="221"/>
      <c r="I87" s="221"/>
      <c r="J87" s="221"/>
      <c r="K87" s="221"/>
      <c r="L87" s="221"/>
      <c r="M87" s="221"/>
      <c r="N87" s="574"/>
      <c r="O87" s="574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574"/>
      <c r="AA87" s="667"/>
    </row>
    <row r="88" spans="5:29">
      <c r="F88" s="221"/>
      <c r="G88" s="221"/>
      <c r="H88" s="221"/>
      <c r="I88" s="221"/>
      <c r="J88" s="221"/>
      <c r="K88" s="221"/>
      <c r="L88" s="221"/>
      <c r="M88" s="221"/>
      <c r="N88" s="574"/>
      <c r="O88" s="574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574"/>
      <c r="AA88" s="667"/>
    </row>
    <row r="89" spans="5:29">
      <c r="F89" s="221"/>
      <c r="G89" s="221"/>
      <c r="H89" s="221"/>
      <c r="I89" s="221"/>
      <c r="J89" s="221"/>
      <c r="K89" s="221"/>
      <c r="L89" s="221"/>
      <c r="M89" s="221"/>
      <c r="N89" s="574"/>
      <c r="O89" s="574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574"/>
      <c r="AA89" s="667"/>
    </row>
    <row r="90" spans="5:29">
      <c r="F90" s="221"/>
      <c r="G90" s="221"/>
      <c r="H90" s="221"/>
      <c r="I90" s="221"/>
      <c r="J90" s="221"/>
      <c r="K90" s="221"/>
      <c r="L90" s="221"/>
      <c r="M90" s="221"/>
      <c r="N90" s="574"/>
      <c r="O90" s="574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574"/>
      <c r="AA90" s="667"/>
    </row>
    <row r="91" spans="5:29">
      <c r="F91" s="221"/>
      <c r="G91" s="221"/>
      <c r="H91" s="221"/>
      <c r="I91" s="221"/>
      <c r="J91" s="221"/>
      <c r="K91" s="221"/>
      <c r="L91" s="221"/>
      <c r="M91" s="221"/>
      <c r="N91" s="574"/>
      <c r="O91" s="574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574"/>
      <c r="AA91" s="667"/>
    </row>
    <row r="92" spans="5:29">
      <c r="F92" s="221"/>
      <c r="G92" s="221"/>
      <c r="H92" s="221"/>
      <c r="I92" s="221"/>
      <c r="J92" s="221"/>
      <c r="K92" s="221"/>
      <c r="L92" s="221"/>
      <c r="M92" s="221"/>
      <c r="N92" s="574"/>
      <c r="O92" s="574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574"/>
      <c r="AA92" s="667"/>
    </row>
    <row r="93" spans="5:29">
      <c r="F93" s="221"/>
      <c r="G93" s="221"/>
      <c r="H93" s="221"/>
      <c r="I93" s="221"/>
      <c r="J93" s="221"/>
      <c r="K93" s="221"/>
      <c r="L93" s="221"/>
      <c r="M93" s="221"/>
      <c r="N93" s="574"/>
      <c r="O93" s="574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574"/>
      <c r="AA93" s="667"/>
    </row>
    <row r="94" spans="5:29">
      <c r="F94" s="221"/>
      <c r="G94" s="221"/>
      <c r="H94" s="221"/>
      <c r="I94" s="221"/>
      <c r="J94" s="221"/>
      <c r="K94" s="221"/>
      <c r="L94" s="221"/>
      <c r="M94" s="221"/>
      <c r="N94" s="574"/>
      <c r="O94" s="574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574"/>
      <c r="AA94" s="667"/>
    </row>
    <row r="95" spans="5:29">
      <c r="F95" s="221"/>
      <c r="G95" s="221"/>
      <c r="H95" s="221"/>
      <c r="I95" s="221"/>
      <c r="J95" s="221"/>
      <c r="K95" s="221"/>
      <c r="L95" s="221"/>
      <c r="M95" s="221"/>
      <c r="N95" s="574"/>
      <c r="O95" s="574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574"/>
      <c r="AA95" s="667"/>
    </row>
    <row r="96" spans="5:29">
      <c r="F96" s="221"/>
      <c r="G96" s="221"/>
      <c r="H96" s="221"/>
      <c r="I96" s="221"/>
      <c r="J96" s="221"/>
      <c r="K96" s="221"/>
      <c r="L96" s="221"/>
      <c r="M96" s="221"/>
      <c r="N96" s="574"/>
      <c r="O96" s="574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574"/>
      <c r="AA96" s="667"/>
    </row>
  </sheetData>
  <mergeCells count="27">
    <mergeCell ref="AB1:AD1"/>
    <mergeCell ref="Z5:AA5"/>
    <mergeCell ref="A12:A23"/>
    <mergeCell ref="B23:C23"/>
    <mergeCell ref="B8:B11"/>
    <mergeCell ref="A5:C6"/>
    <mergeCell ref="A7:A11"/>
    <mergeCell ref="B7:C7"/>
    <mergeCell ref="F5:G5"/>
    <mergeCell ref="N5:O5"/>
    <mergeCell ref="J5:K5"/>
    <mergeCell ref="L5:M5"/>
    <mergeCell ref="H5:I5"/>
    <mergeCell ref="P5:Q5"/>
    <mergeCell ref="R5:S5"/>
    <mergeCell ref="T5:U5"/>
    <mergeCell ref="V5:W5"/>
    <mergeCell ref="X5:Y5"/>
    <mergeCell ref="A43:A47"/>
    <mergeCell ref="B43:C43"/>
    <mergeCell ref="B44:B47"/>
    <mergeCell ref="A24:A39"/>
    <mergeCell ref="B24:B27"/>
    <mergeCell ref="B28:B38"/>
    <mergeCell ref="B39:C39"/>
    <mergeCell ref="A40:C40"/>
    <mergeCell ref="A42:C42"/>
  </mergeCells>
  <phoneticPr fontId="4" type="noConversion"/>
  <printOptions horizontalCentered="1" verticalCentered="1"/>
  <pageMargins left="0.70866141732283472" right="0.70866141732283472" top="0.31496062992125984" bottom="0.31496062992125984" header="0.31496062992125984" footer="0.31496062992125984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89"/>
  <sheetViews>
    <sheetView topLeftCell="A100" zoomScale="80" zoomScaleNormal="80" workbookViewId="0">
      <selection activeCell="A137" sqref="A137:XFD137"/>
    </sheetView>
  </sheetViews>
  <sheetFormatPr defaultColWidth="9.140625" defaultRowHeight="15"/>
  <cols>
    <col min="1" max="1" width="11.42578125" style="242" bestFit="1" customWidth="1"/>
    <col min="2" max="2" width="5.42578125" style="242" bestFit="1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22940.794715539923</v>
      </c>
      <c r="K2" s="294">
        <v>22946.655285489673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+SUBTOTAL(9,F5:F59781)</f>
        <v>20910041.600000001</v>
      </c>
      <c r="G4" s="397">
        <f>+SUBTOTAL(9,G57:G59781)</f>
        <v>0</v>
      </c>
      <c r="H4" s="397">
        <f>+SUBTOTAL(9,H57:H59781)</f>
        <v>19674611.939999998</v>
      </c>
      <c r="I4" s="370">
        <f>+SUBTOTAL(9,I57:I59781)</f>
        <v>469044981468</v>
      </c>
      <c r="J4" s="370"/>
      <c r="K4" s="370"/>
    </row>
    <row r="5" spans="1:11" s="308" customFormat="1">
      <c r="A5" s="538">
        <v>44320</v>
      </c>
      <c r="B5" s="315"/>
      <c r="C5" s="292" t="s">
        <v>928</v>
      </c>
      <c r="D5" s="292" t="s">
        <v>1128</v>
      </c>
      <c r="E5" s="398" t="s">
        <v>81</v>
      </c>
      <c r="F5" s="296">
        <v>1351938.35</v>
      </c>
      <c r="G5" s="316">
        <f t="shared" ref="G5:G19" si="0">+ROUND(F5*$I$2,0)</f>
        <v>31014540155</v>
      </c>
      <c r="H5" s="298"/>
      <c r="I5" s="298"/>
      <c r="J5" s="292" t="s">
        <v>115</v>
      </c>
      <c r="K5" s="292"/>
    </row>
    <row r="6" spans="1:11" s="308" customFormat="1">
      <c r="A6" s="538">
        <v>44334</v>
      </c>
      <c r="B6" s="315"/>
      <c r="C6" s="292" t="s">
        <v>499</v>
      </c>
      <c r="D6" s="292" t="s">
        <v>1409</v>
      </c>
      <c r="E6" s="398" t="s">
        <v>117</v>
      </c>
      <c r="F6" s="296">
        <v>141678.32999999999</v>
      </c>
      <c r="G6" s="316">
        <f t="shared" si="0"/>
        <v>3250213484</v>
      </c>
      <c r="H6" s="298"/>
      <c r="I6" s="298"/>
      <c r="J6" s="292" t="s">
        <v>115</v>
      </c>
      <c r="K6" s="292"/>
    </row>
    <row r="7" spans="1:11" s="308" customFormat="1">
      <c r="A7" s="538">
        <v>44344</v>
      </c>
      <c r="B7" s="315"/>
      <c r="C7" s="292" t="s">
        <v>499</v>
      </c>
      <c r="D7" s="292" t="s">
        <v>1409</v>
      </c>
      <c r="E7" s="398" t="s">
        <v>117</v>
      </c>
      <c r="F7" s="296">
        <v>211392.53</v>
      </c>
      <c r="G7" s="316">
        <f t="shared" si="0"/>
        <v>4849512635</v>
      </c>
      <c r="H7" s="298"/>
      <c r="I7" s="298"/>
      <c r="J7" s="292" t="s">
        <v>115</v>
      </c>
      <c r="K7" s="292"/>
    </row>
    <row r="8" spans="1:11" s="308" customFormat="1">
      <c r="A8" s="538">
        <v>44321</v>
      </c>
      <c r="B8" s="315"/>
      <c r="C8" s="292" t="s">
        <v>128</v>
      </c>
      <c r="D8" s="292" t="s">
        <v>1409</v>
      </c>
      <c r="E8" s="398" t="s">
        <v>117</v>
      </c>
      <c r="F8" s="296">
        <v>1452882.6</v>
      </c>
      <c r="G8" s="316">
        <f t="shared" si="0"/>
        <v>33330281472</v>
      </c>
      <c r="H8" s="298"/>
      <c r="I8" s="298"/>
      <c r="J8" s="292" t="s">
        <v>115</v>
      </c>
      <c r="K8" s="292"/>
    </row>
    <row r="9" spans="1:11" s="308" customFormat="1">
      <c r="A9" s="538">
        <v>44321</v>
      </c>
      <c r="B9" s="315"/>
      <c r="C9" s="292" t="s">
        <v>127</v>
      </c>
      <c r="D9" s="292" t="s">
        <v>1409</v>
      </c>
      <c r="E9" s="398" t="s">
        <v>117</v>
      </c>
      <c r="F9" s="296">
        <v>2136882.2000000002</v>
      </c>
      <c r="G9" s="316">
        <f t="shared" si="0"/>
        <v>49021775881</v>
      </c>
      <c r="H9" s="298"/>
      <c r="I9" s="298"/>
      <c r="J9" s="292" t="s">
        <v>115</v>
      </c>
      <c r="K9" s="292"/>
    </row>
    <row r="10" spans="1:11" s="308" customFormat="1">
      <c r="A10" s="538">
        <v>44336</v>
      </c>
      <c r="B10" s="315"/>
      <c r="C10" s="292" t="s">
        <v>128</v>
      </c>
      <c r="D10" s="292" t="s">
        <v>1409</v>
      </c>
      <c r="E10" s="398" t="s">
        <v>117</v>
      </c>
      <c r="F10" s="296">
        <v>1483910.4</v>
      </c>
      <c r="G10" s="316">
        <f t="shared" si="0"/>
        <v>34042083863</v>
      </c>
      <c r="H10" s="298"/>
      <c r="I10" s="298"/>
      <c r="J10" s="292" t="s">
        <v>115</v>
      </c>
      <c r="K10" s="292"/>
    </row>
    <row r="11" spans="1:11" s="308" customFormat="1">
      <c r="A11" s="538">
        <v>44336</v>
      </c>
      <c r="B11" s="315"/>
      <c r="C11" s="292" t="s">
        <v>127</v>
      </c>
      <c r="D11" s="292" t="s">
        <v>1409</v>
      </c>
      <c r="E11" s="398" t="s">
        <v>117</v>
      </c>
      <c r="F11" s="296">
        <v>2906806.38</v>
      </c>
      <c r="G11" s="316">
        <f t="shared" si="0"/>
        <v>66684448441</v>
      </c>
      <c r="H11" s="298"/>
      <c r="I11" s="298"/>
      <c r="J11" s="292" t="s">
        <v>115</v>
      </c>
      <c r="K11" s="292"/>
    </row>
    <row r="12" spans="1:11" s="308" customFormat="1">
      <c r="A12" s="538">
        <v>44344</v>
      </c>
      <c r="B12" s="315"/>
      <c r="C12" s="292" t="s">
        <v>500</v>
      </c>
      <c r="D12" s="292" t="s">
        <v>1409</v>
      </c>
      <c r="E12" s="398" t="s">
        <v>117</v>
      </c>
      <c r="F12" s="296">
        <v>282854.33</v>
      </c>
      <c r="G12" s="316">
        <f t="shared" si="0"/>
        <v>6488903119</v>
      </c>
      <c r="H12" s="298"/>
      <c r="I12" s="298"/>
      <c r="J12" s="292" t="s">
        <v>115</v>
      </c>
      <c r="K12" s="292"/>
    </row>
    <row r="13" spans="1:11" s="308" customFormat="1">
      <c r="A13" s="538">
        <v>44340</v>
      </c>
      <c r="B13" s="315"/>
      <c r="C13" s="292" t="s">
        <v>664</v>
      </c>
      <c r="D13" s="292" t="s">
        <v>1409</v>
      </c>
      <c r="E13" s="398" t="s">
        <v>117</v>
      </c>
      <c r="F13" s="296">
        <v>932334.73</v>
      </c>
      <c r="G13" s="316">
        <f t="shared" si="0"/>
        <v>21388499647</v>
      </c>
      <c r="H13" s="298"/>
      <c r="I13" s="298"/>
      <c r="J13" s="292" t="s">
        <v>115</v>
      </c>
      <c r="K13" s="292"/>
    </row>
    <row r="14" spans="1:11" s="308" customFormat="1">
      <c r="A14" s="538">
        <v>44337</v>
      </c>
      <c r="B14" s="315"/>
      <c r="C14" s="292" t="s">
        <v>636</v>
      </c>
      <c r="D14" s="292" t="s">
        <v>1409</v>
      </c>
      <c r="E14" s="398" t="s">
        <v>117</v>
      </c>
      <c r="F14" s="296">
        <v>343155.73</v>
      </c>
      <c r="G14" s="316">
        <f t="shared" si="0"/>
        <v>7872265157</v>
      </c>
      <c r="H14" s="298"/>
      <c r="I14" s="298"/>
      <c r="J14" s="292" t="s">
        <v>115</v>
      </c>
      <c r="K14" s="292"/>
    </row>
    <row r="15" spans="1:11" s="308" customFormat="1">
      <c r="A15" s="538">
        <v>44336</v>
      </c>
      <c r="B15" s="315"/>
      <c r="C15" s="292" t="s">
        <v>930</v>
      </c>
      <c r="D15" s="292" t="s">
        <v>1409</v>
      </c>
      <c r="E15" s="398" t="s">
        <v>117</v>
      </c>
      <c r="F15" s="296">
        <v>273076.73</v>
      </c>
      <c r="G15" s="316">
        <f t="shared" si="0"/>
        <v>6264597205</v>
      </c>
      <c r="H15" s="298"/>
      <c r="I15" s="298"/>
      <c r="J15" s="292" t="s">
        <v>115</v>
      </c>
      <c r="K15" s="292"/>
    </row>
    <row r="16" spans="1:11" s="308" customFormat="1">
      <c r="A16" s="538">
        <v>44344</v>
      </c>
      <c r="B16" s="315"/>
      <c r="C16" s="292" t="s">
        <v>683</v>
      </c>
      <c r="D16" s="292" t="s">
        <v>1409</v>
      </c>
      <c r="E16" s="398" t="s">
        <v>117</v>
      </c>
      <c r="F16" s="296">
        <v>47635.73</v>
      </c>
      <c r="G16" s="316">
        <f t="shared" si="0"/>
        <v>1092801503</v>
      </c>
      <c r="H16" s="298"/>
      <c r="I16" s="298"/>
      <c r="J16" s="292" t="s">
        <v>115</v>
      </c>
      <c r="K16" s="292"/>
    </row>
    <row r="17" spans="1:11" s="308" customFormat="1">
      <c r="A17" s="538">
        <v>44336</v>
      </c>
      <c r="B17" s="315"/>
      <c r="C17" s="292" t="s">
        <v>700</v>
      </c>
      <c r="D17" s="292" t="s">
        <v>1409</v>
      </c>
      <c r="E17" s="398" t="s">
        <v>117</v>
      </c>
      <c r="F17" s="296">
        <v>41392.730000000003</v>
      </c>
      <c r="G17" s="316">
        <f t="shared" si="0"/>
        <v>949582122</v>
      </c>
      <c r="H17" s="298"/>
      <c r="I17" s="298"/>
      <c r="J17" s="292" t="s">
        <v>115</v>
      </c>
      <c r="K17" s="292"/>
    </row>
    <row r="18" spans="1:11" s="308" customFormat="1">
      <c r="A18" s="538">
        <v>44344</v>
      </c>
      <c r="B18" s="315"/>
      <c r="C18" s="292" t="s">
        <v>463</v>
      </c>
      <c r="D18" s="292" t="s">
        <v>1409</v>
      </c>
      <c r="E18" s="398" t="s">
        <v>117</v>
      </c>
      <c r="F18" s="296">
        <v>547975.93000000005</v>
      </c>
      <c r="G18" s="316">
        <f t="shared" si="0"/>
        <v>12571003319</v>
      </c>
      <c r="H18" s="298"/>
      <c r="I18" s="298"/>
      <c r="J18" s="292" t="s">
        <v>115</v>
      </c>
      <c r="K18" s="292"/>
    </row>
    <row r="19" spans="1:11" s="308" customFormat="1">
      <c r="A19" s="538">
        <v>44320</v>
      </c>
      <c r="B19" s="315"/>
      <c r="C19" s="292" t="s">
        <v>494</v>
      </c>
      <c r="D19" s="292" t="s">
        <v>1128</v>
      </c>
      <c r="E19" s="398" t="s">
        <v>117</v>
      </c>
      <c r="F19" s="296">
        <v>2724568.53</v>
      </c>
      <c r="G19" s="316">
        <f t="shared" si="0"/>
        <v>62503767335</v>
      </c>
      <c r="H19" s="298"/>
      <c r="I19" s="298"/>
      <c r="J19" s="292" t="s">
        <v>115</v>
      </c>
      <c r="K19" s="292"/>
    </row>
    <row r="20" spans="1:11" s="308" customFormat="1">
      <c r="A20" s="538">
        <v>44317</v>
      </c>
      <c r="B20" s="315"/>
      <c r="C20" s="292" t="s">
        <v>432</v>
      </c>
      <c r="D20" s="292" t="s">
        <v>1224</v>
      </c>
      <c r="E20" s="398" t="s">
        <v>17</v>
      </c>
      <c r="F20" s="296"/>
      <c r="G20" s="316">
        <v>14393</v>
      </c>
      <c r="H20" s="298"/>
      <c r="I20" s="298"/>
      <c r="J20" s="292" t="s">
        <v>114</v>
      </c>
      <c r="K20" s="292"/>
    </row>
    <row r="21" spans="1:11" s="308" customFormat="1">
      <c r="A21" s="538">
        <v>44338</v>
      </c>
      <c r="B21" s="315"/>
      <c r="C21" s="292" t="s">
        <v>430</v>
      </c>
      <c r="D21" s="292" t="s">
        <v>1410</v>
      </c>
      <c r="E21" s="398" t="s">
        <v>17</v>
      </c>
      <c r="F21" s="296"/>
      <c r="G21" s="316">
        <v>220927</v>
      </c>
      <c r="H21" s="298"/>
      <c r="I21" s="298"/>
      <c r="J21" s="292" t="s">
        <v>114</v>
      </c>
      <c r="K21" s="292"/>
    </row>
    <row r="22" spans="1:11" s="308" customFormat="1">
      <c r="A22" s="538">
        <v>44331</v>
      </c>
      <c r="B22" s="315"/>
      <c r="C22" s="292" t="s">
        <v>131</v>
      </c>
      <c r="D22" s="292" t="s">
        <v>1410</v>
      </c>
      <c r="E22" s="398" t="s">
        <v>17</v>
      </c>
      <c r="F22" s="296"/>
      <c r="G22" s="316">
        <v>168814</v>
      </c>
      <c r="H22" s="298"/>
      <c r="I22" s="298"/>
      <c r="J22" s="292" t="s">
        <v>114</v>
      </c>
      <c r="K22" s="292"/>
    </row>
    <row r="23" spans="1:11" s="308" customFormat="1">
      <c r="A23" s="538">
        <v>44342</v>
      </c>
      <c r="B23" s="315"/>
      <c r="C23" s="292" t="s">
        <v>431</v>
      </c>
      <c r="D23" s="292" t="s">
        <v>1410</v>
      </c>
      <c r="E23" s="398" t="s">
        <v>17</v>
      </c>
      <c r="F23" s="296"/>
      <c r="G23" s="316">
        <v>4275</v>
      </c>
      <c r="H23" s="298"/>
      <c r="I23" s="298"/>
      <c r="J23" s="292" t="s">
        <v>114</v>
      </c>
      <c r="K23" s="292"/>
    </row>
    <row r="24" spans="1:11" s="308" customFormat="1">
      <c r="A24" s="538">
        <v>44347</v>
      </c>
      <c r="B24" s="315"/>
      <c r="C24" s="292" t="s">
        <v>256</v>
      </c>
      <c r="D24" s="292" t="s">
        <v>1410</v>
      </c>
      <c r="E24" s="398" t="s">
        <v>17</v>
      </c>
      <c r="F24" s="296"/>
      <c r="G24" s="316">
        <v>2100</v>
      </c>
      <c r="H24" s="298"/>
      <c r="I24" s="298"/>
      <c r="J24" s="292" t="s">
        <v>114</v>
      </c>
      <c r="K24" s="292"/>
    </row>
    <row r="25" spans="1:11" s="308" customFormat="1">
      <c r="A25" s="538">
        <v>44330</v>
      </c>
      <c r="B25" s="315"/>
      <c r="C25" s="292" t="s">
        <v>1461</v>
      </c>
      <c r="D25" s="292" t="s">
        <v>1467</v>
      </c>
      <c r="E25" s="540" t="s">
        <v>1475</v>
      </c>
      <c r="F25" s="296"/>
      <c r="G25" s="316">
        <v>611000</v>
      </c>
      <c r="H25" s="298"/>
      <c r="I25" s="298"/>
      <c r="J25" s="292" t="s">
        <v>114</v>
      </c>
      <c r="K25" s="292"/>
    </row>
    <row r="26" spans="1:11" s="308" customFormat="1">
      <c r="A26" s="538">
        <v>44338</v>
      </c>
      <c r="B26" s="315"/>
      <c r="C26" s="292" t="s">
        <v>1462</v>
      </c>
      <c r="D26" s="292" t="s">
        <v>1468</v>
      </c>
      <c r="E26" s="398" t="s">
        <v>18</v>
      </c>
      <c r="F26" s="296"/>
      <c r="G26" s="316">
        <v>24974</v>
      </c>
      <c r="H26" s="298"/>
      <c r="I26" s="298"/>
      <c r="J26" s="292" t="s">
        <v>114</v>
      </c>
      <c r="K26" s="292"/>
    </row>
    <row r="27" spans="1:11" s="308" customFormat="1">
      <c r="A27" s="538">
        <v>44342</v>
      </c>
      <c r="B27" s="315"/>
      <c r="C27" s="292" t="s">
        <v>1463</v>
      </c>
      <c r="D27" s="292" t="s">
        <v>1469</v>
      </c>
      <c r="E27" s="540" t="s">
        <v>1476</v>
      </c>
      <c r="F27" s="296"/>
      <c r="G27" s="316">
        <v>3000003</v>
      </c>
      <c r="H27" s="298"/>
      <c r="I27" s="298"/>
      <c r="J27" s="292" t="s">
        <v>114</v>
      </c>
      <c r="K27" s="292"/>
    </row>
    <row r="28" spans="1:11" s="308" customFormat="1">
      <c r="A28" s="538">
        <v>44335</v>
      </c>
      <c r="B28" s="315"/>
      <c r="C28" s="292" t="s">
        <v>1464</v>
      </c>
      <c r="D28" s="292" t="s">
        <v>1470</v>
      </c>
      <c r="E28" s="398" t="s">
        <v>1570</v>
      </c>
      <c r="F28" s="316">
        <v>1367</v>
      </c>
      <c r="G28" s="316">
        <f t="shared" ref="G28" si="1">+ROUND(F28*$I$2,0)</f>
        <v>31360066</v>
      </c>
      <c r="H28" s="298"/>
      <c r="I28" s="298"/>
      <c r="J28" s="292" t="s">
        <v>115</v>
      </c>
      <c r="K28" s="292"/>
    </row>
    <row r="29" spans="1:11" s="308" customFormat="1">
      <c r="A29" s="538">
        <v>44333</v>
      </c>
      <c r="B29" s="315"/>
      <c r="C29" s="292" t="s">
        <v>1465</v>
      </c>
      <c r="D29" s="292" t="s">
        <v>1471</v>
      </c>
      <c r="E29" s="398" t="s">
        <v>18</v>
      </c>
      <c r="F29" s="296"/>
      <c r="G29" s="316">
        <v>3000000</v>
      </c>
      <c r="H29" s="298"/>
      <c r="I29" s="298"/>
      <c r="J29" s="292" t="s">
        <v>114</v>
      </c>
      <c r="K29" s="292"/>
    </row>
    <row r="30" spans="1:11" s="308" customFormat="1">
      <c r="A30" s="538">
        <v>44344</v>
      </c>
      <c r="B30" s="315"/>
      <c r="C30" s="292" t="s">
        <v>1466</v>
      </c>
      <c r="D30" s="292" t="s">
        <v>1472</v>
      </c>
      <c r="E30" s="398" t="s">
        <v>1571</v>
      </c>
      <c r="F30" s="316">
        <v>6054.49</v>
      </c>
      <c r="G30" s="316">
        <f t="shared" ref="G30" si="2">+ROUND(F30*$I$2,0)</f>
        <v>138894812</v>
      </c>
      <c r="H30" s="298"/>
      <c r="I30" s="298"/>
      <c r="J30" s="292" t="s">
        <v>115</v>
      </c>
      <c r="K30" s="292"/>
    </row>
    <row r="31" spans="1:11" s="308" customFormat="1">
      <c r="A31" s="538">
        <v>44321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4590000000</v>
      </c>
      <c r="H31" s="298"/>
      <c r="I31" s="298"/>
      <c r="J31" s="292" t="s">
        <v>114</v>
      </c>
      <c r="K31" s="292"/>
    </row>
    <row r="32" spans="1:11" s="308" customFormat="1">
      <c r="A32" s="538">
        <v>44321</v>
      </c>
      <c r="B32" s="315"/>
      <c r="C32" s="292" t="s">
        <v>267</v>
      </c>
      <c r="D32" s="292" t="s">
        <v>654</v>
      </c>
      <c r="E32" s="292" t="s">
        <v>161</v>
      </c>
      <c r="F32" s="296"/>
      <c r="G32" s="316">
        <v>4590000000</v>
      </c>
      <c r="H32" s="298"/>
      <c r="I32" s="298"/>
      <c r="J32" s="292" t="s">
        <v>114</v>
      </c>
      <c r="K32" s="292"/>
    </row>
    <row r="33" spans="1:11" s="308" customFormat="1">
      <c r="A33" s="538">
        <v>44322</v>
      </c>
      <c r="B33" s="315"/>
      <c r="C33" s="292" t="s">
        <v>267</v>
      </c>
      <c r="D33" s="292" t="s">
        <v>999</v>
      </c>
      <c r="E33" s="292"/>
      <c r="F33" s="316">
        <v>3000871.62</v>
      </c>
      <c r="G33" s="316">
        <f t="shared" ref="G33:G34" si="3">+ROUND(F33*$I$2,0)</f>
        <v>68842379802</v>
      </c>
      <c r="H33" s="298"/>
      <c r="I33" s="298"/>
      <c r="J33" s="292" t="s">
        <v>115</v>
      </c>
      <c r="K33" s="292"/>
    </row>
    <row r="34" spans="1:11" s="308" customFormat="1">
      <c r="A34" s="538">
        <v>44336</v>
      </c>
      <c r="B34" s="315"/>
      <c r="C34" s="292" t="s">
        <v>267</v>
      </c>
      <c r="D34" s="292" t="s">
        <v>999</v>
      </c>
      <c r="E34" s="292"/>
      <c r="F34" s="316">
        <v>3023263.26</v>
      </c>
      <c r="G34" s="316">
        <f t="shared" si="3"/>
        <v>69356061819</v>
      </c>
      <c r="H34" s="298"/>
      <c r="I34" s="298"/>
      <c r="J34" s="292" t="s">
        <v>115</v>
      </c>
      <c r="K34" s="292"/>
    </row>
    <row r="35" spans="1:11" s="308" customFormat="1">
      <c r="A35" s="538">
        <v>44334</v>
      </c>
      <c r="B35" s="315"/>
      <c r="C35" s="292" t="s">
        <v>267</v>
      </c>
      <c r="D35" s="292" t="s">
        <v>1287</v>
      </c>
      <c r="E35" s="292" t="s">
        <v>161</v>
      </c>
      <c r="F35" s="296"/>
      <c r="G35" s="316">
        <v>4588000000</v>
      </c>
      <c r="H35" s="298"/>
      <c r="I35" s="298"/>
      <c r="J35" s="292" t="s">
        <v>114</v>
      </c>
      <c r="K35" s="292"/>
    </row>
    <row r="36" spans="1:11" s="308" customFormat="1">
      <c r="A36" s="538">
        <v>44341</v>
      </c>
      <c r="B36" s="315"/>
      <c r="C36" s="292" t="s">
        <v>267</v>
      </c>
      <c r="D36" s="292" t="s">
        <v>690</v>
      </c>
      <c r="E36" s="292" t="s">
        <v>161</v>
      </c>
      <c r="F36" s="296"/>
      <c r="G36" s="316">
        <v>11470000000</v>
      </c>
      <c r="H36" s="298"/>
      <c r="I36" s="298"/>
      <c r="J36" s="292" t="s">
        <v>114</v>
      </c>
      <c r="K36" s="292"/>
    </row>
    <row r="37" spans="1:11" s="308" customFormat="1">
      <c r="A37" s="538">
        <v>44347</v>
      </c>
      <c r="B37" s="315"/>
      <c r="C37" s="292" t="s">
        <v>267</v>
      </c>
      <c r="D37" s="292" t="s">
        <v>1473</v>
      </c>
      <c r="E37" s="292"/>
      <c r="F37" s="296"/>
      <c r="G37" s="316">
        <v>100000000</v>
      </c>
      <c r="H37" s="298"/>
      <c r="I37" s="298"/>
      <c r="J37" s="292" t="s">
        <v>114</v>
      </c>
      <c r="K37" s="292"/>
    </row>
    <row r="38" spans="1:11" s="308" customFormat="1">
      <c r="A38" s="538">
        <v>44347</v>
      </c>
      <c r="B38" s="315"/>
      <c r="C38" s="292" t="s">
        <v>267</v>
      </c>
      <c r="D38" s="292" t="s">
        <v>623</v>
      </c>
      <c r="E38" s="398"/>
      <c r="F38" s="296"/>
      <c r="G38" s="316">
        <v>22793000</v>
      </c>
      <c r="H38" s="298"/>
      <c r="I38" s="298"/>
      <c r="J38" s="292" t="s">
        <v>114</v>
      </c>
      <c r="K38" s="292"/>
    </row>
    <row r="39" spans="1:11" s="308" customFormat="1">
      <c r="A39" s="538">
        <v>44326</v>
      </c>
      <c r="B39" s="315"/>
      <c r="C39" s="292" t="s">
        <v>219</v>
      </c>
      <c r="D39" s="292" t="s">
        <v>1439</v>
      </c>
      <c r="E39" s="398" t="s">
        <v>19</v>
      </c>
      <c r="F39" s="296"/>
      <c r="G39" s="316"/>
      <c r="H39" s="298"/>
      <c r="I39" s="298">
        <v>5706740048</v>
      </c>
      <c r="J39" s="292" t="s">
        <v>114</v>
      </c>
      <c r="K39" s="292"/>
    </row>
    <row r="40" spans="1:11" s="308" customFormat="1">
      <c r="A40" s="538">
        <v>44326</v>
      </c>
      <c r="B40" s="315"/>
      <c r="C40" s="292" t="s">
        <v>219</v>
      </c>
      <c r="D40" s="292" t="s">
        <v>1440</v>
      </c>
      <c r="E40" s="398" t="s">
        <v>19</v>
      </c>
      <c r="F40" s="296"/>
      <c r="G40" s="316"/>
      <c r="H40" s="298"/>
      <c r="I40" s="298">
        <v>109633840</v>
      </c>
      <c r="J40" s="292" t="s">
        <v>114</v>
      </c>
      <c r="K40" s="292"/>
    </row>
    <row r="41" spans="1:11" s="308" customFormat="1">
      <c r="A41" s="538">
        <v>44326</v>
      </c>
      <c r="B41" s="315"/>
      <c r="C41" s="292" t="s">
        <v>219</v>
      </c>
      <c r="D41" s="292" t="s">
        <v>1440</v>
      </c>
      <c r="E41" s="398" t="s">
        <v>19</v>
      </c>
      <c r="F41" s="296"/>
      <c r="G41" s="316"/>
      <c r="H41" s="298"/>
      <c r="I41" s="298">
        <v>83958630</v>
      </c>
      <c r="J41" s="292" t="s">
        <v>114</v>
      </c>
      <c r="K41" s="292"/>
    </row>
    <row r="42" spans="1:11" s="308" customFormat="1">
      <c r="A42" s="538">
        <v>44326</v>
      </c>
      <c r="B42" s="315"/>
      <c r="C42" s="292" t="s">
        <v>219</v>
      </c>
      <c r="D42" s="292" t="s">
        <v>1440</v>
      </c>
      <c r="E42" s="398" t="s">
        <v>19</v>
      </c>
      <c r="F42" s="296"/>
      <c r="G42" s="316"/>
      <c r="H42" s="298">
        <v>15973</v>
      </c>
      <c r="I42" s="293">
        <f t="shared" ref="I42:I43" si="4">+ROUND(H42*$K$2,0)</f>
        <v>366526925</v>
      </c>
      <c r="J42" s="292" t="s">
        <v>115</v>
      </c>
      <c r="K42" s="292"/>
    </row>
    <row r="43" spans="1:11" s="308" customFormat="1">
      <c r="A43" s="538">
        <v>44336</v>
      </c>
      <c r="B43" s="315"/>
      <c r="C43" s="292" t="s">
        <v>219</v>
      </c>
      <c r="D43" s="292" t="s">
        <v>1441</v>
      </c>
      <c r="E43" s="398" t="s">
        <v>19</v>
      </c>
      <c r="F43" s="296"/>
      <c r="G43" s="316"/>
      <c r="H43" s="298">
        <v>26169</v>
      </c>
      <c r="I43" s="293">
        <f t="shared" si="4"/>
        <v>600491022</v>
      </c>
      <c r="J43" s="292" t="s">
        <v>115</v>
      </c>
      <c r="K43" s="292"/>
    </row>
    <row r="44" spans="1:11" s="308" customFormat="1">
      <c r="A44" s="538">
        <v>44336</v>
      </c>
      <c r="B44" s="315"/>
      <c r="C44" s="292" t="s">
        <v>219</v>
      </c>
      <c r="D44" s="292" t="s">
        <v>1441</v>
      </c>
      <c r="E44" s="398" t="s">
        <v>19</v>
      </c>
      <c r="F44" s="296"/>
      <c r="G44" s="316"/>
      <c r="H44" s="298"/>
      <c r="I44" s="298">
        <v>500113890</v>
      </c>
      <c r="J44" s="292" t="s">
        <v>114</v>
      </c>
      <c r="K44" s="292"/>
    </row>
    <row r="45" spans="1:11" s="308" customFormat="1">
      <c r="A45" s="538">
        <v>44326</v>
      </c>
      <c r="B45" s="315"/>
      <c r="C45" s="292" t="s">
        <v>219</v>
      </c>
      <c r="D45" s="292" t="s">
        <v>1254</v>
      </c>
      <c r="E45" s="398" t="s">
        <v>19</v>
      </c>
      <c r="F45" s="296"/>
      <c r="G45" s="316"/>
      <c r="H45" s="298"/>
      <c r="I45" s="298">
        <v>54698639</v>
      </c>
      <c r="J45" s="292" t="s">
        <v>114</v>
      </c>
      <c r="K45" s="292"/>
    </row>
    <row r="46" spans="1:11" s="308" customFormat="1">
      <c r="A46" s="538">
        <v>44344</v>
      </c>
      <c r="B46" s="315"/>
      <c r="C46" s="292" t="s">
        <v>219</v>
      </c>
      <c r="D46" s="292" t="s">
        <v>1442</v>
      </c>
      <c r="E46" s="398" t="s">
        <v>19</v>
      </c>
      <c r="F46" s="296"/>
      <c r="G46" s="316"/>
      <c r="H46" s="298"/>
      <c r="I46" s="298">
        <v>26347355</v>
      </c>
      <c r="J46" s="292" t="s">
        <v>114</v>
      </c>
      <c r="K46" s="292"/>
    </row>
    <row r="47" spans="1:11" s="308" customFormat="1">
      <c r="A47" s="538">
        <v>44333</v>
      </c>
      <c r="B47" s="315"/>
      <c r="C47" s="292" t="s">
        <v>131</v>
      </c>
      <c r="D47" s="292" t="s">
        <v>1421</v>
      </c>
      <c r="E47" s="292" t="s">
        <v>20</v>
      </c>
      <c r="F47" s="296"/>
      <c r="G47" s="316"/>
      <c r="H47" s="298"/>
      <c r="I47" s="298">
        <v>3540900</v>
      </c>
      <c r="J47" s="292" t="s">
        <v>114</v>
      </c>
      <c r="K47" s="292"/>
    </row>
    <row r="48" spans="1:11" s="308" customFormat="1">
      <c r="A48" s="538">
        <v>44333</v>
      </c>
      <c r="B48" s="315"/>
      <c r="C48" s="292" t="s">
        <v>131</v>
      </c>
      <c r="D48" s="292" t="s">
        <v>649</v>
      </c>
      <c r="E48" s="292" t="s">
        <v>20</v>
      </c>
      <c r="F48" s="296"/>
      <c r="G48" s="316"/>
      <c r="H48" s="298"/>
      <c r="I48" s="298">
        <v>10081500</v>
      </c>
      <c r="J48" s="292" t="s">
        <v>114</v>
      </c>
      <c r="K48" s="292"/>
    </row>
    <row r="49" spans="1:11" s="308" customFormat="1">
      <c r="A49" s="538">
        <v>44333</v>
      </c>
      <c r="B49" s="315"/>
      <c r="C49" s="292" t="s">
        <v>131</v>
      </c>
      <c r="D49" s="292" t="s">
        <v>679</v>
      </c>
      <c r="E49" s="292" t="s">
        <v>20</v>
      </c>
      <c r="F49" s="296"/>
      <c r="G49" s="316"/>
      <c r="H49" s="298"/>
      <c r="I49" s="298">
        <v>2123000</v>
      </c>
      <c r="J49" s="292" t="s">
        <v>114</v>
      </c>
      <c r="K49" s="292"/>
    </row>
    <row r="50" spans="1:11" s="308" customFormat="1">
      <c r="A50" s="538">
        <v>44333</v>
      </c>
      <c r="B50" s="315"/>
      <c r="C50" s="292" t="s">
        <v>131</v>
      </c>
      <c r="D50" s="292" t="s">
        <v>628</v>
      </c>
      <c r="E50" s="292" t="s">
        <v>20</v>
      </c>
      <c r="F50" s="296"/>
      <c r="G50" s="316"/>
      <c r="H50" s="298"/>
      <c r="I50" s="298">
        <v>14361200</v>
      </c>
      <c r="J50" s="292" t="s">
        <v>114</v>
      </c>
      <c r="K50" s="292"/>
    </row>
    <row r="51" spans="1:11" s="308" customFormat="1">
      <c r="A51" s="538">
        <v>44333</v>
      </c>
      <c r="B51" s="315"/>
      <c r="C51" s="292" t="s">
        <v>131</v>
      </c>
      <c r="D51" s="292" t="s">
        <v>629</v>
      </c>
      <c r="E51" s="292" t="s">
        <v>20</v>
      </c>
      <c r="F51" s="296"/>
      <c r="G51" s="316"/>
      <c r="H51" s="298"/>
      <c r="I51" s="298">
        <v>17448170</v>
      </c>
      <c r="J51" s="292" t="s">
        <v>114</v>
      </c>
      <c r="K51" s="292"/>
    </row>
    <row r="52" spans="1:11" s="308" customFormat="1">
      <c r="A52" s="538">
        <v>44333</v>
      </c>
      <c r="B52" s="315"/>
      <c r="C52" s="292" t="s">
        <v>131</v>
      </c>
      <c r="D52" s="292" t="s">
        <v>1257</v>
      </c>
      <c r="E52" s="292" t="s">
        <v>20</v>
      </c>
      <c r="F52" s="296"/>
      <c r="G52" s="316"/>
      <c r="H52" s="298"/>
      <c r="I52" s="298">
        <v>11161400</v>
      </c>
      <c r="J52" s="292" t="s">
        <v>114</v>
      </c>
      <c r="K52" s="292"/>
    </row>
    <row r="53" spans="1:11" s="308" customFormat="1">
      <c r="A53" s="538">
        <v>44333</v>
      </c>
      <c r="B53" s="315"/>
      <c r="C53" s="292" t="s">
        <v>131</v>
      </c>
      <c r="D53" s="292" t="s">
        <v>957</v>
      </c>
      <c r="E53" s="292" t="s">
        <v>20</v>
      </c>
      <c r="F53" s="296"/>
      <c r="G53" s="316"/>
      <c r="H53" s="298"/>
      <c r="I53" s="298">
        <v>3908300</v>
      </c>
      <c r="J53" s="292" t="s">
        <v>114</v>
      </c>
      <c r="K53" s="292"/>
    </row>
    <row r="54" spans="1:11" s="308" customFormat="1">
      <c r="A54" s="538">
        <v>44333</v>
      </c>
      <c r="B54" s="315"/>
      <c r="C54" s="292" t="s">
        <v>131</v>
      </c>
      <c r="D54" s="292" t="s">
        <v>642</v>
      </c>
      <c r="E54" s="292" t="s">
        <v>20</v>
      </c>
      <c r="F54" s="296"/>
      <c r="G54" s="316"/>
      <c r="H54" s="298"/>
      <c r="I54" s="298">
        <v>21828200</v>
      </c>
      <c r="J54" s="292" t="s">
        <v>114</v>
      </c>
      <c r="K54" s="292"/>
    </row>
    <row r="55" spans="1:11" s="308" customFormat="1">
      <c r="A55" s="538">
        <v>44341</v>
      </c>
      <c r="B55" s="315"/>
      <c r="C55" s="292" t="s">
        <v>1477</v>
      </c>
      <c r="D55" s="292" t="s">
        <v>1478</v>
      </c>
      <c r="E55" s="292" t="s">
        <v>20</v>
      </c>
      <c r="F55" s="296"/>
      <c r="G55" s="316"/>
      <c r="H55" s="298"/>
      <c r="I55" s="298">
        <v>34514000</v>
      </c>
      <c r="J55" s="292" t="s">
        <v>114</v>
      </c>
      <c r="K55" s="292"/>
    </row>
    <row r="56" spans="1:11" s="308" customFormat="1">
      <c r="A56" s="538">
        <v>44344</v>
      </c>
      <c r="B56" s="315"/>
      <c r="C56" s="292" t="s">
        <v>133</v>
      </c>
      <c r="D56" s="292" t="s">
        <v>1419</v>
      </c>
      <c r="E56" s="292" t="s">
        <v>116</v>
      </c>
      <c r="F56" s="296"/>
      <c r="G56" s="316"/>
      <c r="H56" s="298"/>
      <c r="I56" s="298">
        <v>1893279668</v>
      </c>
      <c r="J56" s="292" t="s">
        <v>114</v>
      </c>
      <c r="K56" s="292"/>
    </row>
    <row r="57" spans="1:11" s="308" customFormat="1">
      <c r="A57" s="538">
        <v>44344</v>
      </c>
      <c r="B57" s="315"/>
      <c r="C57" s="292" t="s">
        <v>132</v>
      </c>
      <c r="D57" s="292" t="s">
        <v>1417</v>
      </c>
      <c r="E57" s="292" t="s">
        <v>116</v>
      </c>
      <c r="F57" s="296"/>
      <c r="G57" s="316"/>
      <c r="H57" s="298"/>
      <c r="I57" s="298">
        <v>5499081</v>
      </c>
      <c r="J57" s="292" t="s">
        <v>114</v>
      </c>
      <c r="K57" s="292"/>
    </row>
    <row r="58" spans="1:11" s="308" customFormat="1">
      <c r="A58" s="538">
        <v>44344</v>
      </c>
      <c r="B58" s="315"/>
      <c r="C58" s="292" t="s">
        <v>201</v>
      </c>
      <c r="D58" s="292" t="s">
        <v>1417</v>
      </c>
      <c r="E58" s="292" t="s">
        <v>116</v>
      </c>
      <c r="F58" s="296"/>
      <c r="G58" s="316"/>
      <c r="H58" s="298"/>
      <c r="I58" s="298">
        <v>32237837</v>
      </c>
      <c r="J58" s="292" t="s">
        <v>114</v>
      </c>
      <c r="K58" s="292"/>
    </row>
    <row r="59" spans="1:11" s="308" customFormat="1">
      <c r="A59" s="538">
        <v>44344</v>
      </c>
      <c r="B59" s="315"/>
      <c r="C59" s="292" t="s">
        <v>655</v>
      </c>
      <c r="D59" s="292" t="s">
        <v>1417</v>
      </c>
      <c r="E59" s="292" t="s">
        <v>116</v>
      </c>
      <c r="F59" s="296"/>
      <c r="G59" s="316"/>
      <c r="H59" s="298"/>
      <c r="I59" s="293">
        <v>6873968</v>
      </c>
      <c r="J59" s="292" t="s">
        <v>114</v>
      </c>
      <c r="K59" s="292"/>
    </row>
    <row r="60" spans="1:11" s="308" customFormat="1">
      <c r="A60" s="538">
        <v>44344</v>
      </c>
      <c r="B60" s="315"/>
      <c r="C60" s="292" t="s">
        <v>528</v>
      </c>
      <c r="D60" s="292" t="s">
        <v>1417</v>
      </c>
      <c r="E60" s="292" t="s">
        <v>116</v>
      </c>
      <c r="F60" s="296"/>
      <c r="G60" s="316"/>
      <c r="H60" s="298"/>
      <c r="I60" s="293">
        <v>168293231</v>
      </c>
      <c r="J60" s="292" t="s">
        <v>114</v>
      </c>
      <c r="K60" s="292"/>
    </row>
    <row r="61" spans="1:11" s="308" customFormat="1">
      <c r="A61" s="538">
        <v>44344</v>
      </c>
      <c r="B61" s="315"/>
      <c r="C61" s="292" t="s">
        <v>222</v>
      </c>
      <c r="D61" s="292" t="s">
        <v>1417</v>
      </c>
      <c r="E61" s="292" t="s">
        <v>116</v>
      </c>
      <c r="F61" s="296"/>
      <c r="G61" s="316"/>
      <c r="H61" s="298"/>
      <c r="I61" s="298">
        <v>3471000</v>
      </c>
      <c r="J61" s="292" t="s">
        <v>114</v>
      </c>
      <c r="K61" s="292"/>
    </row>
    <row r="62" spans="1:11" s="308" customFormat="1">
      <c r="A62" s="538">
        <v>44341</v>
      </c>
      <c r="B62" s="315"/>
      <c r="C62" s="292" t="s">
        <v>685</v>
      </c>
      <c r="D62" s="292" t="s">
        <v>1417</v>
      </c>
      <c r="E62" s="292" t="s">
        <v>116</v>
      </c>
      <c r="F62" s="296"/>
      <c r="G62" s="316"/>
      <c r="H62" s="298"/>
      <c r="I62" s="298">
        <v>12079787</v>
      </c>
      <c r="J62" s="292" t="s">
        <v>114</v>
      </c>
      <c r="K62" s="292"/>
    </row>
    <row r="63" spans="1:11" s="308" customFormat="1">
      <c r="A63" s="538">
        <v>44342</v>
      </c>
      <c r="B63" s="315"/>
      <c r="C63" s="292" t="s">
        <v>392</v>
      </c>
      <c r="D63" s="292" t="s">
        <v>1418</v>
      </c>
      <c r="E63" s="292" t="s">
        <v>116</v>
      </c>
      <c r="F63" s="296"/>
      <c r="G63" s="316"/>
      <c r="H63" s="298"/>
      <c r="I63" s="298">
        <v>22000</v>
      </c>
      <c r="J63" s="292" t="s">
        <v>114</v>
      </c>
      <c r="K63" s="292"/>
    </row>
    <row r="64" spans="1:11" s="308" customFormat="1">
      <c r="A64" s="538">
        <v>44326</v>
      </c>
      <c r="B64" s="315"/>
      <c r="C64" s="292" t="s">
        <v>219</v>
      </c>
      <c r="D64" s="292" t="s">
        <v>1424</v>
      </c>
      <c r="E64" s="292" t="s">
        <v>116</v>
      </c>
      <c r="F64" s="296"/>
      <c r="G64" s="316"/>
      <c r="H64" s="298"/>
      <c r="I64" s="298">
        <v>1128000</v>
      </c>
      <c r="J64" s="292" t="s">
        <v>114</v>
      </c>
      <c r="K64" s="292"/>
    </row>
    <row r="65" spans="1:11" s="308" customFormat="1">
      <c r="A65" s="538">
        <v>44326</v>
      </c>
      <c r="B65" s="315"/>
      <c r="C65" s="292" t="s">
        <v>219</v>
      </c>
      <c r="D65" s="292" t="s">
        <v>1423</v>
      </c>
      <c r="E65" s="292" t="s">
        <v>116</v>
      </c>
      <c r="F65" s="296"/>
      <c r="G65" s="316"/>
      <c r="H65" s="298"/>
      <c r="I65" s="298">
        <v>3000000</v>
      </c>
      <c r="J65" s="292" t="s">
        <v>114</v>
      </c>
      <c r="K65" s="292"/>
    </row>
    <row r="66" spans="1:11" s="308" customFormat="1">
      <c r="A66" s="538">
        <v>44336</v>
      </c>
      <c r="B66" s="315"/>
      <c r="C66" s="292" t="s">
        <v>646</v>
      </c>
      <c r="D66" s="292" t="s">
        <v>1422</v>
      </c>
      <c r="E66" s="292" t="s">
        <v>116</v>
      </c>
      <c r="F66" s="296"/>
      <c r="G66" s="316"/>
      <c r="H66" s="298"/>
      <c r="I66" s="298">
        <v>330000</v>
      </c>
      <c r="J66" s="292" t="s">
        <v>114</v>
      </c>
      <c r="K66" s="292"/>
    </row>
    <row r="67" spans="1:11" s="308" customFormat="1">
      <c r="A67" s="538">
        <v>44336</v>
      </c>
      <c r="B67" s="315"/>
      <c r="C67" s="292" t="s">
        <v>259</v>
      </c>
      <c r="D67" s="292" t="s">
        <v>1422</v>
      </c>
      <c r="E67" s="292" t="s">
        <v>116</v>
      </c>
      <c r="F67" s="296"/>
      <c r="G67" s="316"/>
      <c r="H67" s="298"/>
      <c r="I67" s="298">
        <v>120000</v>
      </c>
      <c r="J67" s="292" t="s">
        <v>114</v>
      </c>
      <c r="K67" s="292"/>
    </row>
    <row r="68" spans="1:11" s="308" customFormat="1">
      <c r="A68" s="538">
        <v>44336</v>
      </c>
      <c r="B68" s="315"/>
      <c r="C68" s="292" t="s">
        <v>258</v>
      </c>
      <c r="D68" s="292" t="s">
        <v>1422</v>
      </c>
      <c r="E68" s="292" t="s">
        <v>116</v>
      </c>
      <c r="F68" s="296"/>
      <c r="G68" s="316"/>
      <c r="H68" s="298"/>
      <c r="I68" s="298">
        <v>800000</v>
      </c>
      <c r="J68" s="292" t="s">
        <v>114</v>
      </c>
      <c r="K68" s="292"/>
    </row>
    <row r="69" spans="1:11" s="308" customFormat="1">
      <c r="A69" s="538">
        <v>44333</v>
      </c>
      <c r="B69" s="315"/>
      <c r="C69" s="292" t="s">
        <v>618</v>
      </c>
      <c r="D69" s="292" t="s">
        <v>1314</v>
      </c>
      <c r="E69" s="292" t="s">
        <v>116</v>
      </c>
      <c r="F69" s="296"/>
      <c r="G69" s="316"/>
      <c r="H69" s="298"/>
      <c r="I69" s="298">
        <v>150000</v>
      </c>
      <c r="J69" s="292" t="s">
        <v>114</v>
      </c>
      <c r="K69" s="292"/>
    </row>
    <row r="70" spans="1:11" s="308" customFormat="1">
      <c r="A70" s="538">
        <v>44344</v>
      </c>
      <c r="B70" s="315"/>
      <c r="C70" s="292" t="s">
        <v>262</v>
      </c>
      <c r="D70" s="292" t="s">
        <v>1458</v>
      </c>
      <c r="E70" s="292" t="s">
        <v>116</v>
      </c>
      <c r="F70" s="296"/>
      <c r="G70" s="316"/>
      <c r="H70" s="298"/>
      <c r="I70" s="298">
        <v>1450000</v>
      </c>
      <c r="J70" s="292" t="s">
        <v>114</v>
      </c>
      <c r="K70" s="292"/>
    </row>
    <row r="71" spans="1:11" s="308" customFormat="1">
      <c r="A71" s="538">
        <v>44347</v>
      </c>
      <c r="B71" s="315"/>
      <c r="C71" s="292" t="s">
        <v>495</v>
      </c>
      <c r="D71" s="292" t="s">
        <v>1459</v>
      </c>
      <c r="E71" s="292" t="s">
        <v>116</v>
      </c>
      <c r="F71" s="296"/>
      <c r="G71" s="316"/>
      <c r="H71" s="298"/>
      <c r="I71" s="298">
        <v>11405360</v>
      </c>
      <c r="J71" s="292" t="s">
        <v>114</v>
      </c>
      <c r="K71" s="292"/>
    </row>
    <row r="72" spans="1:11" s="308" customFormat="1">
      <c r="A72" s="538">
        <v>44320</v>
      </c>
      <c r="B72" s="315"/>
      <c r="C72" s="292" t="s">
        <v>495</v>
      </c>
      <c r="D72" s="292" t="s">
        <v>1487</v>
      </c>
      <c r="E72" s="292" t="s">
        <v>116</v>
      </c>
      <c r="F72" s="296"/>
      <c r="G72" s="316"/>
      <c r="H72" s="298"/>
      <c r="I72" s="298">
        <v>5008800</v>
      </c>
      <c r="J72" s="292" t="s">
        <v>114</v>
      </c>
      <c r="K72" s="292"/>
    </row>
    <row r="73" spans="1:11" s="308" customFormat="1">
      <c r="A73" s="538">
        <v>44321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8">
        <v>5.45</v>
      </c>
      <c r="I73" s="293">
        <f t="shared" ref="I73" si="5">+ROUND(H73*$K$2,0)</f>
        <v>125059</v>
      </c>
      <c r="J73" s="292" t="s">
        <v>115</v>
      </c>
      <c r="K73" s="292"/>
    </row>
    <row r="74" spans="1:11" s="308" customFormat="1">
      <c r="A74" s="538">
        <v>44321</v>
      </c>
      <c r="B74" s="315"/>
      <c r="C74" s="292" t="s">
        <v>495</v>
      </c>
      <c r="D74" s="292" t="s">
        <v>1488</v>
      </c>
      <c r="E74" s="292" t="s">
        <v>116</v>
      </c>
      <c r="F74" s="296"/>
      <c r="G74" s="316"/>
      <c r="H74" s="298"/>
      <c r="I74" s="298">
        <v>1000000</v>
      </c>
      <c r="J74" s="292" t="s">
        <v>114</v>
      </c>
      <c r="K74" s="292"/>
    </row>
    <row r="75" spans="1:11" s="308" customFormat="1">
      <c r="A75" s="538">
        <v>44322</v>
      </c>
      <c r="B75" s="315"/>
      <c r="C75" s="292" t="s">
        <v>1479</v>
      </c>
      <c r="D75" s="292" t="s">
        <v>264</v>
      </c>
      <c r="E75" s="292" t="s">
        <v>116</v>
      </c>
      <c r="F75" s="296"/>
      <c r="G75" s="316"/>
      <c r="H75" s="298">
        <v>100</v>
      </c>
      <c r="I75" s="293">
        <f t="shared" ref="I75" si="6">+ROUND(H75*$K$2,0)</f>
        <v>2294666</v>
      </c>
      <c r="J75" s="292" t="s">
        <v>115</v>
      </c>
      <c r="K75" s="292"/>
    </row>
    <row r="76" spans="1:11" s="308" customFormat="1">
      <c r="A76" s="538">
        <v>44322</v>
      </c>
      <c r="B76" s="315"/>
      <c r="C76" s="292" t="s">
        <v>1480</v>
      </c>
      <c r="D76" s="292" t="s">
        <v>264</v>
      </c>
      <c r="E76" s="292" t="s">
        <v>116</v>
      </c>
      <c r="F76" s="296"/>
      <c r="G76" s="316"/>
      <c r="H76" s="298"/>
      <c r="I76" s="298">
        <v>20000</v>
      </c>
      <c r="J76" s="292" t="s">
        <v>114</v>
      </c>
      <c r="K76" s="292"/>
    </row>
    <row r="77" spans="1:11" s="308" customFormat="1">
      <c r="A77" s="538">
        <v>44322</v>
      </c>
      <c r="B77" s="315"/>
      <c r="C77" s="292" t="s">
        <v>1480</v>
      </c>
      <c r="D77" s="292" t="s">
        <v>264</v>
      </c>
      <c r="E77" s="292" t="s">
        <v>116</v>
      </c>
      <c r="F77" s="296"/>
      <c r="G77" s="316"/>
      <c r="H77" s="298">
        <v>33.58</v>
      </c>
      <c r="I77" s="293">
        <f t="shared" ref="I77" si="7">+ROUND(H77*$K$2,0)</f>
        <v>770549</v>
      </c>
      <c r="J77" s="292" t="s">
        <v>115</v>
      </c>
      <c r="K77" s="292"/>
    </row>
    <row r="78" spans="1:11" s="308" customFormat="1">
      <c r="A78" s="538">
        <v>44322</v>
      </c>
      <c r="B78" s="315"/>
      <c r="C78" s="292" t="s">
        <v>495</v>
      </c>
      <c r="D78" s="292" t="s">
        <v>1489</v>
      </c>
      <c r="E78" s="292" t="s">
        <v>116</v>
      </c>
      <c r="F78" s="296"/>
      <c r="G78" s="316"/>
      <c r="H78" s="298"/>
      <c r="I78" s="298">
        <v>1000000</v>
      </c>
      <c r="J78" s="292" t="s">
        <v>114</v>
      </c>
      <c r="K78" s="292"/>
    </row>
    <row r="79" spans="1:11" s="308" customFormat="1">
      <c r="A79" s="538">
        <v>44323</v>
      </c>
      <c r="B79" s="315"/>
      <c r="C79" s="292" t="s">
        <v>618</v>
      </c>
      <c r="D79" s="292" t="s">
        <v>264</v>
      </c>
      <c r="E79" s="292" t="s">
        <v>116</v>
      </c>
      <c r="F79" s="296"/>
      <c r="G79" s="316"/>
      <c r="H79" s="298"/>
      <c r="I79" s="298">
        <v>100021</v>
      </c>
      <c r="J79" s="292" t="s">
        <v>114</v>
      </c>
      <c r="K79" s="292"/>
    </row>
    <row r="80" spans="1:11" s="308" customFormat="1">
      <c r="A80" s="538">
        <v>44323</v>
      </c>
      <c r="B80" s="315"/>
      <c r="C80" s="292" t="s">
        <v>495</v>
      </c>
      <c r="D80" s="292" t="s">
        <v>1490</v>
      </c>
      <c r="E80" s="292" t="s">
        <v>116</v>
      </c>
      <c r="F80" s="296"/>
      <c r="G80" s="316"/>
      <c r="H80" s="298"/>
      <c r="I80" s="298">
        <v>1000000</v>
      </c>
      <c r="J80" s="292" t="s">
        <v>114</v>
      </c>
      <c r="K80" s="292"/>
    </row>
    <row r="81" spans="1:11" s="308" customFormat="1">
      <c r="A81" s="538">
        <v>44323</v>
      </c>
      <c r="B81" s="315"/>
      <c r="C81" s="292" t="s">
        <v>591</v>
      </c>
      <c r="D81" s="292" t="s">
        <v>264</v>
      </c>
      <c r="E81" s="292" t="s">
        <v>116</v>
      </c>
      <c r="F81" s="296"/>
      <c r="G81" s="316"/>
      <c r="H81" s="298"/>
      <c r="I81" s="298">
        <v>9091</v>
      </c>
      <c r="J81" s="292" t="s">
        <v>114</v>
      </c>
      <c r="K81" s="292"/>
    </row>
    <row r="82" spans="1:11" s="308" customFormat="1">
      <c r="A82" s="538">
        <v>44324</v>
      </c>
      <c r="B82" s="315"/>
      <c r="C82" s="292" t="s">
        <v>495</v>
      </c>
      <c r="D82" s="292" t="s">
        <v>1491</v>
      </c>
      <c r="E82" s="292" t="s">
        <v>116</v>
      </c>
      <c r="F82" s="296"/>
      <c r="G82" s="316"/>
      <c r="H82" s="298"/>
      <c r="I82" s="298">
        <v>1000000</v>
      </c>
      <c r="J82" s="292" t="s">
        <v>114</v>
      </c>
      <c r="K82" s="292"/>
    </row>
    <row r="83" spans="1:11" s="308" customFormat="1">
      <c r="A83" s="538">
        <v>44326</v>
      </c>
      <c r="B83" s="315"/>
      <c r="C83" s="292" t="s">
        <v>200</v>
      </c>
      <c r="D83" s="292" t="s">
        <v>1492</v>
      </c>
      <c r="E83" s="292" t="s">
        <v>116</v>
      </c>
      <c r="F83" s="296"/>
      <c r="G83" s="316"/>
      <c r="H83" s="298"/>
      <c r="I83" s="298">
        <v>60000</v>
      </c>
      <c r="J83" s="292" t="s">
        <v>114</v>
      </c>
      <c r="K83" s="292"/>
    </row>
    <row r="84" spans="1:11" s="308" customFormat="1">
      <c r="A84" s="538">
        <v>44326</v>
      </c>
      <c r="B84" s="315"/>
      <c r="C84" s="292" t="s">
        <v>450</v>
      </c>
      <c r="D84" s="292" t="s">
        <v>1493</v>
      </c>
      <c r="E84" s="292" t="s">
        <v>116</v>
      </c>
      <c r="F84" s="296"/>
      <c r="G84" s="316"/>
      <c r="H84" s="298"/>
      <c r="I84" s="298">
        <v>541350</v>
      </c>
      <c r="J84" s="292" t="s">
        <v>114</v>
      </c>
      <c r="K84" s="292"/>
    </row>
    <row r="85" spans="1:11" s="308" customFormat="1">
      <c r="A85" s="538">
        <v>44326</v>
      </c>
      <c r="B85" s="315"/>
      <c r="C85" s="292" t="s">
        <v>1481</v>
      </c>
      <c r="D85" s="292" t="s">
        <v>264</v>
      </c>
      <c r="E85" s="292" t="s">
        <v>116</v>
      </c>
      <c r="F85" s="296"/>
      <c r="G85" s="316"/>
      <c r="H85" s="298"/>
      <c r="I85" s="298">
        <v>131135</v>
      </c>
      <c r="J85" s="292" t="s">
        <v>114</v>
      </c>
      <c r="K85" s="292"/>
    </row>
    <row r="86" spans="1:11" s="308" customFormat="1">
      <c r="A86" s="538">
        <v>44326</v>
      </c>
      <c r="B86" s="315"/>
      <c r="C86" s="292" t="s">
        <v>437</v>
      </c>
      <c r="D86" s="292" t="s">
        <v>1494</v>
      </c>
      <c r="E86" s="292" t="s">
        <v>116</v>
      </c>
      <c r="F86" s="296"/>
      <c r="G86" s="316"/>
      <c r="H86" s="298"/>
      <c r="I86" s="298">
        <v>2090400</v>
      </c>
      <c r="J86" s="292" t="s">
        <v>114</v>
      </c>
      <c r="K86" s="292"/>
    </row>
    <row r="87" spans="1:11" s="308" customFormat="1">
      <c r="A87" s="538">
        <v>44326</v>
      </c>
      <c r="B87" s="315"/>
      <c r="C87" s="292" t="s">
        <v>591</v>
      </c>
      <c r="D87" s="292" t="s">
        <v>264</v>
      </c>
      <c r="E87" s="292" t="s">
        <v>116</v>
      </c>
      <c r="F87" s="296"/>
      <c r="G87" s="316"/>
      <c r="H87" s="298"/>
      <c r="I87" s="298">
        <v>195652</v>
      </c>
      <c r="J87" s="292" t="s">
        <v>114</v>
      </c>
      <c r="K87" s="292"/>
    </row>
    <row r="88" spans="1:11" s="308" customFormat="1">
      <c r="A88" s="538">
        <v>44326</v>
      </c>
      <c r="B88" s="315"/>
      <c r="C88" s="292" t="s">
        <v>495</v>
      </c>
      <c r="D88" s="292" t="s">
        <v>1495</v>
      </c>
      <c r="E88" s="292" t="s">
        <v>116</v>
      </c>
      <c r="F88" s="296"/>
      <c r="G88" s="316"/>
      <c r="H88" s="298"/>
      <c r="I88" s="298">
        <v>1000000</v>
      </c>
      <c r="J88" s="292" t="s">
        <v>114</v>
      </c>
      <c r="K88" s="292"/>
    </row>
    <row r="89" spans="1:11" s="308" customFormat="1">
      <c r="A89" s="538">
        <v>44326</v>
      </c>
      <c r="B89" s="315"/>
      <c r="C89" s="292" t="s">
        <v>591</v>
      </c>
      <c r="D89" s="292" t="s">
        <v>264</v>
      </c>
      <c r="E89" s="292" t="s">
        <v>116</v>
      </c>
      <c r="F89" s="296"/>
      <c r="G89" s="316"/>
      <c r="H89" s="298">
        <v>48.58</v>
      </c>
      <c r="I89" s="293">
        <f t="shared" ref="I89" si="8">+ROUND(H89*$K$2,0)</f>
        <v>1114749</v>
      </c>
      <c r="J89" s="292" t="s">
        <v>115</v>
      </c>
      <c r="K89" s="292"/>
    </row>
    <row r="90" spans="1:11" s="308" customFormat="1">
      <c r="A90" s="538">
        <v>44327</v>
      </c>
      <c r="B90" s="315"/>
      <c r="C90" s="292" t="s">
        <v>495</v>
      </c>
      <c r="D90" s="292" t="s">
        <v>1496</v>
      </c>
      <c r="E90" s="292" t="s">
        <v>116</v>
      </c>
      <c r="F90" s="296"/>
      <c r="G90" s="316"/>
      <c r="H90" s="298"/>
      <c r="I90" s="298">
        <v>2000000</v>
      </c>
      <c r="J90" s="292" t="s">
        <v>114</v>
      </c>
      <c r="K90" s="292"/>
    </row>
    <row r="91" spans="1:11" s="308" customFormat="1">
      <c r="A91" s="538">
        <v>44328</v>
      </c>
      <c r="B91" s="315"/>
      <c r="C91" s="292" t="s">
        <v>495</v>
      </c>
      <c r="D91" s="292" t="s">
        <v>1497</v>
      </c>
      <c r="E91" s="292" t="s">
        <v>116</v>
      </c>
      <c r="F91" s="296"/>
      <c r="G91" s="316"/>
      <c r="H91" s="298"/>
      <c r="I91" s="298">
        <v>1000000</v>
      </c>
      <c r="J91" s="292" t="s">
        <v>114</v>
      </c>
      <c r="K91" s="292"/>
    </row>
    <row r="92" spans="1:11" s="308" customFormat="1">
      <c r="A92" s="538">
        <v>44329</v>
      </c>
      <c r="B92" s="315"/>
      <c r="C92" s="292" t="s">
        <v>495</v>
      </c>
      <c r="D92" s="292" t="s">
        <v>1498</v>
      </c>
      <c r="E92" s="292" t="s">
        <v>116</v>
      </c>
      <c r="F92" s="296"/>
      <c r="G92" s="316"/>
      <c r="H92" s="298"/>
      <c r="I92" s="298">
        <v>1543000</v>
      </c>
      <c r="J92" s="292" t="s">
        <v>114</v>
      </c>
      <c r="K92" s="292"/>
    </row>
    <row r="93" spans="1:11" s="308" customFormat="1">
      <c r="A93" s="538">
        <v>44330</v>
      </c>
      <c r="B93" s="315"/>
      <c r="C93" s="292" t="s">
        <v>495</v>
      </c>
      <c r="D93" s="292" t="s">
        <v>1499</v>
      </c>
      <c r="E93" s="292" t="s">
        <v>116</v>
      </c>
      <c r="F93" s="296"/>
      <c r="G93" s="316"/>
      <c r="H93" s="298"/>
      <c r="I93" s="298">
        <v>1000000</v>
      </c>
      <c r="J93" s="292" t="s">
        <v>114</v>
      </c>
      <c r="K93" s="292"/>
    </row>
    <row r="94" spans="1:11" s="308" customFormat="1">
      <c r="A94" s="538">
        <v>44331</v>
      </c>
      <c r="B94" s="315"/>
      <c r="C94" s="292" t="s">
        <v>495</v>
      </c>
      <c r="D94" s="292" t="s">
        <v>1500</v>
      </c>
      <c r="E94" s="292" t="s">
        <v>116</v>
      </c>
      <c r="F94" s="296"/>
      <c r="G94" s="316"/>
      <c r="H94" s="298"/>
      <c r="I94" s="298">
        <v>1000000</v>
      </c>
      <c r="J94" s="292" t="s">
        <v>114</v>
      </c>
      <c r="K94" s="292"/>
    </row>
    <row r="95" spans="1:11" s="308" customFormat="1">
      <c r="A95" s="538">
        <v>44333</v>
      </c>
      <c r="B95" s="315"/>
      <c r="C95" s="292" t="s">
        <v>495</v>
      </c>
      <c r="D95" s="292" t="s">
        <v>1501</v>
      </c>
      <c r="E95" s="292" t="s">
        <v>116</v>
      </c>
      <c r="F95" s="296"/>
      <c r="G95" s="316"/>
      <c r="H95" s="298"/>
      <c r="I95" s="298">
        <v>1000000</v>
      </c>
      <c r="J95" s="292" t="s">
        <v>114</v>
      </c>
      <c r="K95" s="292"/>
    </row>
    <row r="96" spans="1:11" s="308" customFormat="1">
      <c r="A96" s="538">
        <v>44334</v>
      </c>
      <c r="B96" s="315"/>
      <c r="C96" s="292" t="s">
        <v>1006</v>
      </c>
      <c r="D96" s="292" t="s">
        <v>1502</v>
      </c>
      <c r="E96" s="292" t="s">
        <v>116</v>
      </c>
      <c r="F96" s="296"/>
      <c r="G96" s="316"/>
      <c r="H96" s="298"/>
      <c r="I96" s="298">
        <v>2260000</v>
      </c>
      <c r="J96" s="292" t="s">
        <v>114</v>
      </c>
      <c r="K96" s="292"/>
    </row>
    <row r="97" spans="1:11" s="308" customFormat="1" ht="14.25" customHeight="1">
      <c r="A97" s="538">
        <v>44334</v>
      </c>
      <c r="B97" s="315"/>
      <c r="C97" s="292" t="s">
        <v>1006</v>
      </c>
      <c r="D97" s="292" t="s">
        <v>1503</v>
      </c>
      <c r="E97" s="292" t="s">
        <v>116</v>
      </c>
      <c r="F97" s="296"/>
      <c r="G97" s="316"/>
      <c r="H97" s="298"/>
      <c r="I97" s="298">
        <v>2800000</v>
      </c>
      <c r="J97" s="292" t="s">
        <v>114</v>
      </c>
      <c r="K97" s="292"/>
    </row>
    <row r="98" spans="1:11" s="308" customFormat="1">
      <c r="A98" s="538">
        <v>44334</v>
      </c>
      <c r="B98" s="315"/>
      <c r="C98" s="292" t="s">
        <v>260</v>
      </c>
      <c r="D98" s="292" t="s">
        <v>1504</v>
      </c>
      <c r="E98" s="292" t="s">
        <v>116</v>
      </c>
      <c r="F98" s="296"/>
      <c r="G98" s="316"/>
      <c r="H98" s="298"/>
      <c r="I98" s="298">
        <v>14707000</v>
      </c>
      <c r="J98" s="292" t="s">
        <v>114</v>
      </c>
      <c r="K98" s="292"/>
    </row>
    <row r="99" spans="1:11" s="308" customFormat="1">
      <c r="A99" s="538">
        <v>44334</v>
      </c>
      <c r="B99" s="315"/>
      <c r="C99" s="292" t="s">
        <v>495</v>
      </c>
      <c r="D99" s="292" t="s">
        <v>1505</v>
      </c>
      <c r="E99" s="292" t="s">
        <v>116</v>
      </c>
      <c r="F99" s="296"/>
      <c r="G99" s="316"/>
      <c r="H99" s="298"/>
      <c r="I99" s="298">
        <v>2000000</v>
      </c>
      <c r="J99" s="292" t="s">
        <v>114</v>
      </c>
      <c r="K99" s="292"/>
    </row>
    <row r="100" spans="1:11" s="308" customFormat="1">
      <c r="A100" s="538">
        <v>44334</v>
      </c>
      <c r="B100" s="315"/>
      <c r="C100" s="292" t="s">
        <v>1291</v>
      </c>
      <c r="D100" s="292" t="s">
        <v>525</v>
      </c>
      <c r="E100" s="292" t="s">
        <v>116</v>
      </c>
      <c r="F100" s="296"/>
      <c r="G100" s="296"/>
      <c r="H100" s="298"/>
      <c r="I100" s="298">
        <v>29091</v>
      </c>
      <c r="J100" s="292" t="s">
        <v>114</v>
      </c>
      <c r="K100" s="292"/>
    </row>
    <row r="101" spans="1:11" s="308" customFormat="1">
      <c r="A101" s="538">
        <v>44334</v>
      </c>
      <c r="B101" s="315"/>
      <c r="C101" s="292" t="s">
        <v>1291</v>
      </c>
      <c r="D101" s="292" t="s">
        <v>525</v>
      </c>
      <c r="E101" s="292" t="s">
        <v>116</v>
      </c>
      <c r="F101" s="296"/>
      <c r="G101" s="316"/>
      <c r="H101" s="298">
        <v>59.99</v>
      </c>
      <c r="I101" s="293">
        <f t="shared" ref="I101" si="9">+ROUND(H101*$K$2,0)</f>
        <v>1376570</v>
      </c>
      <c r="J101" s="292" t="s">
        <v>115</v>
      </c>
      <c r="K101" s="292"/>
    </row>
    <row r="102" spans="1:11" s="308" customFormat="1">
      <c r="A102" s="538">
        <v>44336</v>
      </c>
      <c r="B102" s="315"/>
      <c r="C102" s="292" t="s">
        <v>656</v>
      </c>
      <c r="D102" s="292" t="s">
        <v>264</v>
      </c>
      <c r="E102" s="292" t="s">
        <v>116</v>
      </c>
      <c r="F102" s="296"/>
      <c r="G102" s="316"/>
      <c r="H102" s="298"/>
      <c r="I102" s="293">
        <v>617875</v>
      </c>
      <c r="J102" s="292" t="s">
        <v>114</v>
      </c>
      <c r="K102" s="292"/>
    </row>
    <row r="103" spans="1:11" s="308" customFormat="1">
      <c r="A103" s="538">
        <v>44336</v>
      </c>
      <c r="B103" s="315"/>
      <c r="C103" s="292" t="s">
        <v>495</v>
      </c>
      <c r="D103" s="292" t="s">
        <v>1506</v>
      </c>
      <c r="E103" s="292" t="s">
        <v>116</v>
      </c>
      <c r="F103" s="296"/>
      <c r="G103" s="316"/>
      <c r="H103" s="298"/>
      <c r="I103" s="293">
        <v>2000000</v>
      </c>
      <c r="J103" s="292" t="s">
        <v>114</v>
      </c>
      <c r="K103" s="292"/>
    </row>
    <row r="104" spans="1:11" s="308" customFormat="1">
      <c r="A104" s="538">
        <v>44336</v>
      </c>
      <c r="B104" s="315"/>
      <c r="C104" s="292" t="s">
        <v>266</v>
      </c>
      <c r="D104" s="292" t="s">
        <v>1507</v>
      </c>
      <c r="E104" s="292" t="s">
        <v>116</v>
      </c>
      <c r="F104" s="296"/>
      <c r="G104" s="316"/>
      <c r="H104" s="298"/>
      <c r="I104" s="298">
        <v>5397000</v>
      </c>
      <c r="J104" s="292" t="s">
        <v>114</v>
      </c>
      <c r="K104" s="292"/>
    </row>
    <row r="105" spans="1:11" s="308" customFormat="1">
      <c r="A105" s="538">
        <v>44336</v>
      </c>
      <c r="B105" s="315"/>
      <c r="C105" s="292" t="s">
        <v>591</v>
      </c>
      <c r="D105" s="292" t="s">
        <v>264</v>
      </c>
      <c r="E105" s="292" t="s">
        <v>116</v>
      </c>
      <c r="F105" s="296"/>
      <c r="G105" s="316"/>
      <c r="H105" s="298"/>
      <c r="I105" s="298">
        <v>217519</v>
      </c>
      <c r="J105" s="292" t="s">
        <v>114</v>
      </c>
      <c r="K105" s="292"/>
    </row>
    <row r="106" spans="1:11" s="308" customFormat="1">
      <c r="A106" s="538">
        <v>44336</v>
      </c>
      <c r="B106" s="315"/>
      <c r="C106" s="292" t="s">
        <v>1292</v>
      </c>
      <c r="D106" s="292" t="s">
        <v>264</v>
      </c>
      <c r="E106" s="292" t="s">
        <v>116</v>
      </c>
      <c r="F106" s="296"/>
      <c r="G106" s="316"/>
      <c r="H106" s="298">
        <v>100</v>
      </c>
      <c r="I106" s="293">
        <f t="shared" ref="I106:I107" si="10">+ROUND(H106*$K$2,0)</f>
        <v>2294666</v>
      </c>
      <c r="J106" s="292" t="s">
        <v>115</v>
      </c>
      <c r="K106" s="292"/>
    </row>
    <row r="107" spans="1:11" s="308" customFormat="1">
      <c r="A107" s="538">
        <v>44336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>
        <v>253.62</v>
      </c>
      <c r="I107" s="293">
        <f t="shared" si="10"/>
        <v>5819731</v>
      </c>
      <c r="J107" s="292" t="s">
        <v>115</v>
      </c>
      <c r="K107" s="292"/>
    </row>
    <row r="108" spans="1:11" s="308" customFormat="1">
      <c r="A108" s="538">
        <v>44336</v>
      </c>
      <c r="B108" s="315"/>
      <c r="C108" s="292" t="s">
        <v>495</v>
      </c>
      <c r="D108" s="292" t="s">
        <v>1508</v>
      </c>
      <c r="E108" s="292" t="s">
        <v>116</v>
      </c>
      <c r="F108" s="296"/>
      <c r="G108" s="316"/>
      <c r="H108" s="298"/>
      <c r="I108" s="298">
        <v>1000000</v>
      </c>
      <c r="J108" s="292" t="s">
        <v>114</v>
      </c>
      <c r="K108" s="292"/>
    </row>
    <row r="109" spans="1:11" s="308" customFormat="1">
      <c r="A109" s="538">
        <v>44338</v>
      </c>
      <c r="B109" s="315"/>
      <c r="C109" s="292" t="s">
        <v>495</v>
      </c>
      <c r="D109" s="292" t="s">
        <v>1509</v>
      </c>
      <c r="E109" s="292" t="s">
        <v>116</v>
      </c>
      <c r="F109" s="296"/>
      <c r="G109" s="316"/>
      <c r="H109" s="298"/>
      <c r="I109" s="298">
        <v>1000000</v>
      </c>
      <c r="J109" s="292" t="s">
        <v>114</v>
      </c>
      <c r="K109" s="292"/>
    </row>
    <row r="110" spans="1:11" s="308" customFormat="1">
      <c r="A110" s="538">
        <v>44341</v>
      </c>
      <c r="B110" s="315"/>
      <c r="C110" s="292" t="s">
        <v>495</v>
      </c>
      <c r="D110" s="292" t="s">
        <v>1510</v>
      </c>
      <c r="E110" s="292" t="s">
        <v>116</v>
      </c>
      <c r="F110" s="296"/>
      <c r="G110" s="316"/>
      <c r="H110" s="298"/>
      <c r="I110" s="298">
        <v>3543000</v>
      </c>
      <c r="J110" s="292" t="s">
        <v>114</v>
      </c>
      <c r="K110" s="292"/>
    </row>
    <row r="111" spans="1:11" s="308" customFormat="1">
      <c r="A111" s="538">
        <v>44341</v>
      </c>
      <c r="B111" s="315"/>
      <c r="C111" s="292" t="s">
        <v>591</v>
      </c>
      <c r="D111" s="292" t="s">
        <v>264</v>
      </c>
      <c r="E111" s="292" t="s">
        <v>116</v>
      </c>
      <c r="F111" s="296"/>
      <c r="G111" s="316"/>
      <c r="H111" s="298"/>
      <c r="I111" s="298">
        <v>9091</v>
      </c>
      <c r="J111" s="292" t="s">
        <v>114</v>
      </c>
      <c r="K111" s="292"/>
    </row>
    <row r="112" spans="1:11" s="308" customFormat="1">
      <c r="A112" s="538">
        <v>44342</v>
      </c>
      <c r="B112" s="315"/>
      <c r="C112" s="292" t="s">
        <v>495</v>
      </c>
      <c r="D112" s="292" t="s">
        <v>1509</v>
      </c>
      <c r="E112" s="292" t="s">
        <v>116</v>
      </c>
      <c r="F112" s="296"/>
      <c r="G112" s="316"/>
      <c r="H112" s="298"/>
      <c r="I112" s="298">
        <v>1000000</v>
      </c>
      <c r="J112" s="292" t="s">
        <v>114</v>
      </c>
      <c r="K112" s="292"/>
    </row>
    <row r="113" spans="1:11" s="308" customFormat="1">
      <c r="A113" s="538">
        <v>44344</v>
      </c>
      <c r="B113" s="315"/>
      <c r="C113" s="292" t="s">
        <v>591</v>
      </c>
      <c r="D113" s="292" t="s">
        <v>264</v>
      </c>
      <c r="E113" s="292" t="s">
        <v>116</v>
      </c>
      <c r="F113" s="296"/>
      <c r="G113" s="316"/>
      <c r="H113" s="298">
        <v>1493.68</v>
      </c>
      <c r="I113" s="293">
        <f t="shared" ref="I113" si="11">+ROUND(H113*$K$2,0)</f>
        <v>34274960</v>
      </c>
      <c r="J113" s="292" t="s">
        <v>115</v>
      </c>
      <c r="K113" s="292"/>
    </row>
    <row r="114" spans="1:11" s="308" customFormat="1">
      <c r="A114" s="538">
        <v>44344</v>
      </c>
      <c r="B114" s="315"/>
      <c r="C114" s="292" t="s">
        <v>1006</v>
      </c>
      <c r="D114" s="292" t="s">
        <v>1502</v>
      </c>
      <c r="E114" s="292" t="s">
        <v>116</v>
      </c>
      <c r="F114" s="296"/>
      <c r="G114" s="316"/>
      <c r="H114" s="298"/>
      <c r="I114" s="298">
        <v>988000</v>
      </c>
      <c r="J114" s="292" t="s">
        <v>114</v>
      </c>
      <c r="K114" s="292"/>
    </row>
    <row r="115" spans="1:11" s="308" customFormat="1">
      <c r="A115" s="538">
        <v>44344</v>
      </c>
      <c r="B115" s="315"/>
      <c r="C115" s="292" t="s">
        <v>200</v>
      </c>
      <c r="D115" s="292" t="s">
        <v>1511</v>
      </c>
      <c r="E115" s="292" t="s">
        <v>116</v>
      </c>
      <c r="F115" s="296"/>
      <c r="G115" s="316"/>
      <c r="H115" s="298"/>
      <c r="I115" s="293">
        <v>910000</v>
      </c>
      <c r="J115" s="292" t="s">
        <v>114</v>
      </c>
      <c r="K115" s="292"/>
    </row>
    <row r="116" spans="1:11" s="308" customFormat="1">
      <c r="A116" s="538">
        <v>44344</v>
      </c>
      <c r="B116" s="315"/>
      <c r="C116" s="292" t="s">
        <v>537</v>
      </c>
      <c r="D116" s="292" t="s">
        <v>1512</v>
      </c>
      <c r="E116" s="292" t="s">
        <v>116</v>
      </c>
      <c r="F116" s="296"/>
      <c r="G116" s="316"/>
      <c r="H116" s="298"/>
      <c r="I116" s="298">
        <v>4720500</v>
      </c>
      <c r="J116" s="292" t="s">
        <v>114</v>
      </c>
      <c r="K116" s="292"/>
    </row>
    <row r="117" spans="1:11" s="308" customFormat="1">
      <c r="A117" s="538">
        <v>44344</v>
      </c>
      <c r="B117" s="315"/>
      <c r="C117" s="292" t="s">
        <v>1482</v>
      </c>
      <c r="D117" s="292" t="s">
        <v>1513</v>
      </c>
      <c r="E117" s="292" t="s">
        <v>116</v>
      </c>
      <c r="F117" s="296"/>
      <c r="G117" s="316"/>
      <c r="H117" s="298"/>
      <c r="I117" s="293">
        <v>1634000</v>
      </c>
      <c r="J117" s="292" t="s">
        <v>114</v>
      </c>
      <c r="K117" s="292"/>
    </row>
    <row r="118" spans="1:11" s="308" customFormat="1">
      <c r="A118" s="538">
        <v>44344</v>
      </c>
      <c r="B118" s="315"/>
      <c r="C118" s="292" t="s">
        <v>1483</v>
      </c>
      <c r="D118" s="292" t="s">
        <v>1513</v>
      </c>
      <c r="E118" s="292" t="s">
        <v>116</v>
      </c>
      <c r="F118" s="296"/>
      <c r="G118" s="316"/>
      <c r="H118" s="298"/>
      <c r="I118" s="298">
        <v>750000</v>
      </c>
      <c r="J118" s="292" t="s">
        <v>114</v>
      </c>
      <c r="K118" s="292"/>
    </row>
    <row r="119" spans="1:11" s="308" customFormat="1">
      <c r="A119" s="538">
        <v>44344</v>
      </c>
      <c r="B119" s="315"/>
      <c r="C119" s="292" t="s">
        <v>450</v>
      </c>
      <c r="D119" s="292" t="s">
        <v>1514</v>
      </c>
      <c r="E119" s="292" t="s">
        <v>116</v>
      </c>
      <c r="F119" s="296"/>
      <c r="G119" s="316"/>
      <c r="H119" s="298"/>
      <c r="I119" s="293">
        <v>3458906</v>
      </c>
      <c r="J119" s="292" t="s">
        <v>114</v>
      </c>
      <c r="K119" s="292"/>
    </row>
    <row r="120" spans="1:11" s="308" customFormat="1">
      <c r="A120" s="538">
        <v>44344</v>
      </c>
      <c r="B120" s="315"/>
      <c r="C120" s="292" t="s">
        <v>1484</v>
      </c>
      <c r="D120" s="292" t="s">
        <v>1515</v>
      </c>
      <c r="E120" s="292" t="s">
        <v>116</v>
      </c>
      <c r="F120" s="296"/>
      <c r="G120" s="316"/>
      <c r="H120" s="298"/>
      <c r="I120" s="298">
        <v>1200000</v>
      </c>
      <c r="J120" s="292" t="s">
        <v>114</v>
      </c>
      <c r="K120" s="292"/>
    </row>
    <row r="121" spans="1:11" s="308" customFormat="1">
      <c r="A121" s="538">
        <v>44344</v>
      </c>
      <c r="B121" s="315"/>
      <c r="C121" s="292" t="s">
        <v>591</v>
      </c>
      <c r="D121" s="292" t="s">
        <v>264</v>
      </c>
      <c r="E121" s="292" t="s">
        <v>116</v>
      </c>
      <c r="F121" s="296"/>
      <c r="G121" s="316"/>
      <c r="H121" s="298"/>
      <c r="I121" s="298">
        <v>1010921</v>
      </c>
      <c r="J121" s="292" t="s">
        <v>114</v>
      </c>
      <c r="K121" s="292"/>
    </row>
    <row r="122" spans="1:11" s="308" customFormat="1">
      <c r="A122" s="538">
        <v>44347</v>
      </c>
      <c r="B122" s="315"/>
      <c r="C122" s="292" t="s">
        <v>1485</v>
      </c>
      <c r="D122" s="292" t="s">
        <v>264</v>
      </c>
      <c r="E122" s="292" t="s">
        <v>116</v>
      </c>
      <c r="F122" s="296"/>
      <c r="G122" s="316"/>
      <c r="H122" s="298"/>
      <c r="I122" s="298">
        <v>80000</v>
      </c>
      <c r="J122" s="292" t="s">
        <v>114</v>
      </c>
      <c r="K122" s="292"/>
    </row>
    <row r="123" spans="1:11" s="308" customFormat="1">
      <c r="A123" s="538">
        <v>44347</v>
      </c>
      <c r="B123" s="315"/>
      <c r="C123" s="292" t="s">
        <v>1486</v>
      </c>
      <c r="D123" s="292" t="s">
        <v>264</v>
      </c>
      <c r="E123" s="292" t="s">
        <v>116</v>
      </c>
      <c r="F123" s="296"/>
      <c r="G123" s="316"/>
      <c r="H123" s="298"/>
      <c r="I123" s="298">
        <v>168997</v>
      </c>
      <c r="J123" s="292" t="s">
        <v>114</v>
      </c>
      <c r="K123" s="292"/>
    </row>
    <row r="124" spans="1:11" s="308" customFormat="1">
      <c r="A124" s="538">
        <v>44326</v>
      </c>
      <c r="B124" s="315"/>
      <c r="C124" s="292" t="s">
        <v>260</v>
      </c>
      <c r="D124" s="292" t="s">
        <v>1420</v>
      </c>
      <c r="E124" s="292" t="s">
        <v>116</v>
      </c>
      <c r="F124" s="296"/>
      <c r="G124" s="316"/>
      <c r="H124" s="298"/>
      <c r="I124" s="298">
        <v>420000</v>
      </c>
      <c r="J124" s="292" t="s">
        <v>114</v>
      </c>
      <c r="K124" s="292"/>
    </row>
    <row r="125" spans="1:11" s="308" customFormat="1">
      <c r="A125" s="538">
        <v>44326</v>
      </c>
      <c r="B125" s="315"/>
      <c r="C125" s="292" t="s">
        <v>134</v>
      </c>
      <c r="D125" s="292" t="s">
        <v>1447</v>
      </c>
      <c r="E125" s="292" t="s">
        <v>116</v>
      </c>
      <c r="F125" s="296"/>
      <c r="G125" s="316"/>
      <c r="H125" s="298"/>
      <c r="I125" s="298">
        <v>46850000</v>
      </c>
      <c r="J125" s="292" t="s">
        <v>114</v>
      </c>
      <c r="K125" s="292"/>
    </row>
    <row r="126" spans="1:11" s="308" customFormat="1">
      <c r="A126" s="538">
        <v>44326</v>
      </c>
      <c r="B126" s="315"/>
      <c r="C126" s="292" t="s">
        <v>260</v>
      </c>
      <c r="D126" s="292" t="s">
        <v>1448</v>
      </c>
      <c r="E126" s="292" t="s">
        <v>116</v>
      </c>
      <c r="F126" s="296"/>
      <c r="G126" s="316"/>
      <c r="H126" s="298"/>
      <c r="I126" s="298">
        <v>400000</v>
      </c>
      <c r="J126" s="292" t="s">
        <v>114</v>
      </c>
      <c r="K126" s="292"/>
    </row>
    <row r="127" spans="1:11" s="308" customFormat="1">
      <c r="A127" s="538">
        <v>44326</v>
      </c>
      <c r="B127" s="315"/>
      <c r="C127" s="292" t="s">
        <v>260</v>
      </c>
      <c r="D127" s="292" t="s">
        <v>1460</v>
      </c>
      <c r="E127" s="292" t="s">
        <v>116</v>
      </c>
      <c r="F127" s="296"/>
      <c r="G127" s="316"/>
      <c r="H127" s="298"/>
      <c r="I127" s="298">
        <v>592264300</v>
      </c>
      <c r="J127" s="292" t="s">
        <v>114</v>
      </c>
      <c r="K127" s="292"/>
    </row>
    <row r="128" spans="1:11" s="308" customFormat="1">
      <c r="A128" s="538">
        <v>44326</v>
      </c>
      <c r="B128" s="315"/>
      <c r="C128" s="292" t="s">
        <v>144</v>
      </c>
      <c r="D128" s="292" t="s">
        <v>1412</v>
      </c>
      <c r="E128" s="292" t="s">
        <v>116</v>
      </c>
      <c r="F128" s="296"/>
      <c r="G128" s="316"/>
      <c r="H128" s="298"/>
      <c r="I128" s="298">
        <v>1412171981</v>
      </c>
      <c r="J128" s="292" t="s">
        <v>114</v>
      </c>
      <c r="K128" s="292"/>
    </row>
    <row r="129" spans="1:11" s="308" customFormat="1">
      <c r="A129" s="538">
        <v>44336</v>
      </c>
      <c r="B129" s="315"/>
      <c r="C129" s="292" t="s">
        <v>144</v>
      </c>
      <c r="D129" s="292" t="s">
        <v>1523</v>
      </c>
      <c r="E129" s="292" t="s">
        <v>116</v>
      </c>
      <c r="F129" s="296"/>
      <c r="G129" s="316"/>
      <c r="H129" s="298"/>
      <c r="I129" s="298">
        <v>1222701641</v>
      </c>
      <c r="J129" s="292" t="s">
        <v>114</v>
      </c>
      <c r="K129" s="292"/>
    </row>
    <row r="130" spans="1:11" s="308" customFormat="1">
      <c r="A130" s="538">
        <v>44336</v>
      </c>
      <c r="B130" s="315"/>
      <c r="C130" s="292" t="s">
        <v>352</v>
      </c>
      <c r="D130" s="292" t="s">
        <v>1415</v>
      </c>
      <c r="E130" s="292" t="s">
        <v>116</v>
      </c>
      <c r="F130" s="296"/>
      <c r="G130" s="316"/>
      <c r="H130" s="298"/>
      <c r="I130" s="298">
        <v>7467808</v>
      </c>
      <c r="J130" s="292" t="s">
        <v>114</v>
      </c>
      <c r="K130" s="292"/>
    </row>
    <row r="131" spans="1:11" s="308" customFormat="1">
      <c r="A131" s="538">
        <v>44336</v>
      </c>
      <c r="B131" s="315"/>
      <c r="C131" s="292" t="s">
        <v>352</v>
      </c>
      <c r="D131" s="292" t="s">
        <v>1414</v>
      </c>
      <c r="E131" s="292" t="s">
        <v>116</v>
      </c>
      <c r="F131" s="296"/>
      <c r="G131" s="316"/>
      <c r="H131" s="298"/>
      <c r="I131" s="298">
        <v>24460700</v>
      </c>
      <c r="J131" s="292" t="s">
        <v>114</v>
      </c>
      <c r="K131" s="292"/>
    </row>
    <row r="132" spans="1:11" s="308" customFormat="1">
      <c r="A132" s="538">
        <v>44334</v>
      </c>
      <c r="B132" s="315"/>
      <c r="C132" s="292" t="s">
        <v>441</v>
      </c>
      <c r="D132" s="292" t="s">
        <v>1524</v>
      </c>
      <c r="E132" s="292" t="s">
        <v>116</v>
      </c>
      <c r="F132" s="296"/>
      <c r="G132" s="316"/>
      <c r="H132" s="298"/>
      <c r="I132" s="298">
        <v>37621112</v>
      </c>
      <c r="J132" s="292" t="s">
        <v>114</v>
      </c>
      <c r="K132" s="292"/>
    </row>
    <row r="133" spans="1:11" s="308" customFormat="1">
      <c r="A133" s="538">
        <v>44344</v>
      </c>
      <c r="B133" s="315"/>
      <c r="C133" s="292" t="s">
        <v>144</v>
      </c>
      <c r="D133" s="292" t="s">
        <v>1413</v>
      </c>
      <c r="E133" s="292" t="s">
        <v>116</v>
      </c>
      <c r="F133" s="296"/>
      <c r="G133" s="316"/>
      <c r="H133" s="298"/>
      <c r="I133" s="298">
        <v>1024125031</v>
      </c>
      <c r="J133" s="292" t="s">
        <v>114</v>
      </c>
      <c r="K133" s="292"/>
    </row>
    <row r="134" spans="1:11" s="308" customFormat="1">
      <c r="A134" s="538">
        <v>44347</v>
      </c>
      <c r="B134" s="315"/>
      <c r="C134" s="292" t="s">
        <v>156</v>
      </c>
      <c r="D134" s="292" t="s">
        <v>1411</v>
      </c>
      <c r="E134" s="292" t="s">
        <v>116</v>
      </c>
      <c r="F134" s="296"/>
      <c r="G134" s="316"/>
      <c r="H134" s="298"/>
      <c r="I134" s="298">
        <v>33486750</v>
      </c>
      <c r="J134" s="292" t="s">
        <v>114</v>
      </c>
      <c r="K134" s="292"/>
    </row>
    <row r="135" spans="1:11" s="308" customFormat="1">
      <c r="A135" s="538">
        <v>44347</v>
      </c>
      <c r="B135" s="315"/>
      <c r="C135" s="292" t="s">
        <v>592</v>
      </c>
      <c r="D135" s="292" t="s">
        <v>1411</v>
      </c>
      <c r="E135" s="292" t="s">
        <v>116</v>
      </c>
      <c r="F135" s="296"/>
      <c r="G135" s="316"/>
      <c r="H135" s="298"/>
      <c r="I135" s="298">
        <v>63897234</v>
      </c>
      <c r="J135" s="292" t="s">
        <v>114</v>
      </c>
      <c r="K135" s="292"/>
    </row>
    <row r="136" spans="1:11" s="308" customFormat="1">
      <c r="A136" s="538">
        <v>44344</v>
      </c>
      <c r="B136" s="315"/>
      <c r="C136" s="292" t="s">
        <v>675</v>
      </c>
      <c r="D136" s="292" t="s">
        <v>1416</v>
      </c>
      <c r="E136" s="292" t="s">
        <v>116</v>
      </c>
      <c r="F136" s="296"/>
      <c r="G136" s="316"/>
      <c r="H136" s="298"/>
      <c r="I136" s="298">
        <v>41935000</v>
      </c>
      <c r="J136" s="292" t="s">
        <v>114</v>
      </c>
      <c r="K136" s="292"/>
    </row>
    <row r="137" spans="1:11" s="308" customFormat="1">
      <c r="A137" s="538">
        <v>44323</v>
      </c>
      <c r="B137" s="315"/>
      <c r="C137" s="292" t="s">
        <v>1454</v>
      </c>
      <c r="D137" s="292" t="s">
        <v>1455</v>
      </c>
      <c r="E137" s="292" t="s">
        <v>116</v>
      </c>
      <c r="F137" s="296"/>
      <c r="G137" s="316"/>
      <c r="H137" s="298"/>
      <c r="I137" s="298">
        <v>14612400</v>
      </c>
      <c r="J137" s="292" t="s">
        <v>114</v>
      </c>
      <c r="K137" s="292"/>
    </row>
    <row r="138" spans="1:11" s="308" customFormat="1">
      <c r="A138" s="538">
        <v>44321</v>
      </c>
      <c r="B138" s="315"/>
      <c r="C138" s="292" t="s">
        <v>653</v>
      </c>
      <c r="D138" s="292" t="s">
        <v>1525</v>
      </c>
      <c r="E138" s="292" t="s">
        <v>116</v>
      </c>
      <c r="F138" s="296"/>
      <c r="G138" s="316"/>
      <c r="H138" s="298"/>
      <c r="I138" s="298">
        <v>8000000</v>
      </c>
      <c r="J138" s="292" t="s">
        <v>114</v>
      </c>
      <c r="K138" s="292"/>
    </row>
    <row r="139" spans="1:11" s="308" customFormat="1">
      <c r="A139" s="538">
        <v>44322</v>
      </c>
      <c r="B139" s="315"/>
      <c r="C139" s="292" t="s">
        <v>1332</v>
      </c>
      <c r="D139" s="292" t="s">
        <v>1457</v>
      </c>
      <c r="E139" s="292" t="s">
        <v>116</v>
      </c>
      <c r="F139" s="296"/>
      <c r="G139" s="316"/>
      <c r="H139" s="298"/>
      <c r="I139" s="298">
        <v>4251500</v>
      </c>
      <c r="J139" s="292" t="s">
        <v>114</v>
      </c>
      <c r="K139" s="292"/>
    </row>
    <row r="140" spans="1:11" s="308" customFormat="1">
      <c r="A140" s="538">
        <v>44322</v>
      </c>
      <c r="B140" s="315"/>
      <c r="C140" s="292" t="s">
        <v>1516</v>
      </c>
      <c r="D140" s="292" t="s">
        <v>1456</v>
      </c>
      <c r="E140" s="292" t="s">
        <v>116</v>
      </c>
      <c r="F140" s="296"/>
      <c r="G140" s="316"/>
      <c r="H140" s="298"/>
      <c r="I140" s="298">
        <v>2475000</v>
      </c>
      <c r="J140" s="292" t="s">
        <v>114</v>
      </c>
      <c r="K140" s="292"/>
    </row>
    <row r="141" spans="1:11" s="308" customFormat="1">
      <c r="A141" s="538">
        <v>44326</v>
      </c>
      <c r="B141" s="315"/>
      <c r="C141" s="292" t="s">
        <v>692</v>
      </c>
      <c r="D141" s="292" t="s">
        <v>1526</v>
      </c>
      <c r="E141" s="292" t="s">
        <v>116</v>
      </c>
      <c r="F141" s="296"/>
      <c r="G141" s="316"/>
      <c r="H141" s="298"/>
      <c r="I141" s="298">
        <v>990000</v>
      </c>
      <c r="J141" s="292" t="s">
        <v>114</v>
      </c>
      <c r="K141" s="292"/>
    </row>
    <row r="142" spans="1:11" s="308" customFormat="1">
      <c r="A142" s="538">
        <v>44326</v>
      </c>
      <c r="B142" s="315"/>
      <c r="C142" s="292" t="s">
        <v>674</v>
      </c>
      <c r="D142" s="292" t="s">
        <v>1527</v>
      </c>
      <c r="E142" s="292" t="s">
        <v>116</v>
      </c>
      <c r="F142" s="296"/>
      <c r="G142" s="316"/>
      <c r="H142" s="298"/>
      <c r="I142" s="298">
        <v>4092000</v>
      </c>
      <c r="J142" s="292" t="s">
        <v>114</v>
      </c>
      <c r="K142" s="292"/>
    </row>
    <row r="143" spans="1:11" s="308" customFormat="1">
      <c r="A143" s="538">
        <v>44334</v>
      </c>
      <c r="B143" s="315"/>
      <c r="C143" s="292" t="s">
        <v>621</v>
      </c>
      <c r="D143" s="292" t="s">
        <v>1528</v>
      </c>
      <c r="E143" s="292" t="s">
        <v>116</v>
      </c>
      <c r="F143" s="296"/>
      <c r="G143" s="316"/>
      <c r="H143" s="298"/>
      <c r="I143" s="298">
        <v>8569000</v>
      </c>
      <c r="J143" s="292" t="s">
        <v>114</v>
      </c>
      <c r="K143" s="292"/>
    </row>
    <row r="144" spans="1:11" s="308" customFormat="1">
      <c r="A144" s="538">
        <v>44334</v>
      </c>
      <c r="B144" s="315"/>
      <c r="C144" s="292" t="s">
        <v>843</v>
      </c>
      <c r="D144" s="292" t="s">
        <v>1529</v>
      </c>
      <c r="E144" s="292" t="s">
        <v>116</v>
      </c>
      <c r="F144" s="296"/>
      <c r="G144" s="316"/>
      <c r="H144" s="298"/>
      <c r="I144" s="298">
        <v>4536000</v>
      </c>
      <c r="J144" s="292" t="s">
        <v>114</v>
      </c>
      <c r="K144" s="292"/>
    </row>
    <row r="145" spans="1:11" s="308" customFormat="1">
      <c r="A145" s="538">
        <v>44336</v>
      </c>
      <c r="B145" s="315"/>
      <c r="C145" s="292" t="s">
        <v>1517</v>
      </c>
      <c r="D145" s="292" t="s">
        <v>1530</v>
      </c>
      <c r="E145" s="292" t="s">
        <v>116</v>
      </c>
      <c r="F145" s="296"/>
      <c r="G145" s="316"/>
      <c r="H145" s="298"/>
      <c r="I145" s="298">
        <v>24000000</v>
      </c>
      <c r="J145" s="292" t="s">
        <v>114</v>
      </c>
      <c r="K145" s="292"/>
    </row>
    <row r="146" spans="1:11" s="308" customFormat="1">
      <c r="A146" s="538">
        <v>44336</v>
      </c>
      <c r="B146" s="315"/>
      <c r="C146" s="292" t="s">
        <v>1518</v>
      </c>
      <c r="D146" s="292" t="s">
        <v>1531</v>
      </c>
      <c r="E146" s="292" t="s">
        <v>116</v>
      </c>
      <c r="F146" s="296"/>
      <c r="G146" s="316"/>
      <c r="H146" s="298"/>
      <c r="I146" s="298">
        <v>22964000</v>
      </c>
      <c r="J146" s="292" t="s">
        <v>114</v>
      </c>
      <c r="K146" s="292"/>
    </row>
    <row r="147" spans="1:11" s="308" customFormat="1">
      <c r="A147" s="538">
        <v>44336</v>
      </c>
      <c r="B147" s="315"/>
      <c r="C147" s="292" t="s">
        <v>393</v>
      </c>
      <c r="D147" s="292" t="s">
        <v>1532</v>
      </c>
      <c r="E147" s="292" t="s">
        <v>116</v>
      </c>
      <c r="F147" s="296"/>
      <c r="G147" s="316"/>
      <c r="H147" s="298"/>
      <c r="I147" s="298">
        <v>29000000</v>
      </c>
      <c r="J147" s="292" t="s">
        <v>114</v>
      </c>
      <c r="K147" s="292"/>
    </row>
    <row r="148" spans="1:11" s="308" customFormat="1">
      <c r="A148" s="538">
        <v>44336</v>
      </c>
      <c r="B148" s="315"/>
      <c r="C148" s="292" t="s">
        <v>1519</v>
      </c>
      <c r="D148" s="292" t="s">
        <v>1533</v>
      </c>
      <c r="E148" s="292" t="s">
        <v>116</v>
      </c>
      <c r="F148" s="296"/>
      <c r="G148" s="316"/>
      <c r="H148" s="298"/>
      <c r="I148" s="298">
        <v>22500000</v>
      </c>
      <c r="J148" s="292" t="s">
        <v>114</v>
      </c>
      <c r="K148" s="292"/>
    </row>
    <row r="149" spans="1:11" s="308" customFormat="1">
      <c r="A149" s="538">
        <v>44336</v>
      </c>
      <c r="B149" s="315"/>
      <c r="C149" s="292" t="s">
        <v>1520</v>
      </c>
      <c r="D149" s="292" t="s">
        <v>1534</v>
      </c>
      <c r="E149" s="292" t="s">
        <v>116</v>
      </c>
      <c r="F149" s="296"/>
      <c r="G149" s="316"/>
      <c r="H149" s="298"/>
      <c r="I149" s="298">
        <v>47244000</v>
      </c>
      <c r="J149" s="292" t="s">
        <v>114</v>
      </c>
      <c r="K149" s="292"/>
    </row>
    <row r="150" spans="1:11" s="308" customFormat="1">
      <c r="A150" s="538">
        <v>44336</v>
      </c>
      <c r="B150" s="315"/>
      <c r="C150" s="292" t="s">
        <v>353</v>
      </c>
      <c r="D150" s="292" t="s">
        <v>1535</v>
      </c>
      <c r="E150" s="292" t="s">
        <v>116</v>
      </c>
      <c r="F150" s="296"/>
      <c r="G150" s="316"/>
      <c r="H150" s="298"/>
      <c r="I150" s="298">
        <v>7425000</v>
      </c>
      <c r="J150" s="292" t="s">
        <v>114</v>
      </c>
      <c r="K150" s="292"/>
    </row>
    <row r="151" spans="1:11" s="308" customFormat="1">
      <c r="A151" s="538">
        <v>44336</v>
      </c>
      <c r="B151" s="315"/>
      <c r="C151" s="292" t="s">
        <v>843</v>
      </c>
      <c r="D151" s="292" t="s">
        <v>1045</v>
      </c>
      <c r="E151" s="292" t="s">
        <v>116</v>
      </c>
      <c r="F151" s="296"/>
      <c r="G151" s="316"/>
      <c r="H151" s="298"/>
      <c r="I151" s="298">
        <v>6804000</v>
      </c>
      <c r="J151" s="292" t="s">
        <v>114</v>
      </c>
      <c r="K151" s="292"/>
    </row>
    <row r="152" spans="1:11" s="308" customFormat="1">
      <c r="A152" s="538">
        <v>44344</v>
      </c>
      <c r="B152" s="315"/>
      <c r="C152" s="292" t="s">
        <v>1521</v>
      </c>
      <c r="D152" s="292" t="s">
        <v>1536</v>
      </c>
      <c r="E152" s="292" t="s">
        <v>116</v>
      </c>
      <c r="F152" s="296"/>
      <c r="G152" s="316"/>
      <c r="H152" s="298"/>
      <c r="I152" s="298">
        <v>172750000</v>
      </c>
      <c r="J152" s="292" t="s">
        <v>114</v>
      </c>
      <c r="K152" s="292"/>
    </row>
    <row r="153" spans="1:11" s="308" customFormat="1">
      <c r="A153" s="538">
        <v>44344</v>
      </c>
      <c r="B153" s="315"/>
      <c r="C153" s="292" t="s">
        <v>609</v>
      </c>
      <c r="D153" s="292" t="s">
        <v>1537</v>
      </c>
      <c r="E153" s="292" t="s">
        <v>116</v>
      </c>
      <c r="F153" s="296"/>
      <c r="G153" s="316"/>
      <c r="H153" s="298"/>
      <c r="I153" s="298">
        <v>1233000</v>
      </c>
      <c r="J153" s="292" t="s">
        <v>114</v>
      </c>
      <c r="K153" s="292"/>
    </row>
    <row r="154" spans="1:11" s="308" customFormat="1">
      <c r="A154" s="538">
        <v>44344</v>
      </c>
      <c r="B154" s="315"/>
      <c r="C154" s="292" t="s">
        <v>1522</v>
      </c>
      <c r="D154" s="292" t="s">
        <v>1538</v>
      </c>
      <c r="E154" s="292" t="s">
        <v>116</v>
      </c>
      <c r="F154" s="296"/>
      <c r="G154" s="316"/>
      <c r="H154" s="298"/>
      <c r="I154" s="298">
        <v>17500000</v>
      </c>
      <c r="J154" s="292" t="s">
        <v>114</v>
      </c>
      <c r="K154" s="292"/>
    </row>
    <row r="155" spans="1:11" s="308" customFormat="1">
      <c r="A155" s="538">
        <v>44344</v>
      </c>
      <c r="B155" s="315"/>
      <c r="C155" s="292" t="s">
        <v>130</v>
      </c>
      <c r="D155" s="292" t="s">
        <v>1515</v>
      </c>
      <c r="E155" s="292" t="s">
        <v>116</v>
      </c>
      <c r="F155" s="296"/>
      <c r="G155" s="316"/>
      <c r="H155" s="298"/>
      <c r="I155" s="298">
        <v>9072000</v>
      </c>
      <c r="J155" s="292" t="s">
        <v>114</v>
      </c>
      <c r="K155" s="292"/>
    </row>
    <row r="156" spans="1:11" s="308" customFormat="1">
      <c r="A156" s="538">
        <v>44344</v>
      </c>
      <c r="B156" s="315"/>
      <c r="C156" s="292" t="s">
        <v>1334</v>
      </c>
      <c r="D156" s="292" t="s">
        <v>1539</v>
      </c>
      <c r="E156" s="292" t="s">
        <v>116</v>
      </c>
      <c r="F156" s="296"/>
      <c r="G156" s="316"/>
      <c r="H156" s="298"/>
      <c r="I156" s="298">
        <v>87500000</v>
      </c>
      <c r="J156" s="292" t="s">
        <v>114</v>
      </c>
      <c r="K156" s="292"/>
    </row>
    <row r="157" spans="1:11" s="308" customFormat="1">
      <c r="A157" s="538">
        <v>44344</v>
      </c>
      <c r="B157" s="315"/>
      <c r="C157" s="292" t="s">
        <v>265</v>
      </c>
      <c r="D157" s="292" t="s">
        <v>1540</v>
      </c>
      <c r="E157" s="292" t="s">
        <v>116</v>
      </c>
      <c r="F157" s="296"/>
      <c r="G157" s="316"/>
      <c r="H157" s="298"/>
      <c r="I157" s="298">
        <v>21437000</v>
      </c>
      <c r="J157" s="292" t="s">
        <v>114</v>
      </c>
      <c r="K157" s="292"/>
    </row>
    <row r="158" spans="1:11" s="308" customFormat="1">
      <c r="A158" s="538">
        <v>44344</v>
      </c>
      <c r="B158" s="315"/>
      <c r="C158" s="292" t="s">
        <v>265</v>
      </c>
      <c r="D158" s="292" t="s">
        <v>1541</v>
      </c>
      <c r="E158" s="292" t="s">
        <v>116</v>
      </c>
      <c r="F158" s="296"/>
      <c r="G158" s="316"/>
      <c r="H158" s="298"/>
      <c r="I158" s="298">
        <v>24913000</v>
      </c>
      <c r="J158" s="292" t="s">
        <v>114</v>
      </c>
      <c r="K158" s="292"/>
    </row>
    <row r="159" spans="1:11" s="308" customFormat="1">
      <c r="A159" s="538">
        <v>44344</v>
      </c>
      <c r="B159" s="315"/>
      <c r="C159" s="292" t="s">
        <v>260</v>
      </c>
      <c r="D159" s="292" t="s">
        <v>1504</v>
      </c>
      <c r="E159" s="292" t="s">
        <v>116</v>
      </c>
      <c r="F159" s="296"/>
      <c r="G159" s="316"/>
      <c r="H159" s="298"/>
      <c r="I159" s="298">
        <v>4218550</v>
      </c>
      <c r="J159" s="292" t="s">
        <v>114</v>
      </c>
      <c r="K159" s="292"/>
    </row>
    <row r="160" spans="1:11" s="308" customFormat="1">
      <c r="A160" s="538">
        <v>44347</v>
      </c>
      <c r="B160" s="315"/>
      <c r="C160" s="292" t="s">
        <v>263</v>
      </c>
      <c r="D160" s="292" t="s">
        <v>1542</v>
      </c>
      <c r="E160" s="292" t="s">
        <v>116</v>
      </c>
      <c r="F160" s="296"/>
      <c r="G160" s="316"/>
      <c r="H160" s="298"/>
      <c r="I160" s="298">
        <v>8337600</v>
      </c>
      <c r="J160" s="292" t="s">
        <v>114</v>
      </c>
      <c r="K160" s="292"/>
    </row>
    <row r="161" spans="1:11" s="308" customFormat="1">
      <c r="A161" s="538">
        <v>44347</v>
      </c>
      <c r="B161" s="315"/>
      <c r="C161" s="292" t="s">
        <v>540</v>
      </c>
      <c r="D161" s="292" t="s">
        <v>1543</v>
      </c>
      <c r="E161" s="292" t="s">
        <v>116</v>
      </c>
      <c r="F161" s="296"/>
      <c r="G161" s="316"/>
      <c r="H161" s="298"/>
      <c r="I161" s="298">
        <v>22331980</v>
      </c>
      <c r="J161" s="292" t="s">
        <v>114</v>
      </c>
      <c r="K161" s="292"/>
    </row>
    <row r="162" spans="1:11" s="308" customFormat="1">
      <c r="A162" s="538">
        <v>44344</v>
      </c>
      <c r="B162" s="315"/>
      <c r="C162" s="292" t="s">
        <v>438</v>
      </c>
      <c r="D162" s="292" t="s">
        <v>1426</v>
      </c>
      <c r="E162" s="292" t="s">
        <v>116</v>
      </c>
      <c r="F162" s="296"/>
      <c r="G162" s="316"/>
      <c r="H162" s="298"/>
      <c r="I162" s="298">
        <v>21519450</v>
      </c>
      <c r="J162" s="292" t="s">
        <v>114</v>
      </c>
      <c r="K162" s="292"/>
    </row>
    <row r="163" spans="1:11" s="308" customFormat="1">
      <c r="A163" s="538">
        <v>44344</v>
      </c>
      <c r="B163" s="315"/>
      <c r="C163" s="292" t="s">
        <v>280</v>
      </c>
      <c r="D163" s="292" t="s">
        <v>1450</v>
      </c>
      <c r="E163" s="292" t="s">
        <v>116</v>
      </c>
      <c r="F163" s="296"/>
      <c r="G163" s="316"/>
      <c r="H163" s="298"/>
      <c r="I163" s="298">
        <v>13685000</v>
      </c>
      <c r="J163" s="292" t="s">
        <v>114</v>
      </c>
      <c r="K163" s="292"/>
    </row>
    <row r="164" spans="1:11" s="308" customFormat="1">
      <c r="A164" s="538">
        <v>44347</v>
      </c>
      <c r="B164" s="315"/>
      <c r="C164" s="292" t="s">
        <v>155</v>
      </c>
      <c r="D164" s="292" t="s">
        <v>1453</v>
      </c>
      <c r="E164" s="292" t="s">
        <v>116</v>
      </c>
      <c r="F164" s="296"/>
      <c r="G164" s="316"/>
      <c r="H164" s="298"/>
      <c r="I164" s="298">
        <v>1045998449</v>
      </c>
      <c r="J164" s="292" t="s">
        <v>114</v>
      </c>
      <c r="K164" s="292"/>
    </row>
    <row r="165" spans="1:11" s="308" customFormat="1">
      <c r="A165" s="538">
        <v>44326</v>
      </c>
      <c r="B165" s="315"/>
      <c r="C165" s="292" t="s">
        <v>556</v>
      </c>
      <c r="D165" s="292" t="s">
        <v>1427</v>
      </c>
      <c r="E165" s="292" t="s">
        <v>116</v>
      </c>
      <c r="F165" s="296"/>
      <c r="G165" s="316"/>
      <c r="H165" s="298"/>
      <c r="I165" s="298">
        <v>23280000</v>
      </c>
      <c r="J165" s="292" t="s">
        <v>114</v>
      </c>
      <c r="K165" s="292"/>
    </row>
    <row r="166" spans="1:11" s="308" customFormat="1">
      <c r="A166" s="538">
        <v>44344</v>
      </c>
      <c r="B166" s="315"/>
      <c r="C166" s="292" t="s">
        <v>277</v>
      </c>
      <c r="D166" s="292" t="s">
        <v>1426</v>
      </c>
      <c r="E166" s="292" t="s">
        <v>116</v>
      </c>
      <c r="F166" s="296"/>
      <c r="G166" s="316"/>
      <c r="H166" s="298"/>
      <c r="I166" s="298">
        <v>10180000</v>
      </c>
      <c r="J166" s="292" t="s">
        <v>114</v>
      </c>
      <c r="K166" s="292"/>
    </row>
    <row r="167" spans="1:11" s="308" customFormat="1">
      <c r="A167" s="538">
        <v>44326</v>
      </c>
      <c r="B167" s="315"/>
      <c r="C167" s="292" t="s">
        <v>1451</v>
      </c>
      <c r="D167" s="292" t="s">
        <v>1452</v>
      </c>
      <c r="E167" s="292" t="s">
        <v>116</v>
      </c>
      <c r="F167" s="296"/>
      <c r="G167" s="316"/>
      <c r="H167" s="298"/>
      <c r="I167" s="298">
        <v>8200000</v>
      </c>
      <c r="J167" s="292" t="s">
        <v>114</v>
      </c>
      <c r="K167" s="292"/>
    </row>
    <row r="168" spans="1:11" s="308" customFormat="1">
      <c r="A168" s="538">
        <v>44344</v>
      </c>
      <c r="B168" s="315"/>
      <c r="C168" s="292" t="s">
        <v>154</v>
      </c>
      <c r="D168" s="292" t="s">
        <v>1428</v>
      </c>
      <c r="E168" s="292" t="s">
        <v>116</v>
      </c>
      <c r="F168" s="296"/>
      <c r="G168" s="316"/>
      <c r="H168" s="298"/>
      <c r="I168" s="298">
        <v>873625</v>
      </c>
      <c r="J168" s="292" t="s">
        <v>114</v>
      </c>
      <c r="K168" s="292"/>
    </row>
    <row r="169" spans="1:11" s="308" customFormat="1">
      <c r="A169" s="538">
        <v>44344</v>
      </c>
      <c r="B169" s="315"/>
      <c r="C169" s="292" t="s">
        <v>602</v>
      </c>
      <c r="D169" s="292" t="s">
        <v>1429</v>
      </c>
      <c r="E169" s="292" t="s">
        <v>116</v>
      </c>
      <c r="F169" s="296"/>
      <c r="G169" s="316"/>
      <c r="H169" s="298"/>
      <c r="I169" s="298">
        <v>36684440</v>
      </c>
      <c r="J169" s="292" t="s">
        <v>114</v>
      </c>
      <c r="K169" s="292"/>
    </row>
    <row r="170" spans="1:11" s="308" customFormat="1">
      <c r="A170" s="538">
        <v>44344</v>
      </c>
      <c r="B170" s="315"/>
      <c r="C170" s="292" t="s">
        <v>549</v>
      </c>
      <c r="D170" s="292" t="s">
        <v>1430</v>
      </c>
      <c r="E170" s="292" t="s">
        <v>116</v>
      </c>
      <c r="F170" s="296"/>
      <c r="G170" s="316"/>
      <c r="H170" s="298"/>
      <c r="I170" s="298">
        <v>21548000</v>
      </c>
      <c r="J170" s="292" t="s">
        <v>114</v>
      </c>
      <c r="K170" s="292"/>
    </row>
    <row r="171" spans="1:11" s="308" customFormat="1">
      <c r="A171" s="538">
        <v>44344</v>
      </c>
      <c r="B171" s="315"/>
      <c r="C171" s="292" t="s">
        <v>543</v>
      </c>
      <c r="D171" s="292" t="s">
        <v>1449</v>
      </c>
      <c r="E171" s="292" t="s">
        <v>116</v>
      </c>
      <c r="F171" s="296"/>
      <c r="G171" s="316"/>
      <c r="H171" s="298"/>
      <c r="I171" s="298">
        <v>25900000</v>
      </c>
      <c r="J171" s="292" t="s">
        <v>114</v>
      </c>
      <c r="K171" s="292"/>
    </row>
    <row r="172" spans="1:11" s="308" customFormat="1">
      <c r="A172" s="538">
        <v>44344</v>
      </c>
      <c r="B172" s="315"/>
      <c r="C172" s="292" t="s">
        <v>1107</v>
      </c>
      <c r="D172" s="292" t="s">
        <v>1449</v>
      </c>
      <c r="E172" s="292" t="s">
        <v>116</v>
      </c>
      <c r="F172" s="296"/>
      <c r="G172" s="316"/>
      <c r="H172" s="298"/>
      <c r="I172" s="298">
        <v>12000000</v>
      </c>
      <c r="J172" s="292" t="s">
        <v>114</v>
      </c>
      <c r="K172" s="292"/>
    </row>
    <row r="173" spans="1:11" s="308" customFormat="1">
      <c r="A173" s="538">
        <v>44344</v>
      </c>
      <c r="B173" s="315"/>
      <c r="C173" s="292" t="s">
        <v>970</v>
      </c>
      <c r="D173" s="292" t="s">
        <v>1431</v>
      </c>
      <c r="E173" s="292" t="s">
        <v>116</v>
      </c>
      <c r="F173" s="296"/>
      <c r="G173" s="316"/>
      <c r="H173" s="298"/>
      <c r="I173" s="298">
        <v>5300000</v>
      </c>
      <c r="J173" s="292" t="s">
        <v>114</v>
      </c>
      <c r="K173" s="292"/>
    </row>
    <row r="174" spans="1:11" s="308" customFormat="1">
      <c r="A174" s="538">
        <v>44344</v>
      </c>
      <c r="B174" s="315"/>
      <c r="C174" s="292" t="s">
        <v>650</v>
      </c>
      <c r="D174" s="292" t="s">
        <v>1432</v>
      </c>
      <c r="E174" s="292" t="s">
        <v>116</v>
      </c>
      <c r="F174" s="296"/>
      <c r="G174" s="316"/>
      <c r="H174" s="298"/>
      <c r="I174" s="298">
        <v>22560000</v>
      </c>
      <c r="J174" s="292" t="s">
        <v>114</v>
      </c>
      <c r="K174" s="292"/>
    </row>
    <row r="175" spans="1:11" s="308" customFormat="1">
      <c r="A175" s="538">
        <v>44344</v>
      </c>
      <c r="B175" s="315"/>
      <c r="C175" s="292" t="s">
        <v>152</v>
      </c>
      <c r="D175" s="292" t="s">
        <v>1433</v>
      </c>
      <c r="E175" s="292" t="s">
        <v>116</v>
      </c>
      <c r="F175" s="296"/>
      <c r="G175" s="316"/>
      <c r="H175" s="298"/>
      <c r="I175" s="298">
        <v>202872494</v>
      </c>
      <c r="J175" s="292" t="s">
        <v>114</v>
      </c>
      <c r="K175" s="292"/>
    </row>
    <row r="176" spans="1:11" s="308" customFormat="1">
      <c r="A176" s="538">
        <v>44326</v>
      </c>
      <c r="B176" s="315"/>
      <c r="C176" s="292" t="s">
        <v>453</v>
      </c>
      <c r="D176" s="292" t="s">
        <v>1425</v>
      </c>
      <c r="E176" s="292" t="s">
        <v>116</v>
      </c>
      <c r="F176" s="296"/>
      <c r="G176" s="316"/>
      <c r="H176" s="298"/>
      <c r="I176" s="298">
        <v>4000000</v>
      </c>
      <c r="J176" s="292" t="s">
        <v>114</v>
      </c>
      <c r="K176" s="292"/>
    </row>
    <row r="177" spans="1:11" s="308" customFormat="1">
      <c r="A177" s="538">
        <v>44336</v>
      </c>
      <c r="B177" s="315"/>
      <c r="C177" s="292" t="s">
        <v>611</v>
      </c>
      <c r="D177" s="292" t="s">
        <v>1434</v>
      </c>
      <c r="E177" s="292" t="s">
        <v>116</v>
      </c>
      <c r="F177" s="296"/>
      <c r="G177" s="316"/>
      <c r="H177" s="298"/>
      <c r="I177" s="298">
        <v>5222040</v>
      </c>
      <c r="J177" s="292" t="s">
        <v>114</v>
      </c>
      <c r="K177" s="292"/>
    </row>
    <row r="178" spans="1:11" s="308" customFormat="1">
      <c r="A178" s="538">
        <v>44336</v>
      </c>
      <c r="B178" s="315"/>
      <c r="C178" s="292" t="s">
        <v>610</v>
      </c>
      <c r="D178" s="292" t="s">
        <v>1434</v>
      </c>
      <c r="E178" s="292" t="s">
        <v>116</v>
      </c>
      <c r="F178" s="296"/>
      <c r="G178" s="316"/>
      <c r="H178" s="298"/>
      <c r="I178" s="298">
        <v>5355000</v>
      </c>
      <c r="J178" s="292" t="s">
        <v>114</v>
      </c>
      <c r="K178" s="292"/>
    </row>
    <row r="179" spans="1:11" s="308" customFormat="1">
      <c r="A179" s="538">
        <v>44344</v>
      </c>
      <c r="B179" s="315"/>
      <c r="C179" s="292" t="s">
        <v>1270</v>
      </c>
      <c r="D179" s="292" t="s">
        <v>1271</v>
      </c>
      <c r="E179" s="292" t="s">
        <v>116</v>
      </c>
      <c r="F179" s="296"/>
      <c r="G179" s="316"/>
      <c r="H179" s="298"/>
      <c r="I179" s="298">
        <v>679021000</v>
      </c>
      <c r="J179" s="292" t="s">
        <v>114</v>
      </c>
      <c r="K179" s="292"/>
    </row>
    <row r="180" spans="1:11" s="308" customFormat="1">
      <c r="A180" s="538">
        <v>44344</v>
      </c>
      <c r="B180" s="315"/>
      <c r="C180" s="292" t="s">
        <v>151</v>
      </c>
      <c r="D180" s="292" t="s">
        <v>1435</v>
      </c>
      <c r="E180" s="292" t="s">
        <v>116</v>
      </c>
      <c r="F180" s="296"/>
      <c r="G180" s="316"/>
      <c r="H180" s="298"/>
      <c r="I180" s="298">
        <v>40040000</v>
      </c>
      <c r="J180" s="292" t="s">
        <v>114</v>
      </c>
      <c r="K180" s="292"/>
    </row>
    <row r="181" spans="1:11" s="308" customFormat="1">
      <c r="A181" s="538">
        <v>44344</v>
      </c>
      <c r="B181" s="315"/>
      <c r="C181" s="292" t="s">
        <v>393</v>
      </c>
      <c r="D181" s="292" t="s">
        <v>1274</v>
      </c>
      <c r="E181" s="292" t="s">
        <v>116</v>
      </c>
      <c r="F181" s="296"/>
      <c r="G181" s="316"/>
      <c r="H181" s="298"/>
      <c r="I181" s="298">
        <v>59230769</v>
      </c>
      <c r="J181" s="292" t="s">
        <v>114</v>
      </c>
      <c r="K181" s="292"/>
    </row>
    <row r="182" spans="1:11" s="308" customFormat="1">
      <c r="A182" s="538">
        <v>44344</v>
      </c>
      <c r="B182" s="315"/>
      <c r="C182" s="292" t="s">
        <v>967</v>
      </c>
      <c r="D182" s="292" t="s">
        <v>1436</v>
      </c>
      <c r="E182" s="292" t="s">
        <v>116</v>
      </c>
      <c r="F182" s="296"/>
      <c r="G182" s="316"/>
      <c r="H182" s="298"/>
      <c r="I182" s="298">
        <v>49831800</v>
      </c>
      <c r="J182" s="292" t="s">
        <v>114</v>
      </c>
      <c r="K182" s="292"/>
    </row>
    <row r="183" spans="1:11" s="308" customFormat="1">
      <c r="A183" s="538">
        <v>44320</v>
      </c>
      <c r="B183" s="315"/>
      <c r="C183" s="292" t="s">
        <v>218</v>
      </c>
      <c r="D183" s="292" t="s">
        <v>461</v>
      </c>
      <c r="E183" s="292" t="s">
        <v>121</v>
      </c>
      <c r="F183" s="296"/>
      <c r="G183" s="316"/>
      <c r="H183" s="293">
        <v>5549.18</v>
      </c>
      <c r="I183" s="293">
        <f t="shared" ref="I183:I184" si="12">+ROUND(H183*$K$2,0)</f>
        <v>127335121</v>
      </c>
      <c r="J183" s="292" t="s">
        <v>115</v>
      </c>
      <c r="K183" s="292"/>
    </row>
    <row r="184" spans="1:11" s="308" customFormat="1">
      <c r="A184" s="538">
        <v>44347</v>
      </c>
      <c r="B184" s="315"/>
      <c r="C184" s="292" t="s">
        <v>218</v>
      </c>
      <c r="D184" s="292" t="s">
        <v>461</v>
      </c>
      <c r="E184" s="292" t="s">
        <v>121</v>
      </c>
      <c r="F184" s="296"/>
      <c r="G184" s="316"/>
      <c r="H184" s="293">
        <v>5695.69</v>
      </c>
      <c r="I184" s="293">
        <f t="shared" si="12"/>
        <v>130697035</v>
      </c>
      <c r="J184" s="292" t="s">
        <v>115</v>
      </c>
      <c r="K184" s="292"/>
    </row>
    <row r="185" spans="1:11" s="308" customFormat="1">
      <c r="A185" s="538">
        <v>44323</v>
      </c>
      <c r="B185" s="315"/>
      <c r="C185" s="292" t="s">
        <v>436</v>
      </c>
      <c r="D185" s="292" t="s">
        <v>1443</v>
      </c>
      <c r="E185" s="292" t="s">
        <v>119</v>
      </c>
      <c r="F185" s="296"/>
      <c r="G185" s="316"/>
      <c r="H185" s="298"/>
      <c r="I185" s="298">
        <v>625131041</v>
      </c>
      <c r="J185" s="292" t="s">
        <v>114</v>
      </c>
      <c r="K185" s="292"/>
    </row>
    <row r="186" spans="1:11" s="308" customFormat="1">
      <c r="A186" s="538">
        <v>44336</v>
      </c>
      <c r="B186" s="315"/>
      <c r="C186" s="292" t="s">
        <v>436</v>
      </c>
      <c r="D186" s="292" t="s">
        <v>1443</v>
      </c>
      <c r="E186" s="292" t="s">
        <v>119</v>
      </c>
      <c r="F186" s="296"/>
      <c r="G186" s="316"/>
      <c r="H186" s="298"/>
      <c r="I186" s="298">
        <v>176777290</v>
      </c>
      <c r="J186" s="292" t="s">
        <v>114</v>
      </c>
      <c r="K186" s="292"/>
    </row>
    <row r="187" spans="1:11" s="308" customFormat="1">
      <c r="A187" s="538">
        <v>44326</v>
      </c>
      <c r="B187" s="315"/>
      <c r="C187" s="292" t="s">
        <v>135</v>
      </c>
      <c r="D187" s="292" t="s">
        <v>1444</v>
      </c>
      <c r="E187" s="292" t="s">
        <v>119</v>
      </c>
      <c r="F187" s="296"/>
      <c r="G187" s="316"/>
      <c r="H187" s="296"/>
      <c r="I187" s="316">
        <v>769592246</v>
      </c>
      <c r="J187" s="292" t="s">
        <v>114</v>
      </c>
      <c r="K187" s="292"/>
    </row>
    <row r="188" spans="1:11" s="308" customFormat="1">
      <c r="A188" s="538">
        <v>44347</v>
      </c>
      <c r="B188" s="315"/>
      <c r="C188" s="292" t="s">
        <v>436</v>
      </c>
      <c r="D188" s="292" t="s">
        <v>1544</v>
      </c>
      <c r="E188" s="292" t="s">
        <v>119</v>
      </c>
      <c r="F188" s="296"/>
      <c r="G188" s="316"/>
      <c r="H188" s="296"/>
      <c r="I188" s="293">
        <v>228717194</v>
      </c>
      <c r="J188" s="292" t="s">
        <v>114</v>
      </c>
      <c r="K188" s="292"/>
    </row>
    <row r="189" spans="1:11" s="308" customFormat="1">
      <c r="A189" s="538">
        <v>44347</v>
      </c>
      <c r="B189" s="315"/>
      <c r="C189" s="292" t="s">
        <v>436</v>
      </c>
      <c r="D189" s="292" t="s">
        <v>1545</v>
      </c>
      <c r="E189" s="292" t="s">
        <v>119</v>
      </c>
      <c r="F189" s="296"/>
      <c r="G189" s="316"/>
      <c r="H189" s="296"/>
      <c r="I189" s="316">
        <v>34509935</v>
      </c>
      <c r="J189" s="292" t="s">
        <v>114</v>
      </c>
      <c r="K189" s="292"/>
    </row>
    <row r="190" spans="1:11" s="308" customFormat="1">
      <c r="A190" s="538">
        <v>44321</v>
      </c>
      <c r="B190" s="315"/>
      <c r="C190" s="292" t="s">
        <v>267</v>
      </c>
      <c r="D190" s="292" t="s">
        <v>690</v>
      </c>
      <c r="E190" s="292" t="s">
        <v>160</v>
      </c>
      <c r="F190" s="316"/>
      <c r="G190" s="316"/>
      <c r="H190" s="293">
        <v>200000</v>
      </c>
      <c r="I190" s="293">
        <f t="shared" ref="I190:I195" si="13">+ROUND(H190*$K$2,0)</f>
        <v>4589331057</v>
      </c>
      <c r="J190" s="292" t="s">
        <v>115</v>
      </c>
      <c r="K190" s="292"/>
    </row>
    <row r="191" spans="1:11" s="308" customFormat="1">
      <c r="A191" s="538">
        <v>44321</v>
      </c>
      <c r="B191" s="315"/>
      <c r="C191" s="292" t="s">
        <v>267</v>
      </c>
      <c r="D191" s="292" t="s">
        <v>654</v>
      </c>
      <c r="E191" s="292" t="s">
        <v>160</v>
      </c>
      <c r="F191" s="296"/>
      <c r="G191" s="316"/>
      <c r="H191" s="316">
        <v>200000</v>
      </c>
      <c r="I191" s="293">
        <f t="shared" si="13"/>
        <v>4589331057</v>
      </c>
      <c r="J191" s="292" t="s">
        <v>115</v>
      </c>
      <c r="K191" s="292"/>
    </row>
    <row r="192" spans="1:11" s="308" customFormat="1">
      <c r="A192" s="538">
        <v>44321</v>
      </c>
      <c r="B192" s="315"/>
      <c r="C192" s="292" t="s">
        <v>267</v>
      </c>
      <c r="D192" s="292" t="s">
        <v>999</v>
      </c>
      <c r="E192" s="292"/>
      <c r="F192" s="296"/>
      <c r="G192" s="316"/>
      <c r="H192" s="316">
        <v>3000871.62</v>
      </c>
      <c r="I192" s="293">
        <f t="shared" si="13"/>
        <v>68859966620</v>
      </c>
      <c r="J192" s="292" t="s">
        <v>115</v>
      </c>
      <c r="K192" s="292"/>
    </row>
    <row r="193" spans="1:11" s="308" customFormat="1">
      <c r="A193" s="538">
        <v>44334</v>
      </c>
      <c r="B193" s="315"/>
      <c r="C193" s="292" t="s">
        <v>267</v>
      </c>
      <c r="D193" s="292" t="s">
        <v>999</v>
      </c>
      <c r="E193" s="292"/>
      <c r="F193" s="296"/>
      <c r="G193" s="316"/>
      <c r="H193" s="316">
        <v>3023263.26</v>
      </c>
      <c r="I193" s="293">
        <f t="shared" si="13"/>
        <v>69373779865</v>
      </c>
      <c r="J193" s="292" t="s">
        <v>115</v>
      </c>
      <c r="K193" s="292"/>
    </row>
    <row r="194" spans="1:11" s="308" customFormat="1">
      <c r="A194" s="538">
        <v>44334</v>
      </c>
      <c r="B194" s="315"/>
      <c r="C194" s="292" t="s">
        <v>267</v>
      </c>
      <c r="D194" s="292" t="s">
        <v>1287</v>
      </c>
      <c r="E194" s="292" t="s">
        <v>160</v>
      </c>
      <c r="F194" s="296"/>
      <c r="G194" s="316"/>
      <c r="H194" s="316">
        <v>200000</v>
      </c>
      <c r="I194" s="293">
        <f t="shared" si="13"/>
        <v>4589331057</v>
      </c>
      <c r="J194" s="292" t="s">
        <v>115</v>
      </c>
      <c r="K194" s="292"/>
    </row>
    <row r="195" spans="1:11" s="308" customFormat="1">
      <c r="A195" s="538">
        <v>44341</v>
      </c>
      <c r="B195" s="315"/>
      <c r="C195" s="292" t="s">
        <v>267</v>
      </c>
      <c r="D195" s="292" t="s">
        <v>690</v>
      </c>
      <c r="E195" s="292" t="s">
        <v>160</v>
      </c>
      <c r="F195" s="296"/>
      <c r="G195" s="316"/>
      <c r="H195" s="316">
        <v>500000</v>
      </c>
      <c r="I195" s="293">
        <f t="shared" si="13"/>
        <v>11473327643</v>
      </c>
      <c r="J195" s="292" t="s">
        <v>115</v>
      </c>
      <c r="K195" s="292"/>
    </row>
    <row r="196" spans="1:11" s="308" customFormat="1">
      <c r="A196" s="538">
        <v>44347</v>
      </c>
      <c r="B196" s="315"/>
      <c r="C196" s="292" t="s">
        <v>267</v>
      </c>
      <c r="D196" s="292" t="s">
        <v>623</v>
      </c>
      <c r="E196" s="292"/>
      <c r="F196" s="296"/>
      <c r="G196" s="316"/>
      <c r="H196" s="296"/>
      <c r="I196" s="316">
        <v>22793000</v>
      </c>
      <c r="J196" s="292" t="s">
        <v>114</v>
      </c>
      <c r="K196" s="292"/>
    </row>
    <row r="197" spans="1:11" s="308" customFormat="1">
      <c r="A197" s="538">
        <v>44347</v>
      </c>
      <c r="B197" s="315"/>
      <c r="C197" s="292" t="s">
        <v>267</v>
      </c>
      <c r="D197" s="292" t="s">
        <v>1473</v>
      </c>
      <c r="E197" s="292"/>
      <c r="F197" s="296"/>
      <c r="G197" s="316"/>
      <c r="H197" s="296"/>
      <c r="I197" s="316">
        <v>100000000</v>
      </c>
      <c r="J197" s="292" t="s">
        <v>114</v>
      </c>
      <c r="K197" s="292"/>
    </row>
    <row r="198" spans="1:11" s="308" customFormat="1">
      <c r="A198" s="538">
        <v>44347</v>
      </c>
      <c r="B198" s="315"/>
      <c r="C198" s="292" t="s">
        <v>267</v>
      </c>
      <c r="D198" s="292" t="s">
        <v>1546</v>
      </c>
      <c r="E198" s="292" t="s">
        <v>116</v>
      </c>
      <c r="F198" s="296"/>
      <c r="G198" s="316"/>
      <c r="H198" s="296"/>
      <c r="I198" s="316">
        <v>100000000</v>
      </c>
      <c r="J198" s="292" t="s">
        <v>114</v>
      </c>
      <c r="K198" s="292"/>
    </row>
    <row r="199" spans="1:11" s="308" customFormat="1">
      <c r="A199" s="538">
        <v>44336</v>
      </c>
      <c r="B199" s="315"/>
      <c r="C199" s="292" t="s">
        <v>196</v>
      </c>
      <c r="D199" s="292" t="s">
        <v>1547</v>
      </c>
      <c r="E199" s="292" t="s">
        <v>120</v>
      </c>
      <c r="F199" s="296"/>
      <c r="G199" s="316"/>
      <c r="H199" s="296">
        <v>1325187.68</v>
      </c>
      <c r="I199" s="293">
        <f t="shared" ref="I199:I249" si="14">+ROUND(H199*$K$2,0)</f>
        <v>30408624882</v>
      </c>
      <c r="J199" s="292" t="s">
        <v>115</v>
      </c>
      <c r="K199" s="292"/>
    </row>
    <row r="200" spans="1:11" s="308" customFormat="1">
      <c r="A200" s="538">
        <v>44322</v>
      </c>
      <c r="B200" s="315"/>
      <c r="C200" s="292" t="s">
        <v>195</v>
      </c>
      <c r="D200" s="292" t="s">
        <v>1548</v>
      </c>
      <c r="E200" s="292" t="s">
        <v>89</v>
      </c>
      <c r="F200" s="296"/>
      <c r="G200" s="316"/>
      <c r="H200" s="296">
        <v>3000871.62</v>
      </c>
      <c r="I200" s="293">
        <f t="shared" si="14"/>
        <v>68859966620</v>
      </c>
      <c r="J200" s="292" t="s">
        <v>115</v>
      </c>
      <c r="K200" s="292"/>
    </row>
    <row r="201" spans="1:11" s="308" customFormat="1">
      <c r="A201" s="538">
        <v>44336</v>
      </c>
      <c r="B201" s="315"/>
      <c r="C201" s="292" t="s">
        <v>195</v>
      </c>
      <c r="D201" s="292" t="s">
        <v>1549</v>
      </c>
      <c r="E201" s="292" t="s">
        <v>89</v>
      </c>
      <c r="F201" s="296"/>
      <c r="G201" s="316"/>
      <c r="H201" s="296">
        <v>3023263.26</v>
      </c>
      <c r="I201" s="293">
        <f t="shared" si="14"/>
        <v>69373779865</v>
      </c>
      <c r="J201" s="292" t="s">
        <v>115</v>
      </c>
      <c r="K201" s="292"/>
    </row>
    <row r="202" spans="1:11" s="308" customFormat="1">
      <c r="A202" s="538">
        <v>44336</v>
      </c>
      <c r="B202" s="315"/>
      <c r="C202" s="292" t="s">
        <v>544</v>
      </c>
      <c r="D202" s="292" t="s">
        <v>1264</v>
      </c>
      <c r="E202" s="292" t="s">
        <v>118</v>
      </c>
      <c r="F202" s="296"/>
      <c r="G202" s="316"/>
      <c r="H202" s="316">
        <v>1424326.8</v>
      </c>
      <c r="I202" s="293">
        <f t="shared" si="14"/>
        <v>32683536093</v>
      </c>
      <c r="J202" s="292" t="s">
        <v>115</v>
      </c>
      <c r="K202" s="292"/>
    </row>
    <row r="203" spans="1:11" s="308" customFormat="1">
      <c r="A203" s="538">
        <v>44344</v>
      </c>
      <c r="B203" s="315"/>
      <c r="C203" s="292" t="s">
        <v>357</v>
      </c>
      <c r="D203" s="292" t="s">
        <v>1264</v>
      </c>
      <c r="E203" s="292" t="s">
        <v>118</v>
      </c>
      <c r="F203" s="296"/>
      <c r="G203" s="316"/>
      <c r="H203" s="316">
        <v>40036</v>
      </c>
      <c r="I203" s="293">
        <f t="shared" si="14"/>
        <v>918692291</v>
      </c>
      <c r="J203" s="292" t="s">
        <v>115</v>
      </c>
      <c r="K203" s="292"/>
    </row>
    <row r="204" spans="1:11" s="308" customFormat="1">
      <c r="A204" s="538">
        <v>44344</v>
      </c>
      <c r="B204" s="315"/>
      <c r="C204" s="292" t="s">
        <v>645</v>
      </c>
      <c r="D204" s="292" t="s">
        <v>1264</v>
      </c>
      <c r="E204" s="292" t="s">
        <v>118</v>
      </c>
      <c r="F204" s="296"/>
      <c r="G204" s="316"/>
      <c r="H204" s="316">
        <v>152424</v>
      </c>
      <c r="I204" s="293">
        <f t="shared" si="14"/>
        <v>3497620985</v>
      </c>
      <c r="J204" s="292" t="s">
        <v>115</v>
      </c>
      <c r="K204" s="292"/>
    </row>
    <row r="205" spans="1:11" s="308" customFormat="1">
      <c r="A205" s="538">
        <v>44344</v>
      </c>
      <c r="B205" s="315"/>
      <c r="C205" s="292" t="s">
        <v>908</v>
      </c>
      <c r="D205" s="292" t="s">
        <v>1264</v>
      </c>
      <c r="E205" s="292" t="s">
        <v>118</v>
      </c>
      <c r="F205" s="296"/>
      <c r="G205" s="316"/>
      <c r="H205" s="316">
        <v>128366.75</v>
      </c>
      <c r="I205" s="293">
        <f t="shared" si="14"/>
        <v>2945587562</v>
      </c>
      <c r="J205" s="292" t="s">
        <v>115</v>
      </c>
      <c r="K205" s="292"/>
    </row>
    <row r="206" spans="1:11" s="308" customFormat="1">
      <c r="A206" s="538">
        <v>44344</v>
      </c>
      <c r="B206" s="315"/>
      <c r="C206" s="292" t="s">
        <v>139</v>
      </c>
      <c r="D206" s="292" t="s">
        <v>1264</v>
      </c>
      <c r="E206" s="292" t="s">
        <v>118</v>
      </c>
      <c r="F206" s="296"/>
      <c r="G206" s="316"/>
      <c r="H206" s="316">
        <v>5740</v>
      </c>
      <c r="I206" s="293">
        <f t="shared" si="14"/>
        <v>131713801</v>
      </c>
      <c r="J206" s="292" t="s">
        <v>115</v>
      </c>
      <c r="K206" s="292"/>
    </row>
    <row r="207" spans="1:11" s="308" customFormat="1">
      <c r="A207" s="538">
        <v>44344</v>
      </c>
      <c r="B207" s="315"/>
      <c r="C207" s="292" t="s">
        <v>268</v>
      </c>
      <c r="D207" s="292" t="s">
        <v>1264</v>
      </c>
      <c r="E207" s="292" t="s">
        <v>118</v>
      </c>
      <c r="F207" s="296"/>
      <c r="G207" s="316"/>
      <c r="H207" s="316">
        <v>6300</v>
      </c>
      <c r="I207" s="293">
        <f t="shared" si="14"/>
        <v>144563928</v>
      </c>
      <c r="J207" s="292" t="s">
        <v>115</v>
      </c>
      <c r="K207" s="292"/>
    </row>
    <row r="208" spans="1:11" s="308" customFormat="1">
      <c r="A208" s="538">
        <v>44344</v>
      </c>
      <c r="B208" s="315"/>
      <c r="C208" s="292" t="s">
        <v>143</v>
      </c>
      <c r="D208" s="292" t="s">
        <v>1264</v>
      </c>
      <c r="E208" s="292" t="s">
        <v>118</v>
      </c>
      <c r="F208" s="296"/>
      <c r="G208" s="316"/>
      <c r="H208" s="316">
        <v>67218.37</v>
      </c>
      <c r="I208" s="293">
        <f t="shared" si="14"/>
        <v>1542436765</v>
      </c>
      <c r="J208" s="292" t="s">
        <v>115</v>
      </c>
      <c r="K208" s="292"/>
    </row>
    <row r="209" spans="1:11" s="308" customFormat="1">
      <c r="A209" s="538">
        <v>44344</v>
      </c>
      <c r="B209" s="315"/>
      <c r="C209" s="292" t="s">
        <v>448</v>
      </c>
      <c r="D209" s="292" t="s">
        <v>1264</v>
      </c>
      <c r="E209" s="292" t="s">
        <v>118</v>
      </c>
      <c r="F209" s="296"/>
      <c r="G209" s="316"/>
      <c r="H209" s="316">
        <v>28607.7</v>
      </c>
      <c r="I209" s="293">
        <f t="shared" si="14"/>
        <v>656451030</v>
      </c>
      <c r="J209" s="292" t="s">
        <v>115</v>
      </c>
      <c r="K209" s="292"/>
    </row>
    <row r="210" spans="1:11" s="308" customFormat="1">
      <c r="A210" s="538">
        <v>44344</v>
      </c>
      <c r="B210" s="315"/>
      <c r="C210" s="292" t="s">
        <v>141</v>
      </c>
      <c r="D210" s="292" t="s">
        <v>1264</v>
      </c>
      <c r="E210" s="292" t="s">
        <v>118</v>
      </c>
      <c r="F210" s="296"/>
      <c r="G210" s="316"/>
      <c r="H210" s="316">
        <v>382276.4</v>
      </c>
      <c r="I210" s="293">
        <f t="shared" si="14"/>
        <v>8771964775</v>
      </c>
      <c r="J210" s="292" t="s">
        <v>115</v>
      </c>
      <c r="K210" s="292"/>
    </row>
    <row r="211" spans="1:11" s="308" customFormat="1">
      <c r="A211" s="538">
        <v>44344</v>
      </c>
      <c r="B211" s="315"/>
      <c r="C211" s="292" t="s">
        <v>269</v>
      </c>
      <c r="D211" s="292" t="s">
        <v>1264</v>
      </c>
      <c r="E211" s="292" t="s">
        <v>118</v>
      </c>
      <c r="F211" s="296"/>
      <c r="G211" s="316"/>
      <c r="H211" s="316">
        <v>15160</v>
      </c>
      <c r="I211" s="293">
        <f t="shared" si="14"/>
        <v>347871294</v>
      </c>
      <c r="J211" s="292" t="s">
        <v>115</v>
      </c>
      <c r="K211" s="292"/>
    </row>
    <row r="212" spans="1:11" s="308" customFormat="1">
      <c r="A212" s="538">
        <v>44344</v>
      </c>
      <c r="B212" s="315"/>
      <c r="C212" s="292" t="s">
        <v>526</v>
      </c>
      <c r="D212" s="292" t="s">
        <v>1264</v>
      </c>
      <c r="E212" s="292" t="s">
        <v>118</v>
      </c>
      <c r="F212" s="296"/>
      <c r="G212" s="316"/>
      <c r="H212" s="316">
        <v>86425</v>
      </c>
      <c r="I212" s="293">
        <f t="shared" si="14"/>
        <v>1983164683</v>
      </c>
      <c r="J212" s="292" t="s">
        <v>115</v>
      </c>
      <c r="K212" s="292"/>
    </row>
    <row r="213" spans="1:11" s="308" customFormat="1">
      <c r="A213" s="538">
        <v>44344</v>
      </c>
      <c r="B213" s="315"/>
      <c r="C213" s="292" t="s">
        <v>138</v>
      </c>
      <c r="D213" s="292" t="s">
        <v>1264</v>
      </c>
      <c r="E213" s="292" t="s">
        <v>118</v>
      </c>
      <c r="F213" s="296"/>
      <c r="G213" s="316"/>
      <c r="H213" s="316">
        <v>941787.26</v>
      </c>
      <c r="I213" s="293">
        <f t="shared" si="14"/>
        <v>21610867607</v>
      </c>
      <c r="J213" s="292" t="s">
        <v>115</v>
      </c>
      <c r="K213" s="292"/>
    </row>
    <row r="214" spans="1:11" s="308" customFormat="1">
      <c r="A214" s="538">
        <v>44344</v>
      </c>
      <c r="B214" s="315"/>
      <c r="C214" s="292" t="s">
        <v>447</v>
      </c>
      <c r="D214" s="292" t="s">
        <v>1264</v>
      </c>
      <c r="E214" s="292" t="s">
        <v>118</v>
      </c>
      <c r="F214" s="296"/>
      <c r="G214" s="316"/>
      <c r="H214" s="316">
        <v>57734.58</v>
      </c>
      <c r="I214" s="293">
        <f t="shared" si="14"/>
        <v>1324815505</v>
      </c>
      <c r="J214" s="292" t="s">
        <v>115</v>
      </c>
      <c r="K214" s="292"/>
    </row>
    <row r="215" spans="1:11" s="308" customFormat="1">
      <c r="A215" s="538">
        <v>44344</v>
      </c>
      <c r="B215" s="315"/>
      <c r="C215" s="292" t="s">
        <v>593</v>
      </c>
      <c r="D215" s="292" t="s">
        <v>1264</v>
      </c>
      <c r="E215" s="292" t="s">
        <v>118</v>
      </c>
      <c r="F215" s="296"/>
      <c r="G215" s="316"/>
      <c r="H215" s="316">
        <v>447733.79</v>
      </c>
      <c r="I215" s="293">
        <f t="shared" si="14"/>
        <v>10273992939</v>
      </c>
      <c r="J215" s="292" t="s">
        <v>115</v>
      </c>
      <c r="K215" s="292"/>
    </row>
    <row r="216" spans="1:11" s="308" customFormat="1">
      <c r="A216" s="538">
        <v>44344</v>
      </c>
      <c r="B216" s="315"/>
      <c r="C216" s="292" t="s">
        <v>137</v>
      </c>
      <c r="D216" s="292" t="s">
        <v>1264</v>
      </c>
      <c r="E216" s="292" t="s">
        <v>118</v>
      </c>
      <c r="F216" s="296"/>
      <c r="G216" s="316"/>
      <c r="H216" s="316">
        <v>109388.68</v>
      </c>
      <c r="I216" s="293">
        <f t="shared" si="14"/>
        <v>2510104332</v>
      </c>
      <c r="J216" s="292" t="s">
        <v>115</v>
      </c>
      <c r="K216" s="292"/>
    </row>
    <row r="217" spans="1:11" s="308" customFormat="1">
      <c r="A217" s="538">
        <v>44344</v>
      </c>
      <c r="B217" s="315"/>
      <c r="C217" s="292" t="s">
        <v>612</v>
      </c>
      <c r="D217" s="292" t="s">
        <v>1437</v>
      </c>
      <c r="E217" s="292" t="s">
        <v>118</v>
      </c>
      <c r="F217" s="296"/>
      <c r="G217" s="316"/>
      <c r="H217" s="316">
        <v>70962.899999999994</v>
      </c>
      <c r="I217" s="293">
        <f t="shared" si="14"/>
        <v>1628361204</v>
      </c>
      <c r="J217" s="292" t="s">
        <v>115</v>
      </c>
      <c r="K217" s="292"/>
    </row>
    <row r="218" spans="1:11" s="308" customFormat="1">
      <c r="A218" s="538">
        <v>44344</v>
      </c>
      <c r="B218" s="315"/>
      <c r="C218" s="292" t="s">
        <v>531</v>
      </c>
      <c r="D218" s="292" t="s">
        <v>1438</v>
      </c>
      <c r="E218" s="292" t="s">
        <v>118</v>
      </c>
      <c r="F218" s="296"/>
      <c r="G218" s="316"/>
      <c r="H218" s="316">
        <v>186793.46</v>
      </c>
      <c r="I218" s="293">
        <f t="shared" si="14"/>
        <v>4286285136</v>
      </c>
      <c r="J218" s="292" t="s">
        <v>115</v>
      </c>
      <c r="K218" s="292"/>
    </row>
    <row r="219" spans="1:11" s="308" customFormat="1">
      <c r="A219" s="538">
        <v>44344</v>
      </c>
      <c r="B219" s="315"/>
      <c r="C219" s="292" t="s">
        <v>211</v>
      </c>
      <c r="D219" s="292" t="s">
        <v>1403</v>
      </c>
      <c r="E219" s="292" t="s">
        <v>118</v>
      </c>
      <c r="F219" s="296"/>
      <c r="G219" s="316"/>
      <c r="H219" s="316">
        <v>16000</v>
      </c>
      <c r="I219" s="293">
        <f t="shared" si="14"/>
        <v>367146485</v>
      </c>
      <c r="J219" s="292" t="s">
        <v>115</v>
      </c>
      <c r="K219" s="292"/>
    </row>
    <row r="220" spans="1:11" s="308" customFormat="1">
      <c r="A220" s="538">
        <v>44344</v>
      </c>
      <c r="B220" s="315"/>
      <c r="C220" s="292" t="s">
        <v>271</v>
      </c>
      <c r="D220" s="292" t="s">
        <v>1403</v>
      </c>
      <c r="E220" s="292" t="s">
        <v>118</v>
      </c>
      <c r="F220" s="296"/>
      <c r="G220" s="316"/>
      <c r="H220" s="316">
        <v>13750</v>
      </c>
      <c r="I220" s="293">
        <f t="shared" si="14"/>
        <v>315516510</v>
      </c>
      <c r="J220" s="292" t="s">
        <v>115</v>
      </c>
      <c r="K220" s="292"/>
    </row>
    <row r="221" spans="1:11" s="308" customFormat="1">
      <c r="A221" s="538">
        <v>44344</v>
      </c>
      <c r="B221" s="315"/>
      <c r="C221" s="292" t="s">
        <v>317</v>
      </c>
      <c r="D221" s="292" t="s">
        <v>1556</v>
      </c>
      <c r="E221" s="292" t="s">
        <v>118</v>
      </c>
      <c r="F221" s="296"/>
      <c r="G221" s="316"/>
      <c r="H221" s="316">
        <v>27024</v>
      </c>
      <c r="I221" s="293">
        <f t="shared" si="14"/>
        <v>620110412</v>
      </c>
      <c r="J221" s="292" t="s">
        <v>115</v>
      </c>
      <c r="K221" s="292"/>
    </row>
    <row r="222" spans="1:11" s="308" customFormat="1">
      <c r="A222" s="538">
        <v>44344</v>
      </c>
      <c r="B222" s="315"/>
      <c r="C222" s="292" t="s">
        <v>317</v>
      </c>
      <c r="D222" s="292" t="s">
        <v>1556</v>
      </c>
      <c r="E222" s="292" t="s">
        <v>162</v>
      </c>
      <c r="F222" s="296"/>
      <c r="G222" s="316"/>
      <c r="H222" s="316">
        <f>54009-H221</f>
        <v>26985</v>
      </c>
      <c r="I222" s="293">
        <f t="shared" si="14"/>
        <v>619215493</v>
      </c>
      <c r="J222" s="292" t="s">
        <v>115</v>
      </c>
      <c r="K222" s="292"/>
    </row>
    <row r="223" spans="1:11" s="308" customFormat="1">
      <c r="A223" s="538">
        <v>44344</v>
      </c>
      <c r="B223" s="315"/>
      <c r="C223" s="292" t="s">
        <v>457</v>
      </c>
      <c r="D223" s="292" t="s">
        <v>1403</v>
      </c>
      <c r="E223" s="292" t="s">
        <v>118</v>
      </c>
      <c r="F223" s="296"/>
      <c r="G223" s="316"/>
      <c r="H223" s="296">
        <v>51</v>
      </c>
      <c r="I223" s="293">
        <f t="shared" si="14"/>
        <v>1170279</v>
      </c>
      <c r="J223" s="292" t="s">
        <v>115</v>
      </c>
      <c r="K223" s="292"/>
    </row>
    <row r="224" spans="1:11" s="308" customFormat="1">
      <c r="A224" s="538">
        <v>44344</v>
      </c>
      <c r="B224" s="315"/>
      <c r="C224" s="292" t="s">
        <v>672</v>
      </c>
      <c r="D224" s="292" t="s">
        <v>1403</v>
      </c>
      <c r="E224" s="292" t="s">
        <v>118</v>
      </c>
      <c r="F224" s="296"/>
      <c r="G224" s="316"/>
      <c r="H224" s="296">
        <v>14400</v>
      </c>
      <c r="I224" s="293">
        <f t="shared" si="14"/>
        <v>330431836</v>
      </c>
      <c r="J224" s="292" t="s">
        <v>115</v>
      </c>
      <c r="K224" s="292"/>
    </row>
    <row r="225" spans="1:11" s="308" customFormat="1">
      <c r="A225" s="538">
        <v>44344</v>
      </c>
      <c r="B225" s="315"/>
      <c r="C225" s="292" t="s">
        <v>553</v>
      </c>
      <c r="D225" s="292" t="s">
        <v>1403</v>
      </c>
      <c r="E225" s="292" t="s">
        <v>118</v>
      </c>
      <c r="F225" s="296"/>
      <c r="G225" s="316"/>
      <c r="H225" s="296">
        <v>21080.44</v>
      </c>
      <c r="I225" s="293">
        <f t="shared" si="14"/>
        <v>483725590</v>
      </c>
      <c r="J225" s="292" t="s">
        <v>115</v>
      </c>
      <c r="K225" s="292"/>
    </row>
    <row r="226" spans="1:11" s="308" customFormat="1">
      <c r="A226" s="538">
        <v>44344</v>
      </c>
      <c r="B226" s="315"/>
      <c r="C226" s="292" t="s">
        <v>552</v>
      </c>
      <c r="D226" s="292" t="s">
        <v>1403</v>
      </c>
      <c r="E226" s="292" t="s">
        <v>118</v>
      </c>
      <c r="F226" s="296"/>
      <c r="G226" s="316"/>
      <c r="H226" s="296">
        <v>30150</v>
      </c>
      <c r="I226" s="293">
        <f t="shared" si="14"/>
        <v>691841657</v>
      </c>
      <c r="J226" s="292" t="s">
        <v>115</v>
      </c>
      <c r="K226" s="292"/>
    </row>
    <row r="227" spans="1:11" s="308" customFormat="1">
      <c r="A227" s="538">
        <v>44344</v>
      </c>
      <c r="B227" s="315"/>
      <c r="C227" s="292" t="s">
        <v>451</v>
      </c>
      <c r="D227" s="292" t="s">
        <v>1403</v>
      </c>
      <c r="E227" s="292" t="s">
        <v>118</v>
      </c>
      <c r="F227" s="296"/>
      <c r="G227" s="316"/>
      <c r="H227" s="296">
        <v>200</v>
      </c>
      <c r="I227" s="293">
        <f t="shared" si="14"/>
        <v>4589331</v>
      </c>
      <c r="J227" s="292" t="s">
        <v>115</v>
      </c>
      <c r="K227" s="292"/>
    </row>
    <row r="228" spans="1:11" s="308" customFormat="1">
      <c r="A228" s="538">
        <v>44344</v>
      </c>
      <c r="B228" s="315"/>
      <c r="C228" s="292" t="s">
        <v>157</v>
      </c>
      <c r="D228" s="292" t="s">
        <v>1446</v>
      </c>
      <c r="E228" s="292" t="s">
        <v>118</v>
      </c>
      <c r="F228" s="296"/>
      <c r="G228" s="316"/>
      <c r="H228" s="296">
        <v>10143.709999999999</v>
      </c>
      <c r="I228" s="293">
        <f t="shared" si="14"/>
        <v>232764217</v>
      </c>
      <c r="J228" s="292" t="s">
        <v>115</v>
      </c>
      <c r="K228" s="292"/>
    </row>
    <row r="229" spans="1:11" s="308" customFormat="1">
      <c r="A229" s="538">
        <v>44344</v>
      </c>
      <c r="B229" s="315"/>
      <c r="C229" s="292" t="s">
        <v>158</v>
      </c>
      <c r="D229" s="292" t="s">
        <v>1446</v>
      </c>
      <c r="E229" s="292" t="s">
        <v>118</v>
      </c>
      <c r="F229" s="296"/>
      <c r="G229" s="316"/>
      <c r="H229" s="296">
        <v>115516.81</v>
      </c>
      <c r="I229" s="293">
        <f t="shared" si="14"/>
        <v>2650724419</v>
      </c>
      <c r="J229" s="292" t="s">
        <v>115</v>
      </c>
      <c r="K229" s="292"/>
    </row>
    <row r="230" spans="1:11" s="308" customFormat="1">
      <c r="A230" s="538">
        <v>44344</v>
      </c>
      <c r="B230" s="315"/>
      <c r="C230" s="292" t="s">
        <v>283</v>
      </c>
      <c r="D230" s="292" t="s">
        <v>1446</v>
      </c>
      <c r="E230" s="292" t="s">
        <v>118</v>
      </c>
      <c r="F230" s="296"/>
      <c r="G230" s="316"/>
      <c r="H230" s="296">
        <v>19856.5</v>
      </c>
      <c r="I230" s="293">
        <f t="shared" si="14"/>
        <v>455640261</v>
      </c>
      <c r="J230" s="292" t="s">
        <v>115</v>
      </c>
      <c r="K230" s="292"/>
    </row>
    <row r="231" spans="1:11" s="308" customFormat="1">
      <c r="A231" s="538">
        <v>44344</v>
      </c>
      <c r="B231" s="315"/>
      <c r="C231" s="292" t="s">
        <v>434</v>
      </c>
      <c r="D231" s="292" t="s">
        <v>1446</v>
      </c>
      <c r="E231" s="292" t="s">
        <v>118</v>
      </c>
      <c r="F231" s="296"/>
      <c r="G231" s="316"/>
      <c r="H231" s="296">
        <v>6117</v>
      </c>
      <c r="I231" s="293">
        <f t="shared" si="14"/>
        <v>140364690</v>
      </c>
      <c r="J231" s="292" t="s">
        <v>115</v>
      </c>
      <c r="K231" s="292"/>
    </row>
    <row r="232" spans="1:11" s="308" customFormat="1">
      <c r="A232" s="538">
        <v>44344</v>
      </c>
      <c r="B232" s="315"/>
      <c r="C232" s="292" t="s">
        <v>594</v>
      </c>
      <c r="D232" s="292" t="s">
        <v>1446</v>
      </c>
      <c r="E232" s="292" t="s">
        <v>118</v>
      </c>
      <c r="F232" s="296"/>
      <c r="G232" s="316"/>
      <c r="H232" s="296">
        <v>4230</v>
      </c>
      <c r="I232" s="293">
        <f t="shared" si="14"/>
        <v>97064352</v>
      </c>
      <c r="J232" s="292" t="s">
        <v>115</v>
      </c>
      <c r="K232" s="292"/>
    </row>
    <row r="233" spans="1:11" s="308" customFormat="1">
      <c r="A233" s="538">
        <v>44344</v>
      </c>
      <c r="B233" s="315"/>
      <c r="C233" s="292" t="s">
        <v>501</v>
      </c>
      <c r="D233" s="292" t="s">
        <v>1446</v>
      </c>
      <c r="E233" s="292" t="s">
        <v>118</v>
      </c>
      <c r="F233" s="296"/>
      <c r="G233" s="316"/>
      <c r="H233" s="296">
        <v>4139.12</v>
      </c>
      <c r="I233" s="293">
        <f t="shared" si="14"/>
        <v>94978960</v>
      </c>
      <c r="J233" s="292" t="s">
        <v>115</v>
      </c>
      <c r="K233" s="292"/>
    </row>
    <row r="234" spans="1:11" s="308" customFormat="1">
      <c r="A234" s="538">
        <v>44344</v>
      </c>
      <c r="B234" s="315"/>
      <c r="C234" s="292" t="s">
        <v>530</v>
      </c>
      <c r="D234" s="292" t="s">
        <v>1446</v>
      </c>
      <c r="E234" s="292" t="s">
        <v>118</v>
      </c>
      <c r="F234" s="296"/>
      <c r="G234" s="316"/>
      <c r="H234" s="296">
        <v>38329</v>
      </c>
      <c r="I234" s="293">
        <f t="shared" si="14"/>
        <v>879522350</v>
      </c>
      <c r="J234" s="292" t="s">
        <v>115</v>
      </c>
      <c r="K234" s="292"/>
    </row>
    <row r="235" spans="1:11" s="308" customFormat="1">
      <c r="A235" s="538">
        <v>44344</v>
      </c>
      <c r="B235" s="315"/>
      <c r="C235" s="292" t="s">
        <v>360</v>
      </c>
      <c r="D235" s="292" t="s">
        <v>1446</v>
      </c>
      <c r="E235" s="292" t="s">
        <v>118</v>
      </c>
      <c r="F235" s="296"/>
      <c r="G235" s="316"/>
      <c r="H235" s="296">
        <v>8906.3799999999992</v>
      </c>
      <c r="I235" s="293">
        <f t="shared" si="14"/>
        <v>204371632</v>
      </c>
      <c r="J235" s="292" t="s">
        <v>115</v>
      </c>
      <c r="K235" s="292"/>
    </row>
    <row r="236" spans="1:11" s="308" customFormat="1">
      <c r="A236" s="538">
        <v>44344</v>
      </c>
      <c r="B236" s="315"/>
      <c r="C236" s="292" t="s">
        <v>529</v>
      </c>
      <c r="D236" s="292" t="s">
        <v>1446</v>
      </c>
      <c r="E236" s="292" t="s">
        <v>118</v>
      </c>
      <c r="F236" s="296"/>
      <c r="G236" s="316"/>
      <c r="H236" s="296">
        <v>4560</v>
      </c>
      <c r="I236" s="293">
        <f t="shared" si="14"/>
        <v>104636748</v>
      </c>
      <c r="J236" s="292" t="s">
        <v>115</v>
      </c>
      <c r="K236" s="292"/>
    </row>
    <row r="237" spans="1:11" s="308" customFormat="1">
      <c r="A237" s="538">
        <v>44344</v>
      </c>
      <c r="B237" s="315"/>
      <c r="C237" s="292" t="s">
        <v>533</v>
      </c>
      <c r="D237" s="292" t="s">
        <v>1446</v>
      </c>
      <c r="E237" s="292" t="s">
        <v>118</v>
      </c>
      <c r="F237" s="296"/>
      <c r="G237" s="316"/>
      <c r="H237" s="296">
        <v>570</v>
      </c>
      <c r="I237" s="293">
        <f t="shared" si="14"/>
        <v>13079594</v>
      </c>
      <c r="J237" s="292" t="s">
        <v>115</v>
      </c>
      <c r="K237" s="292"/>
    </row>
    <row r="238" spans="1:11" s="308" customFormat="1">
      <c r="A238" s="538">
        <v>44344</v>
      </c>
      <c r="B238" s="315"/>
      <c r="C238" s="292" t="s">
        <v>1550</v>
      </c>
      <c r="D238" s="292" t="s">
        <v>1446</v>
      </c>
      <c r="E238" s="292" t="s">
        <v>118</v>
      </c>
      <c r="F238" s="296"/>
      <c r="G238" s="316"/>
      <c r="H238" s="298">
        <v>625</v>
      </c>
      <c r="I238" s="293">
        <f t="shared" si="14"/>
        <v>14341660</v>
      </c>
      <c r="J238" s="292" t="s">
        <v>115</v>
      </c>
      <c r="K238" s="292"/>
    </row>
    <row r="239" spans="1:11" s="308" customFormat="1">
      <c r="A239" s="538">
        <v>44344</v>
      </c>
      <c r="B239" s="315"/>
      <c r="C239" s="292" t="s">
        <v>1551</v>
      </c>
      <c r="D239" s="292" t="s">
        <v>1446</v>
      </c>
      <c r="E239" s="292" t="s">
        <v>118</v>
      </c>
      <c r="F239" s="296"/>
      <c r="G239" s="316"/>
      <c r="H239" s="298">
        <v>8900</v>
      </c>
      <c r="I239" s="293">
        <f t="shared" si="14"/>
        <v>204225232</v>
      </c>
      <c r="J239" s="292" t="s">
        <v>115</v>
      </c>
      <c r="K239" s="292"/>
    </row>
    <row r="240" spans="1:11" s="308" customFormat="1">
      <c r="A240" s="538">
        <v>44344</v>
      </c>
      <c r="B240" s="315"/>
      <c r="C240" s="292" t="s">
        <v>395</v>
      </c>
      <c r="D240" s="292" t="s">
        <v>1446</v>
      </c>
      <c r="E240" s="292" t="s">
        <v>118</v>
      </c>
      <c r="F240" s="296"/>
      <c r="G240" s="316"/>
      <c r="H240" s="298">
        <v>269</v>
      </c>
      <c r="I240" s="293">
        <f t="shared" si="14"/>
        <v>6172650</v>
      </c>
      <c r="J240" s="292" t="s">
        <v>115</v>
      </c>
      <c r="K240" s="292"/>
    </row>
    <row r="241" spans="1:11" s="308" customFormat="1">
      <c r="A241" s="538">
        <v>44344</v>
      </c>
      <c r="B241" s="315"/>
      <c r="C241" s="292" t="s">
        <v>396</v>
      </c>
      <c r="D241" s="292" t="s">
        <v>1446</v>
      </c>
      <c r="E241" s="292" t="s">
        <v>118</v>
      </c>
      <c r="F241" s="296"/>
      <c r="G241" s="316"/>
      <c r="H241" s="298">
        <v>9727.98</v>
      </c>
      <c r="I241" s="293">
        <f t="shared" si="14"/>
        <v>223224604</v>
      </c>
      <c r="J241" s="292" t="s">
        <v>115</v>
      </c>
      <c r="K241" s="292"/>
    </row>
    <row r="242" spans="1:11" s="308" customFormat="1">
      <c r="A242" s="538">
        <v>44344</v>
      </c>
      <c r="B242" s="315"/>
      <c r="C242" s="292" t="s">
        <v>633</v>
      </c>
      <c r="D242" s="292" t="s">
        <v>1557</v>
      </c>
      <c r="E242" s="292" t="s">
        <v>118</v>
      </c>
      <c r="F242" s="296"/>
      <c r="G242" s="316"/>
      <c r="H242" s="298">
        <v>3000</v>
      </c>
      <c r="I242" s="293">
        <f t="shared" si="14"/>
        <v>68839966</v>
      </c>
      <c r="J242" s="292" t="s">
        <v>115</v>
      </c>
      <c r="K242" s="292"/>
    </row>
    <row r="243" spans="1:11" s="308" customFormat="1">
      <c r="A243" s="538">
        <v>44344</v>
      </c>
      <c r="B243" s="315"/>
      <c r="C243" s="292" t="s">
        <v>633</v>
      </c>
      <c r="D243" s="292" t="s">
        <v>1557</v>
      </c>
      <c r="E243" s="292" t="s">
        <v>162</v>
      </c>
      <c r="F243" s="296"/>
      <c r="G243" s="316"/>
      <c r="H243" s="298">
        <v>31900</v>
      </c>
      <c r="I243" s="293">
        <f t="shared" si="14"/>
        <v>731998304</v>
      </c>
      <c r="J243" s="292" t="s">
        <v>115</v>
      </c>
      <c r="K243" s="292"/>
    </row>
    <row r="244" spans="1:11" s="308" customFormat="1">
      <c r="A244" s="538">
        <v>44344</v>
      </c>
      <c r="B244" s="315"/>
      <c r="C244" s="292" t="s">
        <v>1552</v>
      </c>
      <c r="D244" s="292" t="s">
        <v>1558</v>
      </c>
      <c r="E244" s="292" t="s">
        <v>162</v>
      </c>
      <c r="F244" s="296"/>
      <c r="G244" s="316"/>
      <c r="H244" s="298">
        <v>13450</v>
      </c>
      <c r="I244" s="293">
        <f t="shared" si="14"/>
        <v>308632514</v>
      </c>
      <c r="J244" s="292" t="s">
        <v>115</v>
      </c>
      <c r="K244" s="292"/>
    </row>
    <row r="245" spans="1:11" s="308" customFormat="1">
      <c r="A245" s="538">
        <v>44344</v>
      </c>
      <c r="B245" s="315"/>
      <c r="C245" s="292" t="s">
        <v>1553</v>
      </c>
      <c r="D245" s="292" t="s">
        <v>1558</v>
      </c>
      <c r="E245" s="292" t="s">
        <v>162</v>
      </c>
      <c r="F245" s="296"/>
      <c r="G245" s="316"/>
      <c r="H245" s="298">
        <v>67000</v>
      </c>
      <c r="I245" s="293">
        <f t="shared" si="14"/>
        <v>1537425904</v>
      </c>
      <c r="J245" s="292" t="s">
        <v>115</v>
      </c>
      <c r="K245" s="292"/>
    </row>
    <row r="246" spans="1:11" s="308" customFormat="1">
      <c r="A246" s="538">
        <v>44344</v>
      </c>
      <c r="B246" s="315"/>
      <c r="C246" s="292" t="s">
        <v>1554</v>
      </c>
      <c r="D246" s="292" t="s">
        <v>1558</v>
      </c>
      <c r="E246" s="292" t="s">
        <v>162</v>
      </c>
      <c r="F246" s="296"/>
      <c r="G246" s="316"/>
      <c r="H246" s="298">
        <v>48300</v>
      </c>
      <c r="I246" s="293">
        <f t="shared" si="14"/>
        <v>1108323450</v>
      </c>
      <c r="J246" s="292" t="s">
        <v>115</v>
      </c>
      <c r="K246" s="292"/>
    </row>
    <row r="247" spans="1:11" s="308" customFormat="1">
      <c r="A247" s="538">
        <v>44322</v>
      </c>
      <c r="B247" s="315"/>
      <c r="C247" s="292" t="s">
        <v>1445</v>
      </c>
      <c r="D247" s="292" t="s">
        <v>1558</v>
      </c>
      <c r="E247" s="292" t="s">
        <v>162</v>
      </c>
      <c r="F247" s="296"/>
      <c r="G247" s="316"/>
      <c r="H247" s="298">
        <v>26943</v>
      </c>
      <c r="I247" s="293">
        <f t="shared" si="14"/>
        <v>618251733</v>
      </c>
      <c r="J247" s="292" t="s">
        <v>115</v>
      </c>
      <c r="K247" s="292"/>
    </row>
    <row r="248" spans="1:11" s="308" customFormat="1">
      <c r="A248" s="538">
        <v>44344</v>
      </c>
      <c r="B248" s="315"/>
      <c r="C248" s="292" t="s">
        <v>433</v>
      </c>
      <c r="D248" s="292" t="s">
        <v>919</v>
      </c>
      <c r="E248" s="292" t="s">
        <v>162</v>
      </c>
      <c r="F248" s="296"/>
      <c r="G248" s="316"/>
      <c r="H248" s="298">
        <v>317757.01</v>
      </c>
      <c r="I248" s="293">
        <f t="shared" si="14"/>
        <v>7291460573</v>
      </c>
      <c r="J248" s="292" t="s">
        <v>115</v>
      </c>
      <c r="K248" s="292"/>
    </row>
    <row r="249" spans="1:11" s="308" customFormat="1">
      <c r="A249" s="538">
        <v>44334</v>
      </c>
      <c r="B249" s="315"/>
      <c r="C249" s="292" t="s">
        <v>1555</v>
      </c>
      <c r="D249" s="292" t="s">
        <v>1559</v>
      </c>
      <c r="E249" s="292" t="s">
        <v>162</v>
      </c>
      <c r="F249" s="296"/>
      <c r="G249" s="316"/>
      <c r="H249" s="298">
        <v>146652.09</v>
      </c>
      <c r="I249" s="293">
        <f t="shared" si="14"/>
        <v>3365174956</v>
      </c>
      <c r="J249" s="292" t="s">
        <v>115</v>
      </c>
      <c r="K249" s="292"/>
    </row>
    <row r="250" spans="1:11" s="308" customFormat="1">
      <c r="A250" s="538">
        <v>44344</v>
      </c>
      <c r="B250" s="315"/>
      <c r="C250" s="292" t="s">
        <v>145</v>
      </c>
      <c r="D250" s="292" t="s">
        <v>1403</v>
      </c>
      <c r="E250" s="292" t="s">
        <v>97</v>
      </c>
      <c r="F250" s="296"/>
      <c r="G250" s="316"/>
      <c r="H250" s="298"/>
      <c r="I250" s="293">
        <v>18600000</v>
      </c>
      <c r="J250" s="292" t="s">
        <v>114</v>
      </c>
      <c r="K250" s="292"/>
    </row>
    <row r="251" spans="1:11" s="308" customFormat="1">
      <c r="A251" s="538">
        <v>44344</v>
      </c>
      <c r="B251" s="315"/>
      <c r="C251" s="292" t="s">
        <v>273</v>
      </c>
      <c r="D251" s="292" t="s">
        <v>1403</v>
      </c>
      <c r="E251" s="292" t="s">
        <v>97</v>
      </c>
      <c r="F251" s="296"/>
      <c r="G251" s="316"/>
      <c r="H251" s="298"/>
      <c r="I251" s="293">
        <v>15750000</v>
      </c>
      <c r="J251" s="292" t="s">
        <v>114</v>
      </c>
      <c r="K251" s="292"/>
    </row>
    <row r="252" spans="1:11" s="308" customFormat="1">
      <c r="A252" s="538">
        <v>44344</v>
      </c>
      <c r="B252" s="315"/>
      <c r="C252" s="292" t="s">
        <v>146</v>
      </c>
      <c r="D252" s="292" t="s">
        <v>1403</v>
      </c>
      <c r="E252" s="292" t="s">
        <v>97</v>
      </c>
      <c r="F252" s="296"/>
      <c r="G252" s="316"/>
      <c r="H252" s="298"/>
      <c r="I252" s="293">
        <v>95135000</v>
      </c>
      <c r="J252" s="292" t="s">
        <v>114</v>
      </c>
      <c r="K252" s="292"/>
    </row>
    <row r="253" spans="1:11" s="308" customFormat="1">
      <c r="A253" s="538">
        <v>44344</v>
      </c>
      <c r="B253" s="315"/>
      <c r="C253" s="292" t="s">
        <v>274</v>
      </c>
      <c r="D253" s="292" t="s">
        <v>1403</v>
      </c>
      <c r="E253" s="292" t="s">
        <v>97</v>
      </c>
      <c r="F253" s="296"/>
      <c r="G253" s="316"/>
      <c r="H253" s="298"/>
      <c r="I253" s="293">
        <v>38013000</v>
      </c>
      <c r="J253" s="292" t="s">
        <v>114</v>
      </c>
      <c r="K253" s="292"/>
    </row>
    <row r="254" spans="1:11" s="308" customFormat="1">
      <c r="A254" s="538">
        <v>44344</v>
      </c>
      <c r="B254" s="315"/>
      <c r="C254" s="292" t="s">
        <v>276</v>
      </c>
      <c r="D254" s="292" t="s">
        <v>1403</v>
      </c>
      <c r="E254" s="292" t="s">
        <v>97</v>
      </c>
      <c r="F254" s="296"/>
      <c r="G254" s="316"/>
      <c r="H254" s="298"/>
      <c r="I254" s="293">
        <v>2269900000</v>
      </c>
      <c r="J254" s="292" t="s">
        <v>114</v>
      </c>
      <c r="K254" s="292"/>
    </row>
    <row r="255" spans="1:11" s="308" customFormat="1">
      <c r="A255" s="538">
        <v>44344</v>
      </c>
      <c r="B255" s="315"/>
      <c r="C255" s="292" t="s">
        <v>358</v>
      </c>
      <c r="D255" s="292" t="s">
        <v>1403</v>
      </c>
      <c r="E255" s="292" t="s">
        <v>97</v>
      </c>
      <c r="F255" s="296"/>
      <c r="G255" s="316"/>
      <c r="H255" s="298"/>
      <c r="I255" s="293">
        <v>96040000</v>
      </c>
      <c r="J255" s="292" t="s">
        <v>114</v>
      </c>
      <c r="K255" s="292"/>
    </row>
    <row r="256" spans="1:11" s="308" customFormat="1">
      <c r="A256" s="538">
        <v>44344</v>
      </c>
      <c r="B256" s="315"/>
      <c r="C256" s="292" t="s">
        <v>147</v>
      </c>
      <c r="D256" s="292" t="s">
        <v>1403</v>
      </c>
      <c r="E256" s="292" t="s">
        <v>97</v>
      </c>
      <c r="F256" s="296"/>
      <c r="G256" s="316"/>
      <c r="H256" s="298"/>
      <c r="I256" s="293">
        <v>70210000</v>
      </c>
      <c r="J256" s="292" t="s">
        <v>114</v>
      </c>
      <c r="K256" s="292"/>
    </row>
    <row r="257" spans="1:11" s="308" customFormat="1">
      <c r="A257" s="538">
        <v>44344</v>
      </c>
      <c r="B257" s="315"/>
      <c r="C257" s="292" t="s">
        <v>148</v>
      </c>
      <c r="D257" s="292" t="s">
        <v>1403</v>
      </c>
      <c r="E257" s="292" t="s">
        <v>97</v>
      </c>
      <c r="F257" s="296"/>
      <c r="G257" s="316"/>
      <c r="H257" s="298"/>
      <c r="I257" s="293">
        <v>132840800</v>
      </c>
      <c r="J257" s="292" t="s">
        <v>114</v>
      </c>
      <c r="K257" s="292"/>
    </row>
    <row r="258" spans="1:11" s="308" customFormat="1">
      <c r="A258" s="538">
        <v>44344</v>
      </c>
      <c r="B258" s="315"/>
      <c r="C258" s="292" t="s">
        <v>214</v>
      </c>
      <c r="D258" s="292" t="s">
        <v>1403</v>
      </c>
      <c r="E258" s="292" t="s">
        <v>97</v>
      </c>
      <c r="F258" s="296"/>
      <c r="G258" s="316"/>
      <c r="H258" s="298"/>
      <c r="I258" s="293">
        <v>33600000</v>
      </c>
      <c r="J258" s="292" t="s">
        <v>114</v>
      </c>
      <c r="K258" s="292"/>
    </row>
    <row r="259" spans="1:11" s="308" customFormat="1">
      <c r="A259" s="538">
        <v>44344</v>
      </c>
      <c r="B259" s="315"/>
      <c r="C259" s="292" t="s">
        <v>319</v>
      </c>
      <c r="D259" s="292" t="s">
        <v>1403</v>
      </c>
      <c r="E259" s="292" t="s">
        <v>97</v>
      </c>
      <c r="F259" s="296"/>
      <c r="G259" s="316"/>
      <c r="H259" s="298"/>
      <c r="I259" s="293">
        <v>23450000</v>
      </c>
      <c r="J259" s="292" t="s">
        <v>114</v>
      </c>
      <c r="K259" s="292"/>
    </row>
    <row r="260" spans="1:11" s="308" customFormat="1">
      <c r="A260" s="538">
        <v>44344</v>
      </c>
      <c r="B260" s="315"/>
      <c r="C260" s="292" t="s">
        <v>278</v>
      </c>
      <c r="D260" s="292" t="s">
        <v>1403</v>
      </c>
      <c r="E260" s="292" t="s">
        <v>97</v>
      </c>
      <c r="F260" s="296"/>
      <c r="G260" s="316"/>
      <c r="H260" s="298"/>
      <c r="I260" s="293">
        <v>560068000</v>
      </c>
      <c r="J260" s="292" t="s">
        <v>114</v>
      </c>
      <c r="K260" s="292"/>
    </row>
    <row r="261" spans="1:11" s="308" customFormat="1">
      <c r="A261" s="538">
        <v>44344</v>
      </c>
      <c r="B261" s="315"/>
      <c r="C261" s="292" t="s">
        <v>503</v>
      </c>
      <c r="D261" s="292" t="s">
        <v>1403</v>
      </c>
      <c r="E261" s="292" t="s">
        <v>97</v>
      </c>
      <c r="F261" s="296"/>
      <c r="G261" s="316"/>
      <c r="H261" s="298"/>
      <c r="I261" s="293">
        <v>36380000</v>
      </c>
      <c r="J261" s="292" t="s">
        <v>114</v>
      </c>
      <c r="K261" s="292"/>
    </row>
    <row r="262" spans="1:11" s="308" customFormat="1">
      <c r="A262" s="538">
        <v>44344</v>
      </c>
      <c r="B262" s="315"/>
      <c r="C262" s="292" t="s">
        <v>673</v>
      </c>
      <c r="D262" s="292" t="s">
        <v>1403</v>
      </c>
      <c r="E262" s="292" t="s">
        <v>97</v>
      </c>
      <c r="F262" s="296"/>
      <c r="G262" s="316"/>
      <c r="H262" s="298"/>
      <c r="I262" s="293">
        <v>22989200</v>
      </c>
      <c r="J262" s="292" t="s">
        <v>114</v>
      </c>
      <c r="K262" s="292"/>
    </row>
    <row r="263" spans="1:11" s="308" customFormat="1">
      <c r="A263" s="538">
        <v>44344</v>
      </c>
      <c r="B263" s="315"/>
      <c r="C263" s="292" t="s">
        <v>697</v>
      </c>
      <c r="D263" s="292" t="s">
        <v>1403</v>
      </c>
      <c r="E263" s="292" t="s">
        <v>97</v>
      </c>
      <c r="F263" s="296"/>
      <c r="G263" s="316"/>
      <c r="H263" s="298"/>
      <c r="I263" s="293">
        <v>138750000</v>
      </c>
      <c r="J263" s="292" t="s">
        <v>114</v>
      </c>
      <c r="K263" s="292"/>
    </row>
    <row r="264" spans="1:11" s="308" customFormat="1">
      <c r="A264" s="538">
        <v>44344</v>
      </c>
      <c r="B264" s="315"/>
      <c r="C264" s="292" t="s">
        <v>1560</v>
      </c>
      <c r="D264" s="292" t="s">
        <v>1403</v>
      </c>
      <c r="E264" s="292" t="s">
        <v>97</v>
      </c>
      <c r="F264" s="296"/>
      <c r="G264" s="316"/>
      <c r="H264" s="298"/>
      <c r="I264" s="293">
        <v>6200000</v>
      </c>
      <c r="J264" s="292" t="s">
        <v>114</v>
      </c>
      <c r="K264" s="292"/>
    </row>
    <row r="265" spans="1:11" s="308" customFormat="1">
      <c r="A265" s="538">
        <v>44344</v>
      </c>
      <c r="B265" s="315"/>
      <c r="C265" s="292" t="s">
        <v>149</v>
      </c>
      <c r="D265" s="292" t="s">
        <v>1446</v>
      </c>
      <c r="E265" s="292" t="s">
        <v>97</v>
      </c>
      <c r="F265" s="296"/>
      <c r="G265" s="316"/>
      <c r="H265" s="298"/>
      <c r="I265" s="293">
        <v>33942000</v>
      </c>
      <c r="J265" s="292" t="s">
        <v>114</v>
      </c>
      <c r="K265" s="292"/>
    </row>
    <row r="266" spans="1:11" s="308" customFormat="1">
      <c r="A266" s="538">
        <v>44344</v>
      </c>
      <c r="B266" s="315"/>
      <c r="C266" s="292" t="s">
        <v>150</v>
      </c>
      <c r="D266" s="292" t="s">
        <v>1446</v>
      </c>
      <c r="E266" s="292" t="s">
        <v>97</v>
      </c>
      <c r="F266" s="296"/>
      <c r="G266" s="316"/>
      <c r="H266" s="298"/>
      <c r="I266" s="293">
        <v>198061967</v>
      </c>
      <c r="J266" s="292" t="s">
        <v>114</v>
      </c>
      <c r="K266" s="292"/>
    </row>
    <row r="267" spans="1:11" s="308" customFormat="1">
      <c r="A267" s="538">
        <v>44344</v>
      </c>
      <c r="B267" s="315"/>
      <c r="C267" s="292" t="s">
        <v>455</v>
      </c>
      <c r="D267" s="292" t="s">
        <v>1446</v>
      </c>
      <c r="E267" s="292" t="s">
        <v>97</v>
      </c>
      <c r="F267" s="296"/>
      <c r="G267" s="316"/>
      <c r="H267" s="298"/>
      <c r="I267" s="293">
        <v>213344920</v>
      </c>
      <c r="J267" s="292" t="s">
        <v>114</v>
      </c>
      <c r="K267" s="292"/>
    </row>
    <row r="268" spans="1:11" s="308" customFormat="1">
      <c r="A268" s="538">
        <v>44344</v>
      </c>
      <c r="B268" s="315"/>
      <c r="C268" s="292" t="s">
        <v>456</v>
      </c>
      <c r="D268" s="292" t="s">
        <v>1446</v>
      </c>
      <c r="E268" s="292" t="s">
        <v>97</v>
      </c>
      <c r="F268" s="296"/>
      <c r="G268" s="316"/>
      <c r="H268" s="298"/>
      <c r="I268" s="293">
        <v>8262000</v>
      </c>
      <c r="J268" s="292" t="s">
        <v>114</v>
      </c>
      <c r="K268" s="292"/>
    </row>
    <row r="269" spans="1:11" s="308" customFormat="1">
      <c r="A269" s="538">
        <v>44344</v>
      </c>
      <c r="B269" s="315"/>
      <c r="C269" s="292" t="s">
        <v>635</v>
      </c>
      <c r="D269" s="292" t="s">
        <v>1446</v>
      </c>
      <c r="E269" s="292" t="s">
        <v>97</v>
      </c>
      <c r="F269" s="296"/>
      <c r="G269" s="316"/>
      <c r="H269" s="298"/>
      <c r="I269" s="293">
        <v>118826000</v>
      </c>
      <c r="J269" s="292" t="s">
        <v>114</v>
      </c>
      <c r="K269" s="292"/>
    </row>
    <row r="270" spans="1:11" s="308" customFormat="1">
      <c r="A270" s="538">
        <v>44344</v>
      </c>
      <c r="B270" s="315"/>
      <c r="C270" s="292" t="s">
        <v>527</v>
      </c>
      <c r="D270" s="292" t="s">
        <v>1446</v>
      </c>
      <c r="E270" s="292" t="s">
        <v>97</v>
      </c>
      <c r="F270" s="296"/>
      <c r="G270" s="316"/>
      <c r="H270" s="298"/>
      <c r="I270" s="293">
        <v>33000000</v>
      </c>
      <c r="J270" s="292" t="s">
        <v>114</v>
      </c>
      <c r="K270" s="292"/>
    </row>
    <row r="271" spans="1:11" s="308" customFormat="1">
      <c r="A271" s="538">
        <v>44344</v>
      </c>
      <c r="B271" s="315"/>
      <c r="C271" s="292" t="s">
        <v>555</v>
      </c>
      <c r="D271" s="292" t="s">
        <v>1446</v>
      </c>
      <c r="E271" s="292" t="s">
        <v>97</v>
      </c>
      <c r="F271" s="296"/>
      <c r="G271" s="316"/>
      <c r="H271" s="298"/>
      <c r="I271" s="293">
        <v>8320000</v>
      </c>
      <c r="J271" s="292" t="s">
        <v>114</v>
      </c>
      <c r="K271" s="292"/>
    </row>
    <row r="272" spans="1:11" s="308" customFormat="1">
      <c r="A272" s="538">
        <v>44344</v>
      </c>
      <c r="B272" s="315"/>
      <c r="C272" s="292" t="s">
        <v>445</v>
      </c>
      <c r="D272" s="292" t="s">
        <v>1446</v>
      </c>
      <c r="E272" s="292" t="s">
        <v>97</v>
      </c>
      <c r="F272" s="296"/>
      <c r="G272" s="316"/>
      <c r="H272" s="298"/>
      <c r="I272" s="293">
        <v>116974000</v>
      </c>
      <c r="J272" s="292" t="s">
        <v>114</v>
      </c>
      <c r="K272" s="292"/>
    </row>
    <row r="273" spans="1:11" s="308" customFormat="1">
      <c r="A273" s="538">
        <v>44344</v>
      </c>
      <c r="B273" s="315"/>
      <c r="C273" s="292" t="s">
        <v>554</v>
      </c>
      <c r="D273" s="292" t="s">
        <v>1446</v>
      </c>
      <c r="E273" s="292" t="s">
        <v>97</v>
      </c>
      <c r="F273" s="296"/>
      <c r="G273" s="316"/>
      <c r="H273" s="298"/>
      <c r="I273" s="293">
        <v>38500000</v>
      </c>
      <c r="J273" s="292" t="s">
        <v>114</v>
      </c>
      <c r="K273" s="292"/>
    </row>
    <row r="274" spans="1:11" s="308" customFormat="1">
      <c r="A274" s="538">
        <v>44344</v>
      </c>
      <c r="B274" s="315"/>
      <c r="C274" s="292" t="s">
        <v>596</v>
      </c>
      <c r="D274" s="292" t="s">
        <v>1446</v>
      </c>
      <c r="E274" s="292" t="s">
        <v>97</v>
      </c>
      <c r="F274" s="296"/>
      <c r="G274" s="316"/>
      <c r="H274" s="298"/>
      <c r="I274" s="293">
        <v>13335900</v>
      </c>
      <c r="J274" s="292" t="s">
        <v>114</v>
      </c>
      <c r="K274" s="292"/>
    </row>
    <row r="275" spans="1:11" s="308" customFormat="1">
      <c r="A275" s="538">
        <v>44344</v>
      </c>
      <c r="B275" s="315"/>
      <c r="C275" s="292" t="s">
        <v>597</v>
      </c>
      <c r="D275" s="292" t="s">
        <v>1446</v>
      </c>
      <c r="E275" s="292" t="s">
        <v>97</v>
      </c>
      <c r="F275" s="296"/>
      <c r="G275" s="316"/>
      <c r="H275" s="298"/>
      <c r="I275" s="293">
        <v>97825000</v>
      </c>
      <c r="J275" s="292" t="s">
        <v>114</v>
      </c>
      <c r="K275" s="292"/>
    </row>
    <row r="276" spans="1:11" s="308" customFormat="1">
      <c r="A276" s="538">
        <v>44344</v>
      </c>
      <c r="B276" s="315"/>
      <c r="C276" s="292" t="s">
        <v>598</v>
      </c>
      <c r="D276" s="292" t="s">
        <v>1446</v>
      </c>
      <c r="E276" s="292" t="s">
        <v>97</v>
      </c>
      <c r="F276" s="296"/>
      <c r="G276" s="316"/>
      <c r="H276" s="298"/>
      <c r="I276" s="293">
        <v>116132394</v>
      </c>
      <c r="J276" s="292" t="s">
        <v>114</v>
      </c>
      <c r="K276" s="292"/>
    </row>
    <row r="277" spans="1:11" s="308" customFormat="1">
      <c r="A277" s="538">
        <v>44344</v>
      </c>
      <c r="B277" s="315"/>
      <c r="C277" s="292" t="s">
        <v>599</v>
      </c>
      <c r="D277" s="292" t="s">
        <v>1446</v>
      </c>
      <c r="E277" s="292" t="s">
        <v>97</v>
      </c>
      <c r="F277" s="296"/>
      <c r="G277" s="316"/>
      <c r="H277" s="298"/>
      <c r="I277" s="293">
        <v>143534850</v>
      </c>
      <c r="J277" s="292" t="s">
        <v>114</v>
      </c>
      <c r="K277" s="292"/>
    </row>
    <row r="278" spans="1:11" s="308" customFormat="1">
      <c r="A278" s="538">
        <v>44344</v>
      </c>
      <c r="B278" s="315"/>
      <c r="C278" s="292" t="s">
        <v>624</v>
      </c>
      <c r="D278" s="292" t="s">
        <v>1446</v>
      </c>
      <c r="E278" s="292" t="s">
        <v>97</v>
      </c>
      <c r="F278" s="296"/>
      <c r="G278" s="316"/>
      <c r="H278" s="298"/>
      <c r="I278" s="293">
        <v>185036000</v>
      </c>
      <c r="J278" s="292" t="s">
        <v>114</v>
      </c>
      <c r="K278" s="292"/>
    </row>
    <row r="279" spans="1:11" s="308" customFormat="1">
      <c r="A279" s="538">
        <v>44344</v>
      </c>
      <c r="B279" s="315"/>
      <c r="C279" s="292" t="s">
        <v>1220</v>
      </c>
      <c r="D279" s="292" t="s">
        <v>1446</v>
      </c>
      <c r="E279" s="292" t="s">
        <v>97</v>
      </c>
      <c r="F279" s="296"/>
      <c r="G279" s="316"/>
      <c r="H279" s="298"/>
      <c r="I279" s="293">
        <v>176710000</v>
      </c>
      <c r="J279" s="292" t="s">
        <v>114</v>
      </c>
      <c r="K279" s="292"/>
    </row>
    <row r="280" spans="1:11" s="308" customFormat="1">
      <c r="A280" s="538">
        <v>44344</v>
      </c>
      <c r="B280" s="315"/>
      <c r="C280" s="292" t="s">
        <v>614</v>
      </c>
      <c r="D280" s="292" t="s">
        <v>1446</v>
      </c>
      <c r="E280" s="292" t="s">
        <v>97</v>
      </c>
      <c r="F280" s="296"/>
      <c r="G280" s="316"/>
      <c r="H280" s="298"/>
      <c r="I280" s="293">
        <v>6000000</v>
      </c>
      <c r="J280" s="292" t="s">
        <v>114</v>
      </c>
      <c r="K280" s="292"/>
    </row>
    <row r="281" spans="1:11" s="308" customFormat="1">
      <c r="A281" s="538">
        <v>44326</v>
      </c>
      <c r="B281" s="315"/>
      <c r="C281" s="292" t="s">
        <v>542</v>
      </c>
      <c r="D281" s="292" t="s">
        <v>1562</v>
      </c>
      <c r="E281" s="292" t="s">
        <v>97</v>
      </c>
      <c r="F281" s="296"/>
      <c r="G281" s="316"/>
      <c r="H281" s="298"/>
      <c r="I281" s="293">
        <v>34000000</v>
      </c>
      <c r="J281" s="292" t="s">
        <v>114</v>
      </c>
      <c r="K281" s="292"/>
    </row>
    <row r="282" spans="1:11" s="308" customFormat="1">
      <c r="A282" s="538">
        <v>44344</v>
      </c>
      <c r="B282" s="315"/>
      <c r="C282" s="292" t="s">
        <v>542</v>
      </c>
      <c r="D282" s="292" t="s">
        <v>1562</v>
      </c>
      <c r="E282" s="292" t="s">
        <v>97</v>
      </c>
      <c r="F282" s="296"/>
      <c r="G282" s="316"/>
      <c r="H282" s="298"/>
      <c r="I282" s="293">
        <v>34000000</v>
      </c>
      <c r="J282" s="292" t="s">
        <v>114</v>
      </c>
      <c r="K282" s="292"/>
    </row>
    <row r="283" spans="1:11" s="308" customFormat="1">
      <c r="A283" s="538">
        <v>44326</v>
      </c>
      <c r="B283" s="315"/>
      <c r="C283" s="292" t="s">
        <v>270</v>
      </c>
      <c r="D283" s="292" t="s">
        <v>1563</v>
      </c>
      <c r="E283" s="292" t="s">
        <v>97</v>
      </c>
      <c r="F283" s="296"/>
      <c r="G283" s="316"/>
      <c r="H283" s="298"/>
      <c r="I283" s="293">
        <v>61000000</v>
      </c>
      <c r="J283" s="292" t="s">
        <v>114</v>
      </c>
      <c r="K283" s="292"/>
    </row>
    <row r="284" spans="1:11" s="308" customFormat="1">
      <c r="A284" s="538">
        <v>44326</v>
      </c>
      <c r="B284" s="315"/>
      <c r="C284" s="292" t="s">
        <v>221</v>
      </c>
      <c r="D284" s="292" t="s">
        <v>1564</v>
      </c>
      <c r="E284" s="292" t="s">
        <v>97</v>
      </c>
      <c r="F284" s="296"/>
      <c r="G284" s="316"/>
      <c r="H284" s="298"/>
      <c r="I284" s="293">
        <v>13597600</v>
      </c>
      <c r="J284" s="292" t="s">
        <v>114</v>
      </c>
      <c r="K284" s="292"/>
    </row>
    <row r="285" spans="1:11" s="308" customFormat="1">
      <c r="A285" s="538">
        <v>44336</v>
      </c>
      <c r="B285" s="315"/>
      <c r="C285" s="292" t="s">
        <v>270</v>
      </c>
      <c r="D285" s="292" t="s">
        <v>1565</v>
      </c>
      <c r="E285" s="292" t="s">
        <v>97</v>
      </c>
      <c r="F285" s="296"/>
      <c r="G285" s="316"/>
      <c r="H285" s="298"/>
      <c r="I285" s="293">
        <v>484800000</v>
      </c>
      <c r="J285" s="292" t="s">
        <v>114</v>
      </c>
      <c r="K285" s="292"/>
    </row>
    <row r="286" spans="1:11" s="308" customFormat="1">
      <c r="A286" s="538">
        <v>44336</v>
      </c>
      <c r="B286" s="315"/>
      <c r="C286" s="292" t="s">
        <v>697</v>
      </c>
      <c r="D286" s="292" t="s">
        <v>1566</v>
      </c>
      <c r="E286" s="292" t="s">
        <v>162</v>
      </c>
      <c r="F286" s="296"/>
      <c r="G286" s="316"/>
      <c r="H286" s="298"/>
      <c r="I286" s="293">
        <v>182872800</v>
      </c>
      <c r="J286" s="292" t="s">
        <v>114</v>
      </c>
      <c r="K286" s="292"/>
    </row>
    <row r="287" spans="1:11" s="308" customFormat="1">
      <c r="A287" s="538">
        <v>44344</v>
      </c>
      <c r="B287" s="315"/>
      <c r="C287" s="292" t="s">
        <v>1561</v>
      </c>
      <c r="D287" s="292" t="s">
        <v>1567</v>
      </c>
      <c r="E287" s="292" t="s">
        <v>97</v>
      </c>
      <c r="F287" s="296"/>
      <c r="G287" s="316"/>
      <c r="H287" s="298"/>
      <c r="I287" s="293">
        <v>23000000</v>
      </c>
      <c r="J287" s="292" t="s">
        <v>114</v>
      </c>
      <c r="K287" s="292"/>
    </row>
    <row r="288" spans="1:11" s="294" customFormat="1">
      <c r="A288" s="538">
        <v>44344</v>
      </c>
      <c r="B288" s="315"/>
      <c r="C288" s="292" t="s">
        <v>1402</v>
      </c>
      <c r="D288" s="292" t="s">
        <v>1568</v>
      </c>
      <c r="E288" s="292" t="s">
        <v>162</v>
      </c>
      <c r="F288" s="296"/>
      <c r="G288" s="316"/>
      <c r="H288" s="298"/>
      <c r="I288" s="293">
        <v>1852000000</v>
      </c>
      <c r="J288" s="292" t="s">
        <v>114</v>
      </c>
      <c r="K288" s="292"/>
    </row>
    <row r="289" spans="1:11" s="294" customFormat="1">
      <c r="A289" s="538">
        <v>44344</v>
      </c>
      <c r="B289" s="315"/>
      <c r="C289" s="292" t="s">
        <v>270</v>
      </c>
      <c r="D289" s="292" t="s">
        <v>1569</v>
      </c>
      <c r="E289" s="292" t="s">
        <v>162</v>
      </c>
      <c r="F289" s="296"/>
      <c r="G289" s="316"/>
      <c r="H289" s="298"/>
      <c r="I289" s="293">
        <v>73000000</v>
      </c>
      <c r="J289" s="292" t="s">
        <v>114</v>
      </c>
      <c r="K289" s="292"/>
    </row>
  </sheetData>
  <autoFilter ref="A4:K289" xr:uid="{00000000-0009-0000-0000-000013000000}"/>
  <phoneticPr fontId="4" type="noConversion"/>
  <pageMargins left="0.7" right="0.7" top="0.75" bottom="0.75" header="0.3" footer="0.3"/>
  <pageSetup orientation="portrait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73"/>
  <sheetViews>
    <sheetView topLeftCell="A106" zoomScale="80" zoomScaleNormal="80" workbookViewId="0">
      <selection activeCell="C127" sqref="C126:C127"/>
    </sheetView>
  </sheetViews>
  <sheetFormatPr defaultColWidth="9.140625" defaultRowHeight="15"/>
  <cols>
    <col min="1" max="1" width="11.42578125" style="541" bestFit="1" customWidth="1"/>
    <col min="2" max="2" width="5.42578125" style="242" bestFit="1" customWidth="1"/>
    <col min="3" max="3" width="75.85546875" style="242" bestFit="1" customWidth="1"/>
    <col min="4" max="4" width="76" style="242" bestFit="1" customWidth="1"/>
    <col min="5" max="5" width="33.28515625" style="242" customWidth="1"/>
    <col min="6" max="6" width="28.7109375" style="242" customWidth="1"/>
    <col min="7" max="7" width="34.42578125" style="242" customWidth="1"/>
    <col min="8" max="8" width="22.5703125" style="242" customWidth="1"/>
    <col min="9" max="9" width="28.7109375" style="242" customWidth="1"/>
    <col min="10" max="10" width="14.140625" style="242" customWidth="1"/>
    <col min="11" max="11" width="12.5703125" style="242" customWidth="1"/>
    <col min="12" max="12" width="12.28515625" style="242" bestFit="1" customWidth="1"/>
    <col min="13" max="16384" width="9.140625" style="242"/>
  </cols>
  <sheetData>
    <row r="1" spans="1:11" s="294" customFormat="1">
      <c r="A1" s="308"/>
    </row>
    <row r="2" spans="1:11" s="294" customFormat="1">
      <c r="F2" s="294">
        <v>1583931.9699999997</v>
      </c>
      <c r="I2" s="294">
        <v>22880.0897005322</v>
      </c>
      <c r="K2" s="294">
        <v>22898.315316349886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+SUBTOTAL(9,F5:F59765)</f>
        <v>17772679.390000004</v>
      </c>
      <c r="G4" s="397">
        <f>+SUBTOTAL(9,G184:G59765)</f>
        <v>0</v>
      </c>
      <c r="H4" s="397">
        <f>+SUBTOTAL(9,H184:H59765)</f>
        <v>10600481.810000001</v>
      </c>
      <c r="I4" s="370">
        <f>+SUBTOTAL(9,I184:I59765)</f>
        <v>249244600099</v>
      </c>
      <c r="J4" s="370"/>
      <c r="K4" s="370"/>
    </row>
    <row r="5" spans="1:11" s="308" customFormat="1">
      <c r="A5" s="538">
        <v>44357</v>
      </c>
      <c r="B5" s="315"/>
      <c r="C5" s="292" t="s">
        <v>1584</v>
      </c>
      <c r="D5" s="292" t="s">
        <v>1128</v>
      </c>
      <c r="E5" s="398" t="s">
        <v>81</v>
      </c>
      <c r="F5" s="296">
        <v>1583869.97</v>
      </c>
      <c r="G5" s="316">
        <f t="shared" ref="G5:G17" si="0">+ROUND(F5*$I$2,0)</f>
        <v>36239086988</v>
      </c>
      <c r="H5" s="298"/>
      <c r="I5" s="298"/>
      <c r="J5" s="292" t="s">
        <v>115</v>
      </c>
      <c r="K5" s="292"/>
    </row>
    <row r="6" spans="1:11" s="308" customFormat="1">
      <c r="A6" s="538">
        <v>44358</v>
      </c>
      <c r="B6" s="315"/>
      <c r="C6" s="292" t="s">
        <v>499</v>
      </c>
      <c r="D6" s="292" t="s">
        <v>1585</v>
      </c>
      <c r="E6" s="398" t="s">
        <v>117</v>
      </c>
      <c r="F6" s="296">
        <v>101141.73</v>
      </c>
      <c r="G6" s="316">
        <f t="shared" si="0"/>
        <v>2314131855</v>
      </c>
      <c r="H6" s="298"/>
      <c r="I6" s="298"/>
      <c r="J6" s="292" t="s">
        <v>115</v>
      </c>
      <c r="K6" s="292"/>
    </row>
    <row r="7" spans="1:11" s="308" customFormat="1">
      <c r="A7" s="538">
        <v>44351</v>
      </c>
      <c r="B7" s="315"/>
      <c r="C7" s="292" t="s">
        <v>128</v>
      </c>
      <c r="D7" s="292" t="s">
        <v>1585</v>
      </c>
      <c r="E7" s="398" t="s">
        <v>117</v>
      </c>
      <c r="F7" s="296">
        <v>1459751</v>
      </c>
      <c r="G7" s="316">
        <f t="shared" si="0"/>
        <v>33399233820</v>
      </c>
      <c r="H7" s="298"/>
      <c r="I7" s="298"/>
      <c r="J7" s="292" t="s">
        <v>115</v>
      </c>
      <c r="K7" s="292"/>
    </row>
    <row r="8" spans="1:11" s="308" customFormat="1">
      <c r="A8" s="538">
        <v>44351</v>
      </c>
      <c r="B8" s="315"/>
      <c r="C8" s="292" t="s">
        <v>127</v>
      </c>
      <c r="D8" s="292" t="s">
        <v>1585</v>
      </c>
      <c r="E8" s="398" t="s">
        <v>117</v>
      </c>
      <c r="F8" s="296">
        <v>2789784.2</v>
      </c>
      <c r="G8" s="316">
        <f t="shared" si="0"/>
        <v>63830512741</v>
      </c>
      <c r="H8" s="298"/>
      <c r="I8" s="298"/>
      <c r="J8" s="292" t="s">
        <v>115</v>
      </c>
      <c r="K8" s="292"/>
    </row>
    <row r="9" spans="1:11" s="308" customFormat="1">
      <c r="A9" s="538">
        <v>44365</v>
      </c>
      <c r="B9" s="315"/>
      <c r="C9" s="292" t="s">
        <v>128</v>
      </c>
      <c r="D9" s="292" t="s">
        <v>1585</v>
      </c>
      <c r="E9" s="398" t="s">
        <v>117</v>
      </c>
      <c r="F9" s="296">
        <v>1307400.3999999999</v>
      </c>
      <c r="G9" s="316">
        <f t="shared" si="0"/>
        <v>29913438427</v>
      </c>
      <c r="H9" s="298"/>
      <c r="I9" s="298"/>
      <c r="J9" s="292" t="s">
        <v>115</v>
      </c>
      <c r="K9" s="292"/>
    </row>
    <row r="10" spans="1:11" s="308" customFormat="1">
      <c r="A10" s="538">
        <v>44365</v>
      </c>
      <c r="B10" s="315"/>
      <c r="C10" s="292" t="s">
        <v>127</v>
      </c>
      <c r="D10" s="292" t="s">
        <v>1585</v>
      </c>
      <c r="E10" s="398" t="s">
        <v>117</v>
      </c>
      <c r="F10" s="296">
        <v>2999939</v>
      </c>
      <c r="G10" s="316">
        <f t="shared" si="0"/>
        <v>68638873416</v>
      </c>
      <c r="H10" s="298"/>
      <c r="I10" s="298"/>
      <c r="J10" s="292" t="s">
        <v>115</v>
      </c>
      <c r="K10" s="292"/>
    </row>
    <row r="11" spans="1:11" s="308" customFormat="1">
      <c r="A11" s="538">
        <v>44377</v>
      </c>
      <c r="B11" s="315"/>
      <c r="C11" s="292" t="s">
        <v>500</v>
      </c>
      <c r="D11" s="292" t="s">
        <v>1585</v>
      </c>
      <c r="E11" s="398" t="s">
        <v>117</v>
      </c>
      <c r="F11" s="296">
        <v>249258.53</v>
      </c>
      <c r="G11" s="316">
        <f t="shared" si="0"/>
        <v>5703057525</v>
      </c>
      <c r="H11" s="298"/>
      <c r="I11" s="298"/>
      <c r="J11" s="292" t="s">
        <v>115</v>
      </c>
      <c r="K11" s="292"/>
    </row>
    <row r="12" spans="1:11" s="308" customFormat="1">
      <c r="A12" s="538">
        <v>44368</v>
      </c>
      <c r="B12" s="315"/>
      <c r="C12" s="292" t="s">
        <v>664</v>
      </c>
      <c r="D12" s="292" t="s">
        <v>1585</v>
      </c>
      <c r="E12" s="398" t="s">
        <v>117</v>
      </c>
      <c r="F12" s="296">
        <v>963401.73</v>
      </c>
      <c r="G12" s="316">
        <f t="shared" si="0"/>
        <v>22042718000</v>
      </c>
      <c r="H12" s="298"/>
      <c r="I12" s="298"/>
      <c r="J12" s="292" t="s">
        <v>115</v>
      </c>
      <c r="K12" s="292"/>
    </row>
    <row r="13" spans="1:11" s="308" customFormat="1">
      <c r="A13" s="538">
        <v>44365</v>
      </c>
      <c r="B13" s="315"/>
      <c r="C13" s="292" t="s">
        <v>636</v>
      </c>
      <c r="D13" s="292" t="s">
        <v>1585</v>
      </c>
      <c r="E13" s="398" t="s">
        <v>117</v>
      </c>
      <c r="F13" s="296">
        <v>325991.73</v>
      </c>
      <c r="G13" s="316">
        <f t="shared" si="0"/>
        <v>7458720024</v>
      </c>
      <c r="H13" s="298"/>
      <c r="I13" s="298"/>
      <c r="J13" s="292" t="s">
        <v>115</v>
      </c>
      <c r="K13" s="292"/>
    </row>
    <row r="14" spans="1:11" s="308" customFormat="1">
      <c r="A14" s="538">
        <v>44365</v>
      </c>
      <c r="B14" s="315"/>
      <c r="C14" s="292" t="s">
        <v>930</v>
      </c>
      <c r="D14" s="292" t="s">
        <v>1585</v>
      </c>
      <c r="E14" s="398" t="s">
        <v>117</v>
      </c>
      <c r="F14" s="296">
        <v>208061.73</v>
      </c>
      <c r="G14" s="316">
        <f t="shared" si="0"/>
        <v>4760471046</v>
      </c>
      <c r="H14" s="298"/>
      <c r="I14" s="298"/>
      <c r="J14" s="292" t="s">
        <v>115</v>
      </c>
      <c r="K14" s="292"/>
    </row>
    <row r="15" spans="1:11" s="308" customFormat="1">
      <c r="A15" s="538">
        <v>44368</v>
      </c>
      <c r="B15" s="315"/>
      <c r="C15" s="292" t="s">
        <v>683</v>
      </c>
      <c r="D15" s="292" t="s">
        <v>1585</v>
      </c>
      <c r="E15" s="398" t="s">
        <v>117</v>
      </c>
      <c r="F15" s="296">
        <v>155947.73000000001</v>
      </c>
      <c r="G15" s="316">
        <f t="shared" si="0"/>
        <v>3568098051</v>
      </c>
      <c r="H15" s="298"/>
      <c r="I15" s="298"/>
      <c r="J15" s="292" t="s">
        <v>115</v>
      </c>
      <c r="K15" s="292"/>
    </row>
    <row r="16" spans="1:11" s="308" customFormat="1">
      <c r="A16" s="538">
        <v>44368</v>
      </c>
      <c r="B16" s="315"/>
      <c r="C16" s="292" t="s">
        <v>700</v>
      </c>
      <c r="D16" s="292" t="s">
        <v>1585</v>
      </c>
      <c r="E16" s="398" t="s">
        <v>117</v>
      </c>
      <c r="F16" s="296">
        <v>83795.73</v>
      </c>
      <c r="G16" s="316">
        <f t="shared" si="0"/>
        <v>1917253819</v>
      </c>
      <c r="H16" s="298"/>
      <c r="I16" s="298"/>
      <c r="J16" s="292" t="s">
        <v>115</v>
      </c>
      <c r="K16" s="292"/>
    </row>
    <row r="17" spans="1:11" s="308" customFormat="1">
      <c r="A17" s="538">
        <v>44351</v>
      </c>
      <c r="B17" s="315"/>
      <c r="C17" s="292" t="s">
        <v>494</v>
      </c>
      <c r="D17" s="292" t="s">
        <v>1409</v>
      </c>
      <c r="E17" s="398" t="s">
        <v>117</v>
      </c>
      <c r="F17" s="296">
        <v>421527.13</v>
      </c>
      <c r="G17" s="316">
        <f t="shared" si="0"/>
        <v>9644578546</v>
      </c>
      <c r="H17" s="298"/>
      <c r="I17" s="298"/>
      <c r="J17" s="292" t="s">
        <v>115</v>
      </c>
      <c r="K17" s="292"/>
    </row>
    <row r="18" spans="1:11" s="308" customFormat="1">
      <c r="A18" s="538">
        <v>44348</v>
      </c>
      <c r="B18" s="315"/>
      <c r="C18" s="292" t="s">
        <v>432</v>
      </c>
      <c r="D18" s="292" t="s">
        <v>1410</v>
      </c>
      <c r="E18" s="398" t="s">
        <v>17</v>
      </c>
      <c r="F18" s="296"/>
      <c r="G18" s="316">
        <v>14868</v>
      </c>
      <c r="H18" s="298"/>
      <c r="I18" s="298"/>
      <c r="J18" s="292" t="s">
        <v>114</v>
      </c>
      <c r="K18" s="292"/>
    </row>
    <row r="19" spans="1:11" s="308" customFormat="1">
      <c r="A19" s="538">
        <v>44366</v>
      </c>
      <c r="B19" s="315"/>
      <c r="C19" s="292" t="s">
        <v>430</v>
      </c>
      <c r="D19" s="292" t="s">
        <v>1590</v>
      </c>
      <c r="E19" s="398" t="s">
        <v>17</v>
      </c>
      <c r="F19" s="296"/>
      <c r="G19" s="316">
        <v>227512</v>
      </c>
      <c r="H19" s="298"/>
      <c r="I19" s="298"/>
      <c r="J19" s="292" t="s">
        <v>114</v>
      </c>
      <c r="K19" s="292"/>
    </row>
    <row r="20" spans="1:11" s="308" customFormat="1">
      <c r="A20" s="538">
        <v>44366</v>
      </c>
      <c r="B20" s="315"/>
      <c r="C20" s="292" t="s">
        <v>131</v>
      </c>
      <c r="D20" s="292" t="s">
        <v>1590</v>
      </c>
      <c r="E20" s="398" t="s">
        <v>17</v>
      </c>
      <c r="F20" s="296"/>
      <c r="G20" s="316">
        <v>268575</v>
      </c>
      <c r="H20" s="298"/>
      <c r="I20" s="298"/>
      <c r="J20" s="292" t="s">
        <v>114</v>
      </c>
      <c r="K20" s="292"/>
    </row>
    <row r="21" spans="1:11" s="308" customFormat="1">
      <c r="A21" s="538">
        <v>44372</v>
      </c>
      <c r="B21" s="315"/>
      <c r="C21" s="292" t="s">
        <v>431</v>
      </c>
      <c r="D21" s="292" t="s">
        <v>1590</v>
      </c>
      <c r="E21" s="398" t="s">
        <v>17</v>
      </c>
      <c r="F21" s="296"/>
      <c r="G21" s="316">
        <v>4394</v>
      </c>
      <c r="H21" s="298"/>
      <c r="I21" s="298"/>
      <c r="J21" s="292" t="s">
        <v>114</v>
      </c>
      <c r="K21" s="292"/>
    </row>
    <row r="22" spans="1:11" s="308" customFormat="1">
      <c r="A22" s="538">
        <v>44376</v>
      </c>
      <c r="B22" s="315"/>
      <c r="C22" s="292" t="s">
        <v>256</v>
      </c>
      <c r="D22" s="292" t="s">
        <v>1590</v>
      </c>
      <c r="E22" s="398" t="s">
        <v>17</v>
      </c>
      <c r="F22" s="296"/>
      <c r="G22" s="316">
        <v>2700</v>
      </c>
      <c r="H22" s="298"/>
      <c r="I22" s="298"/>
      <c r="J22" s="292" t="s">
        <v>114</v>
      </c>
      <c r="K22" s="292"/>
    </row>
    <row r="23" spans="1:11" s="308" customFormat="1">
      <c r="A23" s="538">
        <v>44348</v>
      </c>
      <c r="B23" s="315"/>
      <c r="C23" s="292" t="s">
        <v>181</v>
      </c>
      <c r="D23" s="292" t="s">
        <v>1591</v>
      </c>
      <c r="E23" s="398" t="s">
        <v>18</v>
      </c>
      <c r="F23" s="296"/>
      <c r="G23" s="316">
        <v>1276000</v>
      </c>
      <c r="H23" s="298"/>
      <c r="I23" s="298"/>
      <c r="J23" s="292" t="s">
        <v>114</v>
      </c>
      <c r="K23" s="292"/>
    </row>
    <row r="24" spans="1:11" s="308" customFormat="1">
      <c r="A24" s="538">
        <v>44349</v>
      </c>
      <c r="B24" s="315"/>
      <c r="C24" s="292" t="s">
        <v>1583</v>
      </c>
      <c r="D24" s="292" t="s">
        <v>1591</v>
      </c>
      <c r="E24" s="398" t="s">
        <v>18</v>
      </c>
      <c r="F24" s="296"/>
      <c r="G24" s="316">
        <v>2782000</v>
      </c>
      <c r="H24" s="298"/>
      <c r="I24" s="298"/>
      <c r="J24" s="292" t="s">
        <v>114</v>
      </c>
      <c r="K24" s="292"/>
    </row>
    <row r="25" spans="1:11" s="308" customFormat="1">
      <c r="A25" s="538">
        <v>44369</v>
      </c>
      <c r="B25" s="315"/>
      <c r="C25" s="292" t="s">
        <v>1586</v>
      </c>
      <c r="D25" s="292" t="s">
        <v>1592</v>
      </c>
      <c r="E25" s="398" t="s">
        <v>18</v>
      </c>
      <c r="F25" s="296"/>
      <c r="G25" s="316">
        <v>38574</v>
      </c>
      <c r="H25" s="298"/>
      <c r="I25" s="298"/>
      <c r="J25" s="292" t="s">
        <v>114</v>
      </c>
      <c r="K25" s="292"/>
    </row>
    <row r="26" spans="1:11" s="308" customFormat="1">
      <c r="A26" s="538">
        <v>44369</v>
      </c>
      <c r="B26" s="315"/>
      <c r="C26" s="292" t="s">
        <v>1587</v>
      </c>
      <c r="D26" s="292" t="s">
        <v>1133</v>
      </c>
      <c r="E26" s="398" t="s">
        <v>18</v>
      </c>
      <c r="F26" s="296"/>
      <c r="G26" s="316">
        <v>103306</v>
      </c>
      <c r="H26" s="298"/>
      <c r="I26" s="298"/>
      <c r="J26" s="292" t="s">
        <v>114</v>
      </c>
      <c r="K26" s="292"/>
    </row>
    <row r="27" spans="1:11" s="308" customFormat="1">
      <c r="A27" s="538">
        <v>44371</v>
      </c>
      <c r="B27" s="315"/>
      <c r="C27" s="292" t="s">
        <v>1588</v>
      </c>
      <c r="D27" s="292" t="s">
        <v>1593</v>
      </c>
      <c r="E27" s="398" t="s">
        <v>18</v>
      </c>
      <c r="F27" s="296"/>
      <c r="G27" s="316">
        <v>98800000</v>
      </c>
      <c r="H27" s="298"/>
      <c r="I27" s="298"/>
      <c r="J27" s="292" t="s">
        <v>114</v>
      </c>
      <c r="K27" s="292"/>
    </row>
    <row r="28" spans="1:11" s="308" customFormat="1">
      <c r="A28" s="538">
        <v>44357</v>
      </c>
      <c r="B28" s="315"/>
      <c r="C28" s="292" t="s">
        <v>260</v>
      </c>
      <c r="D28" s="292" t="s">
        <v>1594</v>
      </c>
      <c r="E28" s="398" t="s">
        <v>18</v>
      </c>
      <c r="F28" s="296"/>
      <c r="G28" s="316">
        <v>60645400</v>
      </c>
      <c r="H28" s="298"/>
      <c r="I28" s="298"/>
      <c r="J28" s="292" t="s">
        <v>114</v>
      </c>
      <c r="K28" s="292"/>
    </row>
    <row r="29" spans="1:11" s="308" customFormat="1">
      <c r="A29" s="538">
        <v>44361</v>
      </c>
      <c r="B29" s="315"/>
      <c r="C29" s="292" t="s">
        <v>1589</v>
      </c>
      <c r="D29" s="292" t="s">
        <v>1595</v>
      </c>
      <c r="E29" s="398" t="s">
        <v>18</v>
      </c>
      <c r="F29" s="296"/>
      <c r="G29" s="316">
        <v>9060000</v>
      </c>
      <c r="H29" s="298"/>
      <c r="I29" s="298"/>
      <c r="J29" s="292" t="s">
        <v>114</v>
      </c>
      <c r="K29" s="292"/>
    </row>
    <row r="30" spans="1:11" s="308" customFormat="1">
      <c r="A30" s="538">
        <v>44369</v>
      </c>
      <c r="B30" s="315"/>
      <c r="C30" s="292" t="s">
        <v>1075</v>
      </c>
      <c r="D30" s="292" t="s">
        <v>1285</v>
      </c>
      <c r="E30" s="398" t="s">
        <v>18</v>
      </c>
      <c r="F30" s="296"/>
      <c r="G30" s="316">
        <v>48072400</v>
      </c>
      <c r="H30" s="298"/>
      <c r="I30" s="298"/>
      <c r="J30" s="292" t="s">
        <v>114</v>
      </c>
      <c r="K30" s="292"/>
    </row>
    <row r="31" spans="1:11" s="308" customFormat="1">
      <c r="A31" s="538">
        <v>44362</v>
      </c>
      <c r="B31" s="315"/>
      <c r="C31" s="292" t="s">
        <v>1075</v>
      </c>
      <c r="D31" s="292" t="s">
        <v>1596</v>
      </c>
      <c r="E31" s="398" t="s">
        <v>18</v>
      </c>
      <c r="F31" s="296"/>
      <c r="G31" s="316">
        <v>23976300</v>
      </c>
      <c r="H31" s="298"/>
      <c r="I31" s="298"/>
      <c r="J31" s="292" t="s">
        <v>114</v>
      </c>
      <c r="K31" s="292"/>
    </row>
    <row r="32" spans="1:11" s="308" customFormat="1">
      <c r="A32" s="538">
        <v>44349</v>
      </c>
      <c r="B32" s="315"/>
      <c r="C32" s="292" t="s">
        <v>998</v>
      </c>
      <c r="D32" s="292" t="s">
        <v>654</v>
      </c>
      <c r="E32" s="292" t="s">
        <v>161</v>
      </c>
      <c r="F32" s="296"/>
      <c r="G32" s="316">
        <v>11467500000</v>
      </c>
      <c r="H32" s="298"/>
      <c r="I32" s="298"/>
      <c r="J32" s="292" t="s">
        <v>114</v>
      </c>
      <c r="K32" s="292"/>
    </row>
    <row r="33" spans="1:11" s="308" customFormat="1">
      <c r="A33" s="538">
        <v>44350</v>
      </c>
      <c r="B33" s="315"/>
      <c r="C33" s="292" t="s">
        <v>267</v>
      </c>
      <c r="D33" s="292" t="s">
        <v>999</v>
      </c>
      <c r="E33" s="292"/>
      <c r="F33" s="296">
        <v>2582237.89</v>
      </c>
      <c r="G33" s="316">
        <f t="shared" ref="G33:G34" si="1">+ROUND(F33*$I$2,0)</f>
        <v>59081834551</v>
      </c>
      <c r="H33" s="298"/>
      <c r="I33" s="298"/>
      <c r="J33" s="292" t="s">
        <v>115</v>
      </c>
      <c r="K33" s="292"/>
    </row>
    <row r="34" spans="1:11" s="308" customFormat="1">
      <c r="A34" s="538">
        <v>44365</v>
      </c>
      <c r="B34" s="315"/>
      <c r="C34" s="292" t="s">
        <v>267</v>
      </c>
      <c r="D34" s="292" t="s">
        <v>999</v>
      </c>
      <c r="E34" s="292"/>
      <c r="F34" s="296">
        <v>2540570.89</v>
      </c>
      <c r="G34" s="316">
        <f t="shared" si="1"/>
        <v>58128489854</v>
      </c>
      <c r="H34" s="298"/>
      <c r="I34" s="298"/>
      <c r="J34" s="292" t="s">
        <v>115</v>
      </c>
      <c r="K34" s="292"/>
    </row>
    <row r="35" spans="1:11" s="308" customFormat="1">
      <c r="A35" s="538">
        <v>44363</v>
      </c>
      <c r="B35" s="315"/>
      <c r="C35" s="292" t="s">
        <v>267</v>
      </c>
      <c r="D35" s="292" t="s">
        <v>690</v>
      </c>
      <c r="E35" s="292" t="s">
        <v>161</v>
      </c>
      <c r="F35" s="296"/>
      <c r="G35" s="316">
        <v>14839500000</v>
      </c>
      <c r="H35" s="298"/>
      <c r="I35" s="298"/>
      <c r="J35" s="292" t="s">
        <v>114</v>
      </c>
      <c r="K35" s="292"/>
    </row>
    <row r="36" spans="1:11" s="308" customFormat="1">
      <c r="A36" s="538">
        <v>44357</v>
      </c>
      <c r="B36" s="315"/>
      <c r="C36" s="292" t="s">
        <v>219</v>
      </c>
      <c r="D36" s="292" t="s">
        <v>1597</v>
      </c>
      <c r="E36" s="398" t="s">
        <v>19</v>
      </c>
      <c r="F36" s="296"/>
      <c r="G36" s="316"/>
      <c r="H36" s="298"/>
      <c r="I36" s="551">
        <v>5632627451</v>
      </c>
      <c r="J36" s="552" t="s">
        <v>114</v>
      </c>
      <c r="K36" s="292"/>
    </row>
    <row r="37" spans="1:11" s="308" customFormat="1">
      <c r="A37" s="538">
        <v>44376</v>
      </c>
      <c r="B37" s="315"/>
      <c r="C37" s="292" t="s">
        <v>219</v>
      </c>
      <c r="D37" s="292" t="s">
        <v>1598</v>
      </c>
      <c r="E37" s="398" t="s">
        <v>19</v>
      </c>
      <c r="F37" s="296"/>
      <c r="G37" s="316"/>
      <c r="H37" s="298"/>
      <c r="I37" s="551">
        <v>7066383</v>
      </c>
      <c r="J37" s="552" t="s">
        <v>114</v>
      </c>
      <c r="K37" s="292"/>
    </row>
    <row r="38" spans="1:11" s="308" customFormat="1">
      <c r="A38" s="538">
        <v>44357</v>
      </c>
      <c r="B38" s="315"/>
      <c r="C38" s="292" t="s">
        <v>219</v>
      </c>
      <c r="D38" s="292" t="s">
        <v>1599</v>
      </c>
      <c r="E38" s="398" t="s">
        <v>19</v>
      </c>
      <c r="F38" s="296"/>
      <c r="G38" s="316"/>
      <c r="H38" s="298"/>
      <c r="I38" s="551">
        <v>116069421</v>
      </c>
      <c r="J38" s="552" t="s">
        <v>114</v>
      </c>
      <c r="K38" s="292"/>
    </row>
    <row r="39" spans="1:11" s="308" customFormat="1">
      <c r="A39" s="538">
        <v>44357</v>
      </c>
      <c r="B39" s="315"/>
      <c r="C39" s="292" t="s">
        <v>219</v>
      </c>
      <c r="D39" s="292" t="s">
        <v>1600</v>
      </c>
      <c r="E39" s="398" t="s">
        <v>19</v>
      </c>
      <c r="F39" s="296"/>
      <c r="G39" s="316"/>
      <c r="H39" s="298"/>
      <c r="I39" s="551">
        <v>86026421</v>
      </c>
      <c r="J39" s="552" t="s">
        <v>114</v>
      </c>
      <c r="K39" s="292"/>
    </row>
    <row r="40" spans="1:11" s="308" customFormat="1">
      <c r="A40" s="538">
        <v>44357</v>
      </c>
      <c r="B40" s="315"/>
      <c r="C40" s="292" t="s">
        <v>219</v>
      </c>
      <c r="D40" s="292" t="s">
        <v>1600</v>
      </c>
      <c r="E40" s="398" t="s">
        <v>19</v>
      </c>
      <c r="F40" s="296"/>
      <c r="G40" s="316"/>
      <c r="H40" s="551">
        <v>15578</v>
      </c>
      <c r="I40" s="293">
        <f t="shared" ref="I40:I41" si="2">+ROUND(H40*$K$2,0)</f>
        <v>356709956</v>
      </c>
      <c r="J40" s="552" t="s">
        <v>115</v>
      </c>
      <c r="K40" s="292"/>
    </row>
    <row r="41" spans="1:11" s="308" customFormat="1">
      <c r="A41" s="538">
        <v>44365</v>
      </c>
      <c r="B41" s="315"/>
      <c r="C41" s="292" t="s">
        <v>219</v>
      </c>
      <c r="D41" s="292" t="s">
        <v>1601</v>
      </c>
      <c r="E41" s="398" t="s">
        <v>19</v>
      </c>
      <c r="F41" s="296"/>
      <c r="G41" s="316"/>
      <c r="H41" s="551">
        <v>21269</v>
      </c>
      <c r="I41" s="293">
        <f t="shared" si="2"/>
        <v>487024268</v>
      </c>
      <c r="J41" s="552" t="s">
        <v>115</v>
      </c>
      <c r="K41" s="292"/>
    </row>
    <row r="42" spans="1:11" s="308" customFormat="1">
      <c r="A42" s="538">
        <v>44365</v>
      </c>
      <c r="B42" s="315"/>
      <c r="C42" s="292" t="s">
        <v>219</v>
      </c>
      <c r="D42" s="292" t="s">
        <v>1601</v>
      </c>
      <c r="E42" s="398" t="s">
        <v>19</v>
      </c>
      <c r="F42" s="296"/>
      <c r="G42" s="316"/>
      <c r="H42" s="298"/>
      <c r="I42" s="551">
        <v>621329625</v>
      </c>
      <c r="J42" s="552" t="s">
        <v>114</v>
      </c>
      <c r="K42" s="292"/>
    </row>
    <row r="43" spans="1:11" s="308" customFormat="1">
      <c r="A43" s="538">
        <v>44357</v>
      </c>
      <c r="B43" s="315"/>
      <c r="C43" s="292" t="s">
        <v>219</v>
      </c>
      <c r="D43" s="292" t="s">
        <v>1602</v>
      </c>
      <c r="E43" s="398" t="s">
        <v>19</v>
      </c>
      <c r="F43" s="296"/>
      <c r="G43" s="316"/>
      <c r="H43" s="298"/>
      <c r="I43" s="551">
        <v>65249162</v>
      </c>
      <c r="J43" s="552" t="s">
        <v>114</v>
      </c>
      <c r="K43" s="292"/>
    </row>
    <row r="44" spans="1:11" s="308" customFormat="1">
      <c r="A44" s="538">
        <v>44376</v>
      </c>
      <c r="B44" s="315"/>
      <c r="C44" s="292" t="s">
        <v>219</v>
      </c>
      <c r="D44" s="292" t="s">
        <v>1603</v>
      </c>
      <c r="E44" s="398" t="s">
        <v>19</v>
      </c>
      <c r="F44" s="296"/>
      <c r="G44" s="316"/>
      <c r="H44" s="298"/>
      <c r="I44" s="551">
        <v>19003030</v>
      </c>
      <c r="J44" s="552" t="s">
        <v>114</v>
      </c>
      <c r="K44" s="292"/>
    </row>
    <row r="45" spans="1:11" s="308" customFormat="1">
      <c r="A45" s="538">
        <v>44362</v>
      </c>
      <c r="B45" s="315"/>
      <c r="C45" s="292" t="s">
        <v>131</v>
      </c>
      <c r="D45" s="292" t="s">
        <v>1421</v>
      </c>
      <c r="E45" s="292" t="s">
        <v>20</v>
      </c>
      <c r="F45" s="296"/>
      <c r="G45" s="316"/>
      <c r="H45" s="298"/>
      <c r="I45" s="298">
        <v>19358500</v>
      </c>
      <c r="J45" s="292" t="s">
        <v>114</v>
      </c>
      <c r="K45" s="292"/>
    </row>
    <row r="46" spans="1:11" s="308" customFormat="1">
      <c r="A46" s="538">
        <v>44362</v>
      </c>
      <c r="B46" s="315"/>
      <c r="C46" s="292" t="s">
        <v>131</v>
      </c>
      <c r="D46" s="292" t="s">
        <v>1604</v>
      </c>
      <c r="E46" s="292" t="s">
        <v>20</v>
      </c>
      <c r="F46" s="296"/>
      <c r="G46" s="316"/>
      <c r="H46" s="298"/>
      <c r="I46" s="298">
        <v>2782000</v>
      </c>
      <c r="J46" s="292" t="s">
        <v>114</v>
      </c>
      <c r="K46" s="292"/>
    </row>
    <row r="47" spans="1:11" s="308" customFormat="1">
      <c r="A47" s="538">
        <v>44362</v>
      </c>
      <c r="B47" s="315"/>
      <c r="C47" s="292" t="s">
        <v>131</v>
      </c>
      <c r="D47" s="292" t="s">
        <v>1257</v>
      </c>
      <c r="E47" s="292" t="s">
        <v>20</v>
      </c>
      <c r="F47" s="296"/>
      <c r="G47" s="316"/>
      <c r="H47" s="298"/>
      <c r="I47" s="298">
        <v>2772000</v>
      </c>
      <c r="J47" s="292" t="s">
        <v>114</v>
      </c>
      <c r="K47" s="292"/>
    </row>
    <row r="48" spans="1:11" s="308" customFormat="1">
      <c r="A48" s="538">
        <v>44362</v>
      </c>
      <c r="B48" s="315"/>
      <c r="C48" s="292" t="s">
        <v>131</v>
      </c>
      <c r="D48" s="292" t="s">
        <v>642</v>
      </c>
      <c r="E48" s="292" t="s">
        <v>20</v>
      </c>
      <c r="F48" s="296"/>
      <c r="G48" s="316"/>
      <c r="H48" s="298"/>
      <c r="I48" s="298">
        <v>5852000</v>
      </c>
      <c r="J48" s="292" t="s">
        <v>114</v>
      </c>
      <c r="K48" s="292"/>
    </row>
    <row r="49" spans="1:11" s="308" customFormat="1">
      <c r="A49" s="538">
        <v>44372</v>
      </c>
      <c r="B49" s="315"/>
      <c r="C49" s="292" t="s">
        <v>1477</v>
      </c>
      <c r="D49" s="292" t="s">
        <v>1605</v>
      </c>
      <c r="E49" s="292" t="s">
        <v>20</v>
      </c>
      <c r="F49" s="296"/>
      <c r="G49" s="316"/>
      <c r="H49" s="298"/>
      <c r="I49" s="298">
        <v>14280000</v>
      </c>
      <c r="J49" s="292" t="s">
        <v>114</v>
      </c>
      <c r="K49" s="292"/>
    </row>
    <row r="50" spans="1:11" s="308" customFormat="1">
      <c r="A50" s="538">
        <v>44349</v>
      </c>
      <c r="B50" s="315"/>
      <c r="C50" s="292" t="s">
        <v>131</v>
      </c>
      <c r="D50" s="292" t="s">
        <v>628</v>
      </c>
      <c r="E50" s="292" t="s">
        <v>20</v>
      </c>
      <c r="F50" s="296"/>
      <c r="G50" s="316"/>
      <c r="H50" s="298"/>
      <c r="I50" s="298">
        <v>79051000</v>
      </c>
      <c r="J50" s="292" t="s">
        <v>114</v>
      </c>
      <c r="K50" s="292"/>
    </row>
    <row r="51" spans="1:11" s="308" customFormat="1">
      <c r="A51" s="538">
        <v>44349</v>
      </c>
      <c r="B51" s="315"/>
      <c r="C51" s="292" t="s">
        <v>131</v>
      </c>
      <c r="D51" s="292" t="s">
        <v>629</v>
      </c>
      <c r="E51" s="292" t="s">
        <v>20</v>
      </c>
      <c r="F51" s="296"/>
      <c r="G51" s="316"/>
      <c r="H51" s="298"/>
      <c r="I51" s="298">
        <v>30171000</v>
      </c>
      <c r="J51" s="292" t="s">
        <v>114</v>
      </c>
      <c r="K51" s="292"/>
    </row>
    <row r="52" spans="1:11" s="308" customFormat="1">
      <c r="A52" s="538">
        <v>44376</v>
      </c>
      <c r="B52" s="315"/>
      <c r="C52" s="292" t="s">
        <v>133</v>
      </c>
      <c r="D52" s="292" t="s">
        <v>1606</v>
      </c>
      <c r="E52" s="292" t="s">
        <v>116</v>
      </c>
      <c r="F52" s="296"/>
      <c r="G52" s="316"/>
      <c r="H52" s="298"/>
      <c r="I52" s="298">
        <v>2248151863</v>
      </c>
      <c r="J52" s="292" t="s">
        <v>114</v>
      </c>
      <c r="K52" s="292"/>
    </row>
    <row r="53" spans="1:11" s="308" customFormat="1">
      <c r="A53" s="538">
        <v>44376</v>
      </c>
      <c r="B53" s="315"/>
      <c r="C53" s="292" t="s">
        <v>132</v>
      </c>
      <c r="D53" s="292" t="s">
        <v>1607</v>
      </c>
      <c r="E53" s="292" t="s">
        <v>116</v>
      </c>
      <c r="F53" s="296"/>
      <c r="G53" s="316"/>
      <c r="H53" s="298"/>
      <c r="I53" s="298">
        <v>8089688</v>
      </c>
      <c r="J53" s="292" t="s">
        <v>114</v>
      </c>
      <c r="K53" s="292"/>
    </row>
    <row r="54" spans="1:11" s="308" customFormat="1">
      <c r="A54" s="538">
        <v>44376</v>
      </c>
      <c r="B54" s="315"/>
      <c r="C54" s="292" t="s">
        <v>655</v>
      </c>
      <c r="D54" s="292" t="s">
        <v>1607</v>
      </c>
      <c r="E54" s="292" t="s">
        <v>116</v>
      </c>
      <c r="F54" s="296"/>
      <c r="G54" s="316"/>
      <c r="H54" s="298"/>
      <c r="I54" s="298">
        <v>8195436</v>
      </c>
      <c r="J54" s="292" t="s">
        <v>114</v>
      </c>
      <c r="K54" s="292"/>
    </row>
    <row r="55" spans="1:11" s="308" customFormat="1">
      <c r="A55" s="538">
        <v>44376</v>
      </c>
      <c r="B55" s="315"/>
      <c r="C55" s="292" t="s">
        <v>528</v>
      </c>
      <c r="D55" s="292" t="s">
        <v>1607</v>
      </c>
      <c r="E55" s="292" t="s">
        <v>116</v>
      </c>
      <c r="F55" s="296"/>
      <c r="G55" s="316"/>
      <c r="H55" s="298"/>
      <c r="I55" s="298">
        <v>157349035</v>
      </c>
      <c r="J55" s="292" t="s">
        <v>114</v>
      </c>
      <c r="K55" s="292"/>
    </row>
    <row r="56" spans="1:11" s="308" customFormat="1">
      <c r="A56" s="538">
        <v>44376</v>
      </c>
      <c r="B56" s="315"/>
      <c r="C56" s="292" t="s">
        <v>222</v>
      </c>
      <c r="D56" s="292" t="s">
        <v>1607</v>
      </c>
      <c r="E56" s="292" t="s">
        <v>116</v>
      </c>
      <c r="F56" s="296"/>
      <c r="G56" s="316"/>
      <c r="H56" s="298"/>
      <c r="I56" s="298">
        <v>2429700</v>
      </c>
      <c r="J56" s="292" t="s">
        <v>114</v>
      </c>
      <c r="K56" s="292"/>
    </row>
    <row r="57" spans="1:11" s="308" customFormat="1">
      <c r="A57" s="538">
        <v>44365</v>
      </c>
      <c r="B57" s="315"/>
      <c r="C57" s="292" t="s">
        <v>201</v>
      </c>
      <c r="D57" s="292" t="s">
        <v>1607</v>
      </c>
      <c r="E57" s="292" t="s">
        <v>116</v>
      </c>
      <c r="F57" s="296"/>
      <c r="G57" s="316"/>
      <c r="H57" s="298"/>
      <c r="I57" s="298">
        <v>28895307</v>
      </c>
      <c r="J57" s="292" t="s">
        <v>114</v>
      </c>
      <c r="K57" s="292"/>
    </row>
    <row r="58" spans="1:11" s="308" customFormat="1">
      <c r="A58" s="538">
        <v>44365</v>
      </c>
      <c r="B58" s="315"/>
      <c r="C58" s="292" t="s">
        <v>685</v>
      </c>
      <c r="D58" s="292" t="s">
        <v>1607</v>
      </c>
      <c r="E58" s="292" t="s">
        <v>116</v>
      </c>
      <c r="F58" s="296"/>
      <c r="G58" s="316"/>
      <c r="H58" s="298"/>
      <c r="I58" s="298">
        <v>17247482</v>
      </c>
      <c r="J58" s="292" t="s">
        <v>114</v>
      </c>
      <c r="K58" s="292"/>
    </row>
    <row r="59" spans="1:11" s="308" customFormat="1">
      <c r="A59" s="538">
        <v>44372</v>
      </c>
      <c r="B59" s="315"/>
      <c r="C59" s="292" t="s">
        <v>392</v>
      </c>
      <c r="D59" s="292" t="s">
        <v>1612</v>
      </c>
      <c r="E59" s="292" t="s">
        <v>116</v>
      </c>
      <c r="F59" s="296"/>
      <c r="G59" s="316"/>
      <c r="H59" s="298"/>
      <c r="I59" s="298">
        <v>22000</v>
      </c>
      <c r="J59" s="292" t="s">
        <v>114</v>
      </c>
      <c r="K59" s="292"/>
    </row>
    <row r="60" spans="1:11" s="308" customFormat="1">
      <c r="A60" s="538">
        <v>44357</v>
      </c>
      <c r="B60" s="315"/>
      <c r="C60" s="292" t="s">
        <v>219</v>
      </c>
      <c r="D60" s="292" t="s">
        <v>1613</v>
      </c>
      <c r="E60" s="292" t="s">
        <v>116</v>
      </c>
      <c r="F60" s="296"/>
      <c r="G60" s="316"/>
      <c r="H60" s="298"/>
      <c r="I60" s="298">
        <v>3500000</v>
      </c>
      <c r="J60" s="292" t="s">
        <v>114</v>
      </c>
      <c r="K60" s="292"/>
    </row>
    <row r="61" spans="1:11" s="308" customFormat="1">
      <c r="A61" s="538">
        <v>44357</v>
      </c>
      <c r="B61" s="315"/>
      <c r="C61" s="292" t="s">
        <v>646</v>
      </c>
      <c r="D61" s="292" t="s">
        <v>1614</v>
      </c>
      <c r="E61" s="292" t="s">
        <v>116</v>
      </c>
      <c r="F61" s="296"/>
      <c r="G61" s="316"/>
      <c r="H61" s="298"/>
      <c r="I61" s="298">
        <v>1170000</v>
      </c>
      <c r="J61" s="292" t="s">
        <v>114</v>
      </c>
      <c r="K61" s="292"/>
    </row>
    <row r="62" spans="1:11" s="308" customFormat="1">
      <c r="A62" s="538">
        <v>44357</v>
      </c>
      <c r="B62" s="315"/>
      <c r="C62" s="292" t="s">
        <v>259</v>
      </c>
      <c r="D62" s="292" t="s">
        <v>1614</v>
      </c>
      <c r="E62" s="292" t="s">
        <v>116</v>
      </c>
      <c r="F62" s="296"/>
      <c r="G62" s="316"/>
      <c r="H62" s="298"/>
      <c r="I62" s="298">
        <v>40000</v>
      </c>
      <c r="J62" s="292" t="s">
        <v>114</v>
      </c>
      <c r="K62" s="292"/>
    </row>
    <row r="63" spans="1:11" s="308" customFormat="1">
      <c r="A63" s="538">
        <v>44357</v>
      </c>
      <c r="B63" s="315"/>
      <c r="C63" s="292" t="s">
        <v>258</v>
      </c>
      <c r="D63" s="292" t="s">
        <v>1614</v>
      </c>
      <c r="E63" s="292" t="s">
        <v>116</v>
      </c>
      <c r="F63" s="296"/>
      <c r="G63" s="316"/>
      <c r="H63" s="298"/>
      <c r="I63" s="298">
        <v>1070000</v>
      </c>
      <c r="J63" s="292" t="s">
        <v>114</v>
      </c>
      <c r="K63" s="292"/>
    </row>
    <row r="64" spans="1:11" s="308" customFormat="1">
      <c r="A64" s="538">
        <v>44362</v>
      </c>
      <c r="B64" s="315"/>
      <c r="C64" s="292" t="s">
        <v>618</v>
      </c>
      <c r="D64" s="292" t="s">
        <v>1615</v>
      </c>
      <c r="E64" s="292" t="s">
        <v>116</v>
      </c>
      <c r="F64" s="296"/>
      <c r="G64" s="316"/>
      <c r="H64" s="298"/>
      <c r="I64" s="298">
        <v>150000</v>
      </c>
      <c r="J64" s="292" t="s">
        <v>114</v>
      </c>
      <c r="K64" s="292"/>
    </row>
    <row r="65" spans="1:11" s="308" customFormat="1">
      <c r="A65" s="538">
        <v>44376</v>
      </c>
      <c r="B65" s="315"/>
      <c r="C65" s="292" t="s">
        <v>262</v>
      </c>
      <c r="D65" s="292" t="s">
        <v>1458</v>
      </c>
      <c r="E65" s="292" t="s">
        <v>116</v>
      </c>
      <c r="F65" s="296"/>
      <c r="G65" s="316"/>
      <c r="H65" s="298"/>
      <c r="I65" s="298">
        <v>1450000</v>
      </c>
      <c r="J65" s="292" t="s">
        <v>114</v>
      </c>
      <c r="K65" s="292"/>
    </row>
    <row r="66" spans="1:11" s="308" customFormat="1">
      <c r="A66" s="538">
        <v>44348</v>
      </c>
      <c r="B66" s="315"/>
      <c r="C66" s="292" t="s">
        <v>495</v>
      </c>
      <c r="D66" s="292" t="s">
        <v>1580</v>
      </c>
      <c r="E66" s="292" t="s">
        <v>116</v>
      </c>
      <c r="F66" s="296"/>
      <c r="G66" s="316"/>
      <c r="H66" s="298"/>
      <c r="I66" s="298">
        <v>1000000</v>
      </c>
      <c r="J66" s="292" t="s">
        <v>114</v>
      </c>
      <c r="K66" s="292"/>
    </row>
    <row r="67" spans="1:11" s="308" customFormat="1">
      <c r="A67" s="538">
        <v>44349</v>
      </c>
      <c r="B67" s="315"/>
      <c r="C67" s="292" t="s">
        <v>1006</v>
      </c>
      <c r="D67" s="292" t="s">
        <v>1513</v>
      </c>
      <c r="E67" s="292" t="s">
        <v>116</v>
      </c>
      <c r="F67" s="296"/>
      <c r="G67" s="316"/>
      <c r="H67" s="298"/>
      <c r="I67" s="298">
        <v>3778000</v>
      </c>
      <c r="J67" s="292" t="s">
        <v>114</v>
      </c>
      <c r="K67" s="292"/>
    </row>
    <row r="68" spans="1:11" s="308" customFormat="1">
      <c r="A68" s="538">
        <v>44349</v>
      </c>
      <c r="B68" s="315"/>
      <c r="C68" s="292" t="s">
        <v>1485</v>
      </c>
      <c r="D68" s="292" t="s">
        <v>264</v>
      </c>
      <c r="E68" s="292" t="s">
        <v>116</v>
      </c>
      <c r="F68" s="296"/>
      <c r="G68" s="316"/>
      <c r="H68" s="298"/>
      <c r="I68" s="298">
        <v>13195</v>
      </c>
      <c r="J68" s="292" t="s">
        <v>114</v>
      </c>
      <c r="K68" s="292"/>
    </row>
    <row r="69" spans="1:11" s="308" customFormat="1">
      <c r="A69" s="538">
        <v>44349</v>
      </c>
      <c r="B69" s="315"/>
      <c r="C69" s="292" t="s">
        <v>1579</v>
      </c>
      <c r="D69" s="292" t="s">
        <v>264</v>
      </c>
      <c r="E69" s="292" t="s">
        <v>116</v>
      </c>
      <c r="F69" s="296"/>
      <c r="G69" s="316"/>
      <c r="H69" s="298"/>
      <c r="I69" s="298">
        <v>52113</v>
      </c>
      <c r="J69" s="292" t="s">
        <v>114</v>
      </c>
      <c r="K69" s="292"/>
    </row>
    <row r="70" spans="1:11" s="308" customFormat="1">
      <c r="A70" s="538">
        <v>44349</v>
      </c>
      <c r="B70" s="315"/>
      <c r="C70" s="292" t="s">
        <v>1579</v>
      </c>
      <c r="D70" s="292" t="s">
        <v>264</v>
      </c>
      <c r="E70" s="292" t="s">
        <v>116</v>
      </c>
      <c r="F70" s="296"/>
      <c r="G70" s="316"/>
      <c r="H70" s="298">
        <v>5.45</v>
      </c>
      <c r="I70" s="293">
        <f t="shared" ref="I70:I71" si="3">+ROUND(H70*$K$2,0)</f>
        <v>124796</v>
      </c>
      <c r="J70" s="292" t="s">
        <v>115</v>
      </c>
      <c r="K70" s="292"/>
    </row>
    <row r="71" spans="1:11" s="308" customFormat="1">
      <c r="A71" s="538">
        <v>44350</v>
      </c>
      <c r="B71" s="315"/>
      <c r="C71" s="292" t="s">
        <v>992</v>
      </c>
      <c r="D71" s="292" t="s">
        <v>264</v>
      </c>
      <c r="E71" s="292" t="s">
        <v>116</v>
      </c>
      <c r="F71" s="296"/>
      <c r="G71" s="316"/>
      <c r="H71" s="298">
        <v>100</v>
      </c>
      <c r="I71" s="293">
        <f t="shared" si="3"/>
        <v>2289832</v>
      </c>
      <c r="J71" s="292" t="s">
        <v>115</v>
      </c>
      <c r="K71" s="292"/>
    </row>
    <row r="72" spans="1:11" s="308" customFormat="1">
      <c r="A72" s="538">
        <v>44352</v>
      </c>
      <c r="B72" s="315"/>
      <c r="C72" s="292" t="s">
        <v>495</v>
      </c>
      <c r="D72" s="292" t="s">
        <v>1616</v>
      </c>
      <c r="E72" s="292" t="s">
        <v>116</v>
      </c>
      <c r="F72" s="296"/>
      <c r="G72" s="316"/>
      <c r="H72" s="298"/>
      <c r="I72" s="298">
        <v>1000000</v>
      </c>
      <c r="J72" s="292" t="s">
        <v>114</v>
      </c>
      <c r="K72" s="292"/>
    </row>
    <row r="73" spans="1:11" s="308" customFormat="1">
      <c r="A73" s="538">
        <v>44354</v>
      </c>
      <c r="B73" s="315"/>
      <c r="C73" s="292" t="s">
        <v>495</v>
      </c>
      <c r="D73" s="292" t="s">
        <v>1617</v>
      </c>
      <c r="E73" s="292" t="s">
        <v>116</v>
      </c>
      <c r="F73" s="296"/>
      <c r="G73" s="316"/>
      <c r="H73" s="298"/>
      <c r="I73" s="298">
        <v>1000000</v>
      </c>
      <c r="J73" s="292" t="s">
        <v>114</v>
      </c>
      <c r="K73" s="292"/>
    </row>
    <row r="74" spans="1:11" s="308" customFormat="1">
      <c r="A74" s="538">
        <v>44357</v>
      </c>
      <c r="B74" s="315"/>
      <c r="C74" s="292" t="s">
        <v>200</v>
      </c>
      <c r="D74" s="292" t="s">
        <v>1618</v>
      </c>
      <c r="E74" s="292" t="s">
        <v>116</v>
      </c>
      <c r="F74" s="296"/>
      <c r="G74" s="316"/>
      <c r="H74" s="298"/>
      <c r="I74" s="298">
        <v>529000</v>
      </c>
      <c r="J74" s="292" t="s">
        <v>114</v>
      </c>
      <c r="K74" s="292"/>
    </row>
    <row r="75" spans="1:11" s="308" customFormat="1">
      <c r="A75" s="538">
        <v>44357</v>
      </c>
      <c r="B75" s="315"/>
      <c r="C75" s="292" t="s">
        <v>1334</v>
      </c>
      <c r="D75" s="292" t="s">
        <v>1619</v>
      </c>
      <c r="E75" s="292" t="s">
        <v>116</v>
      </c>
      <c r="F75" s="296"/>
      <c r="G75" s="316"/>
      <c r="H75" s="298"/>
      <c r="I75" s="298">
        <v>3500000</v>
      </c>
      <c r="J75" s="292" t="s">
        <v>114</v>
      </c>
      <c r="K75" s="292"/>
    </row>
    <row r="76" spans="1:11" s="308" customFormat="1">
      <c r="A76" s="538">
        <v>44357</v>
      </c>
      <c r="B76" s="315"/>
      <c r="C76" s="292" t="s">
        <v>1484</v>
      </c>
      <c r="D76" s="292" t="s">
        <v>1620</v>
      </c>
      <c r="E76" s="292" t="s">
        <v>116</v>
      </c>
      <c r="F76" s="296"/>
      <c r="G76" s="316"/>
      <c r="H76" s="298"/>
      <c r="I76" s="298">
        <v>4395000</v>
      </c>
      <c r="J76" s="292" t="s">
        <v>114</v>
      </c>
      <c r="K76" s="292"/>
    </row>
    <row r="77" spans="1:11" s="308" customFormat="1">
      <c r="A77" s="538">
        <v>44357</v>
      </c>
      <c r="B77" s="315"/>
      <c r="C77" s="292" t="s">
        <v>1608</v>
      </c>
      <c r="D77" s="292" t="s">
        <v>264</v>
      </c>
      <c r="E77" s="292" t="s">
        <v>116</v>
      </c>
      <c r="F77" s="296"/>
      <c r="G77" s="316"/>
      <c r="H77" s="298"/>
      <c r="I77" s="298">
        <v>175342</v>
      </c>
      <c r="J77" s="292" t="s">
        <v>114</v>
      </c>
      <c r="K77" s="292"/>
    </row>
    <row r="78" spans="1:11" s="308" customFormat="1">
      <c r="A78" s="538">
        <v>44357</v>
      </c>
      <c r="B78" s="315"/>
      <c r="C78" s="292" t="s">
        <v>591</v>
      </c>
      <c r="D78" s="292" t="s">
        <v>264</v>
      </c>
      <c r="E78" s="292" t="s">
        <v>116</v>
      </c>
      <c r="F78" s="296"/>
      <c r="G78" s="316"/>
      <c r="H78" s="298"/>
      <c r="I78" s="298">
        <v>333488</v>
      </c>
      <c r="J78" s="292" t="s">
        <v>114</v>
      </c>
      <c r="K78" s="292"/>
    </row>
    <row r="79" spans="1:11" s="308" customFormat="1">
      <c r="A79" s="538">
        <v>44357</v>
      </c>
      <c r="B79" s="315"/>
      <c r="C79" s="292" t="s">
        <v>591</v>
      </c>
      <c r="D79" s="292" t="s">
        <v>264</v>
      </c>
      <c r="E79" s="292" t="s">
        <v>116</v>
      </c>
      <c r="F79" s="296"/>
      <c r="G79" s="316"/>
      <c r="H79" s="298">
        <v>48.18</v>
      </c>
      <c r="I79" s="293">
        <f t="shared" ref="I79:I80" si="4">+ROUND(H79*$K$2,0)</f>
        <v>1103241</v>
      </c>
      <c r="J79" s="292" t="s">
        <v>115</v>
      </c>
      <c r="K79" s="292"/>
    </row>
    <row r="80" spans="1:11" s="308" customFormat="1">
      <c r="A80" s="538">
        <v>44357</v>
      </c>
      <c r="B80" s="315"/>
      <c r="C80" s="292" t="s">
        <v>591</v>
      </c>
      <c r="D80" s="292" t="s">
        <v>1621</v>
      </c>
      <c r="E80" s="292" t="s">
        <v>116</v>
      </c>
      <c r="F80" s="296"/>
      <c r="G80" s="316"/>
      <c r="H80" s="298">
        <v>0.4</v>
      </c>
      <c r="I80" s="293">
        <f t="shared" si="4"/>
        <v>9159</v>
      </c>
      <c r="J80" s="292" t="s">
        <v>115</v>
      </c>
      <c r="K80" s="292"/>
    </row>
    <row r="81" spans="1:11" s="308" customFormat="1">
      <c r="A81" s="538">
        <v>44358</v>
      </c>
      <c r="B81" s="315"/>
      <c r="C81" s="292" t="s">
        <v>495</v>
      </c>
      <c r="D81" s="292" t="s">
        <v>1622</v>
      </c>
      <c r="E81" s="292" t="s">
        <v>116</v>
      </c>
      <c r="F81" s="296"/>
      <c r="G81" s="316"/>
      <c r="H81" s="298"/>
      <c r="I81" s="298">
        <v>1000000</v>
      </c>
      <c r="J81" s="292" t="s">
        <v>114</v>
      </c>
      <c r="K81" s="292"/>
    </row>
    <row r="82" spans="1:11" s="308" customFormat="1">
      <c r="A82" s="538">
        <v>44358</v>
      </c>
      <c r="B82" s="315"/>
      <c r="C82" s="292" t="s">
        <v>495</v>
      </c>
      <c r="D82" s="292" t="s">
        <v>1623</v>
      </c>
      <c r="E82" s="292" t="s">
        <v>116</v>
      </c>
      <c r="F82" s="296"/>
      <c r="G82" s="316"/>
      <c r="H82" s="298"/>
      <c r="I82" s="298">
        <v>1000000</v>
      </c>
      <c r="J82" s="292" t="s">
        <v>114</v>
      </c>
      <c r="K82" s="292"/>
    </row>
    <row r="83" spans="1:11" s="308" customFormat="1">
      <c r="A83" s="538">
        <v>44363</v>
      </c>
      <c r="B83" s="315"/>
      <c r="C83" s="292" t="s">
        <v>200</v>
      </c>
      <c r="D83" s="292" t="s">
        <v>1624</v>
      </c>
      <c r="E83" s="292" t="s">
        <v>116</v>
      </c>
      <c r="F83" s="296"/>
      <c r="G83" s="316"/>
      <c r="H83" s="298"/>
      <c r="I83" s="298">
        <v>4412700</v>
      </c>
      <c r="J83" s="292" t="s">
        <v>114</v>
      </c>
      <c r="K83" s="292"/>
    </row>
    <row r="84" spans="1:11" s="308" customFormat="1">
      <c r="A84" s="538">
        <v>44363</v>
      </c>
      <c r="B84" s="315"/>
      <c r="C84" s="292" t="s">
        <v>1010</v>
      </c>
      <c r="D84" s="292" t="s">
        <v>264</v>
      </c>
      <c r="E84" s="292" t="s">
        <v>116</v>
      </c>
      <c r="F84" s="296"/>
      <c r="G84" s="316"/>
      <c r="H84" s="298"/>
      <c r="I84" s="298">
        <v>28182</v>
      </c>
      <c r="J84" s="292" t="s">
        <v>114</v>
      </c>
      <c r="K84" s="292"/>
    </row>
    <row r="85" spans="1:11" s="308" customFormat="1">
      <c r="A85" s="538">
        <v>44363</v>
      </c>
      <c r="B85" s="315"/>
      <c r="C85" s="292" t="s">
        <v>495</v>
      </c>
      <c r="D85" s="292" t="s">
        <v>1625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>
      <c r="A86" s="538">
        <v>44365</v>
      </c>
      <c r="B86" s="315"/>
      <c r="C86" s="292" t="s">
        <v>200</v>
      </c>
      <c r="D86" s="292" t="s">
        <v>1626</v>
      </c>
      <c r="E86" s="292" t="s">
        <v>116</v>
      </c>
      <c r="F86" s="296"/>
      <c r="G86" s="316"/>
      <c r="H86" s="298"/>
      <c r="I86" s="298">
        <v>120000</v>
      </c>
      <c r="J86" s="292" t="s">
        <v>114</v>
      </c>
      <c r="K86" s="292"/>
    </row>
    <row r="87" spans="1:11" s="308" customFormat="1">
      <c r="A87" s="538">
        <v>44365</v>
      </c>
      <c r="B87" s="315"/>
      <c r="C87" s="292" t="s">
        <v>646</v>
      </c>
      <c r="D87" s="292" t="s">
        <v>1627</v>
      </c>
      <c r="E87" s="292" t="s">
        <v>116</v>
      </c>
      <c r="F87" s="296"/>
      <c r="G87" s="316"/>
      <c r="H87" s="298"/>
      <c r="I87" s="298">
        <v>750000</v>
      </c>
      <c r="J87" s="292" t="s">
        <v>114</v>
      </c>
      <c r="K87" s="292"/>
    </row>
    <row r="88" spans="1:11" s="308" customFormat="1">
      <c r="A88" s="538">
        <v>44365</v>
      </c>
      <c r="B88" s="315"/>
      <c r="C88" s="292" t="s">
        <v>259</v>
      </c>
      <c r="D88" s="292" t="s">
        <v>1627</v>
      </c>
      <c r="E88" s="292" t="s">
        <v>116</v>
      </c>
      <c r="F88" s="296"/>
      <c r="G88" s="316"/>
      <c r="H88" s="298"/>
      <c r="I88" s="298">
        <v>750000</v>
      </c>
      <c r="J88" s="292" t="s">
        <v>114</v>
      </c>
      <c r="K88" s="292"/>
    </row>
    <row r="89" spans="1:11" s="308" customFormat="1">
      <c r="A89" s="538">
        <v>44365</v>
      </c>
      <c r="B89" s="315"/>
      <c r="C89" s="292" t="s">
        <v>591</v>
      </c>
      <c r="D89" s="292" t="s">
        <v>525</v>
      </c>
      <c r="E89" s="292" t="s">
        <v>116</v>
      </c>
      <c r="F89" s="296"/>
      <c r="G89" s="316"/>
      <c r="H89" s="298"/>
      <c r="I89" s="298">
        <v>251633</v>
      </c>
      <c r="J89" s="292" t="s">
        <v>114</v>
      </c>
      <c r="K89" s="292"/>
    </row>
    <row r="90" spans="1:11" s="308" customFormat="1">
      <c r="A90" s="538">
        <v>44365</v>
      </c>
      <c r="B90" s="315"/>
      <c r="C90" s="292" t="s">
        <v>495</v>
      </c>
      <c r="D90" s="292" t="s">
        <v>1628</v>
      </c>
      <c r="E90" s="292" t="s">
        <v>116</v>
      </c>
      <c r="F90" s="296"/>
      <c r="G90" s="316"/>
      <c r="H90" s="298"/>
      <c r="I90" s="298">
        <v>1000000</v>
      </c>
      <c r="J90" s="292" t="s">
        <v>114</v>
      </c>
      <c r="K90" s="292"/>
    </row>
    <row r="91" spans="1:11" s="308" customFormat="1">
      <c r="A91" s="538">
        <v>44365</v>
      </c>
      <c r="B91" s="315"/>
      <c r="C91" s="292" t="s">
        <v>591</v>
      </c>
      <c r="D91" s="292" t="s">
        <v>525</v>
      </c>
      <c r="E91" s="292" t="s">
        <v>116</v>
      </c>
      <c r="F91" s="296"/>
      <c r="G91" s="316"/>
      <c r="H91" s="298">
        <v>210.89</v>
      </c>
      <c r="I91" s="293">
        <f t="shared" ref="I91" si="5">+ROUND(H91*$K$2,0)</f>
        <v>4829026</v>
      </c>
      <c r="J91" s="292" t="s">
        <v>115</v>
      </c>
      <c r="K91" s="292"/>
    </row>
    <row r="92" spans="1:11" s="308" customFormat="1">
      <c r="A92" s="538">
        <v>44366</v>
      </c>
      <c r="B92" s="315"/>
      <c r="C92" s="292" t="s">
        <v>495</v>
      </c>
      <c r="D92" s="292" t="s">
        <v>1628</v>
      </c>
      <c r="E92" s="292" t="s">
        <v>116</v>
      </c>
      <c r="F92" s="296"/>
      <c r="G92" s="316"/>
      <c r="H92" s="298"/>
      <c r="I92" s="298">
        <v>1000000</v>
      </c>
      <c r="J92" s="292" t="s">
        <v>114</v>
      </c>
      <c r="K92" s="292"/>
    </row>
    <row r="93" spans="1:11" s="308" customFormat="1">
      <c r="A93" s="538">
        <v>44368</v>
      </c>
      <c r="B93" s="315"/>
      <c r="C93" s="292" t="s">
        <v>495</v>
      </c>
      <c r="D93" s="292" t="s">
        <v>1629</v>
      </c>
      <c r="E93" s="292" t="s">
        <v>116</v>
      </c>
      <c r="F93" s="296"/>
      <c r="G93" s="316"/>
      <c r="H93" s="298"/>
      <c r="I93" s="298">
        <v>2000000</v>
      </c>
      <c r="J93" s="292" t="s">
        <v>114</v>
      </c>
      <c r="K93" s="292"/>
    </row>
    <row r="94" spans="1:11" s="308" customFormat="1">
      <c r="A94" s="538">
        <v>44368</v>
      </c>
      <c r="B94" s="315"/>
      <c r="C94" s="292" t="s">
        <v>1609</v>
      </c>
      <c r="D94" s="292" t="s">
        <v>1630</v>
      </c>
      <c r="E94" s="292" t="s">
        <v>116</v>
      </c>
      <c r="F94" s="296"/>
      <c r="G94" s="316"/>
      <c r="H94" s="298"/>
      <c r="I94" s="298">
        <v>2301000</v>
      </c>
      <c r="J94" s="292" t="s">
        <v>114</v>
      </c>
      <c r="K94" s="292"/>
    </row>
    <row r="95" spans="1:11" s="308" customFormat="1">
      <c r="A95" s="538">
        <v>44368</v>
      </c>
      <c r="B95" s="315"/>
      <c r="C95" s="292" t="s">
        <v>1010</v>
      </c>
      <c r="D95" s="292" t="s">
        <v>264</v>
      </c>
      <c r="E95" s="292" t="s">
        <v>116</v>
      </c>
      <c r="F95" s="296"/>
      <c r="G95" s="316"/>
      <c r="H95" s="298">
        <v>54.54</v>
      </c>
      <c r="I95" s="293">
        <f t="shared" ref="I95" si="6">+ROUND(H95*$K$2,0)</f>
        <v>1248874</v>
      </c>
      <c r="J95" s="292" t="s">
        <v>115</v>
      </c>
      <c r="K95" s="292"/>
    </row>
    <row r="96" spans="1:11" s="308" customFormat="1">
      <c r="A96" s="538">
        <v>44369</v>
      </c>
      <c r="B96" s="315"/>
      <c r="C96" s="292" t="s">
        <v>495</v>
      </c>
      <c r="D96" s="292" t="s">
        <v>1631</v>
      </c>
      <c r="E96" s="292" t="s">
        <v>116</v>
      </c>
      <c r="F96" s="296"/>
      <c r="G96" s="316"/>
      <c r="H96" s="298"/>
      <c r="I96" s="298">
        <v>2000000</v>
      </c>
      <c r="J96" s="292" t="s">
        <v>114</v>
      </c>
      <c r="K96" s="292"/>
    </row>
    <row r="97" spans="1:11" s="308" customFormat="1">
      <c r="A97" s="538">
        <v>44371</v>
      </c>
      <c r="B97" s="315"/>
      <c r="C97" s="292" t="s">
        <v>495</v>
      </c>
      <c r="D97" s="292" t="s">
        <v>1632</v>
      </c>
      <c r="E97" s="292" t="s">
        <v>116</v>
      </c>
      <c r="F97" s="296"/>
      <c r="G97" s="316"/>
      <c r="H97" s="298"/>
      <c r="I97" s="298">
        <v>2000000</v>
      </c>
      <c r="J97" s="292" t="s">
        <v>114</v>
      </c>
      <c r="K97" s="292"/>
    </row>
    <row r="98" spans="1:11" s="308" customFormat="1">
      <c r="A98" s="538">
        <v>44372</v>
      </c>
      <c r="B98" s="315"/>
      <c r="C98" s="292" t="s">
        <v>495</v>
      </c>
      <c r="D98" s="292" t="s">
        <v>1633</v>
      </c>
      <c r="E98" s="292" t="s">
        <v>116</v>
      </c>
      <c r="F98" s="296"/>
      <c r="G98" s="316"/>
      <c r="H98" s="298"/>
      <c r="I98" s="298">
        <v>1000000</v>
      </c>
      <c r="J98" s="292" t="s">
        <v>114</v>
      </c>
      <c r="K98" s="292"/>
    </row>
    <row r="99" spans="1:11" s="308" customFormat="1">
      <c r="A99" s="538">
        <v>44373</v>
      </c>
      <c r="B99" s="315"/>
      <c r="C99" s="292" t="s">
        <v>495</v>
      </c>
      <c r="D99" s="292" t="s">
        <v>1634</v>
      </c>
      <c r="E99" s="292" t="s">
        <v>116</v>
      </c>
      <c r="F99" s="296"/>
      <c r="G99" s="316"/>
      <c r="H99" s="298"/>
      <c r="I99" s="298">
        <v>1000000</v>
      </c>
      <c r="J99" s="292" t="s">
        <v>114</v>
      </c>
      <c r="K99" s="292"/>
    </row>
    <row r="100" spans="1:11" s="308" customFormat="1">
      <c r="A100" s="538">
        <v>44375</v>
      </c>
      <c r="B100" s="315"/>
      <c r="C100" s="292" t="s">
        <v>495</v>
      </c>
      <c r="D100" s="292" t="s">
        <v>1635</v>
      </c>
      <c r="E100" s="292" t="s">
        <v>116</v>
      </c>
      <c r="F100" s="296"/>
      <c r="G100" s="316"/>
      <c r="H100" s="298"/>
      <c r="I100" s="298">
        <v>2000000</v>
      </c>
      <c r="J100" s="292" t="s">
        <v>114</v>
      </c>
      <c r="K100" s="292"/>
    </row>
    <row r="101" spans="1:11" s="308" customFormat="1">
      <c r="A101" s="538">
        <v>44376</v>
      </c>
      <c r="B101" s="315"/>
      <c r="C101" s="292" t="s">
        <v>1610</v>
      </c>
      <c r="D101" s="292" t="s">
        <v>1636</v>
      </c>
      <c r="E101" s="292" t="s">
        <v>116</v>
      </c>
      <c r="F101" s="296"/>
      <c r="G101" s="316"/>
      <c r="H101" s="298"/>
      <c r="I101" s="298">
        <v>200000</v>
      </c>
      <c r="J101" s="292" t="s">
        <v>114</v>
      </c>
      <c r="K101" s="292"/>
    </row>
    <row r="102" spans="1:11" s="308" customFormat="1">
      <c r="A102" s="538">
        <v>44376</v>
      </c>
      <c r="B102" s="315"/>
      <c r="C102" s="292" t="s">
        <v>260</v>
      </c>
      <c r="D102" s="292" t="s">
        <v>1636</v>
      </c>
      <c r="E102" s="292" t="s">
        <v>116</v>
      </c>
      <c r="F102" s="296"/>
      <c r="G102" s="316"/>
      <c r="H102" s="298"/>
      <c r="I102" s="298">
        <v>1030000</v>
      </c>
      <c r="J102" s="292" t="s">
        <v>114</v>
      </c>
      <c r="K102" s="292"/>
    </row>
    <row r="103" spans="1:11" s="308" customFormat="1">
      <c r="A103" s="538">
        <v>44376</v>
      </c>
      <c r="B103" s="315"/>
      <c r="C103" s="292" t="s">
        <v>1611</v>
      </c>
      <c r="D103" s="292" t="s">
        <v>1637</v>
      </c>
      <c r="E103" s="292" t="s">
        <v>116</v>
      </c>
      <c r="F103" s="296"/>
      <c r="G103" s="316"/>
      <c r="H103" s="298"/>
      <c r="I103" s="298">
        <v>1429797</v>
      </c>
      <c r="J103" s="292" t="s">
        <v>114</v>
      </c>
      <c r="K103" s="292"/>
    </row>
    <row r="104" spans="1:11" s="308" customFormat="1">
      <c r="A104" s="538">
        <v>44376</v>
      </c>
      <c r="B104" s="315"/>
      <c r="C104" s="292" t="s">
        <v>1485</v>
      </c>
      <c r="D104" s="292" t="s">
        <v>525</v>
      </c>
      <c r="E104" s="292" t="s">
        <v>116</v>
      </c>
      <c r="F104" s="296"/>
      <c r="G104" s="316"/>
      <c r="H104" s="298"/>
      <c r="I104" s="298">
        <v>8000</v>
      </c>
      <c r="J104" s="292" t="s">
        <v>114</v>
      </c>
      <c r="K104" s="292"/>
    </row>
    <row r="105" spans="1:11" s="308" customFormat="1">
      <c r="A105" s="538">
        <v>44376</v>
      </c>
      <c r="B105" s="315"/>
      <c r="C105" s="292" t="s">
        <v>495</v>
      </c>
      <c r="D105" s="292" t="s">
        <v>1638</v>
      </c>
      <c r="E105" s="292" t="s">
        <v>116</v>
      </c>
      <c r="F105" s="296"/>
      <c r="G105" s="316"/>
      <c r="H105" s="298"/>
      <c r="I105" s="298">
        <v>1000000</v>
      </c>
      <c r="J105" s="292" t="s">
        <v>114</v>
      </c>
      <c r="K105" s="292"/>
    </row>
    <row r="106" spans="1:11" s="308" customFormat="1">
      <c r="A106" s="538">
        <v>44376</v>
      </c>
      <c r="B106" s="315"/>
      <c r="C106" s="292" t="s">
        <v>591</v>
      </c>
      <c r="D106" s="292" t="s">
        <v>264</v>
      </c>
      <c r="E106" s="292" t="s">
        <v>116</v>
      </c>
      <c r="F106" s="296"/>
      <c r="G106" s="316"/>
      <c r="H106" s="298"/>
      <c r="I106" s="298">
        <v>1005739</v>
      </c>
      <c r="J106" s="292" t="s">
        <v>114</v>
      </c>
      <c r="K106" s="292"/>
    </row>
    <row r="107" spans="1:11" s="308" customFormat="1">
      <c r="A107" s="538">
        <v>44376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>
        <v>1529.32</v>
      </c>
      <c r="I107" s="293">
        <f t="shared" ref="I107" si="7">+ROUND(H107*$K$2,0)</f>
        <v>35018852</v>
      </c>
      <c r="J107" s="292" t="s">
        <v>115</v>
      </c>
      <c r="K107" s="292"/>
    </row>
    <row r="108" spans="1:11" s="308" customFormat="1">
      <c r="A108" s="538">
        <v>44377</v>
      </c>
      <c r="B108" s="315"/>
      <c r="C108" s="292" t="s">
        <v>495</v>
      </c>
      <c r="D108" s="292" t="s">
        <v>1639</v>
      </c>
      <c r="E108" s="292" t="s">
        <v>116</v>
      </c>
      <c r="F108" s="296"/>
      <c r="G108" s="316"/>
      <c r="H108" s="298"/>
      <c r="I108" s="298">
        <v>900000</v>
      </c>
      <c r="J108" s="292" t="s">
        <v>114</v>
      </c>
      <c r="K108" s="292"/>
    </row>
    <row r="109" spans="1:11" s="308" customFormat="1">
      <c r="A109" s="538">
        <v>44377</v>
      </c>
      <c r="B109" s="315"/>
      <c r="C109" s="292" t="s">
        <v>1140</v>
      </c>
      <c r="D109" s="292" t="s">
        <v>1615</v>
      </c>
      <c r="E109" s="292" t="s">
        <v>116</v>
      </c>
      <c r="F109" s="296"/>
      <c r="G109" s="316"/>
      <c r="H109" s="298"/>
      <c r="I109" s="298">
        <v>8800</v>
      </c>
      <c r="J109" s="292" t="s">
        <v>114</v>
      </c>
      <c r="K109" s="292"/>
    </row>
    <row r="110" spans="1:11" s="308" customFormat="1">
      <c r="A110" s="538">
        <v>44357</v>
      </c>
      <c r="B110" s="315"/>
      <c r="C110" s="292" t="s">
        <v>260</v>
      </c>
      <c r="D110" s="292" t="s">
        <v>1420</v>
      </c>
      <c r="E110" s="292" t="s">
        <v>116</v>
      </c>
      <c r="F110" s="296"/>
      <c r="G110" s="316"/>
      <c r="H110" s="298"/>
      <c r="I110" s="298">
        <v>420000</v>
      </c>
      <c r="J110" s="292" t="s">
        <v>114</v>
      </c>
      <c r="K110" s="292"/>
    </row>
    <row r="111" spans="1:11" s="308" customFormat="1">
      <c r="A111" s="538">
        <v>44357</v>
      </c>
      <c r="B111" s="315"/>
      <c r="C111" s="292" t="s">
        <v>134</v>
      </c>
      <c r="D111" s="292" t="s">
        <v>1640</v>
      </c>
      <c r="E111" s="292" t="s">
        <v>116</v>
      </c>
      <c r="F111" s="296"/>
      <c r="G111" s="316"/>
      <c r="H111" s="298"/>
      <c r="I111" s="298">
        <v>46930000</v>
      </c>
      <c r="J111" s="292" t="s">
        <v>114</v>
      </c>
      <c r="K111" s="292"/>
    </row>
    <row r="112" spans="1:11" s="308" customFormat="1">
      <c r="A112" s="538">
        <v>44357</v>
      </c>
      <c r="B112" s="315"/>
      <c r="C112" s="292" t="s">
        <v>260</v>
      </c>
      <c r="D112" s="292" t="s">
        <v>1641</v>
      </c>
      <c r="E112" s="292" t="s">
        <v>116</v>
      </c>
      <c r="F112" s="296"/>
      <c r="G112" s="316"/>
      <c r="H112" s="298"/>
      <c r="I112" s="298">
        <v>800000</v>
      </c>
      <c r="J112" s="292" t="s">
        <v>114</v>
      </c>
      <c r="K112" s="292"/>
    </row>
    <row r="113" spans="1:11" s="308" customFormat="1">
      <c r="A113" s="538">
        <v>44376</v>
      </c>
      <c r="B113" s="315"/>
      <c r="C113" s="292" t="s">
        <v>260</v>
      </c>
      <c r="D113" s="292" t="s">
        <v>1642</v>
      </c>
      <c r="E113" s="292" t="s">
        <v>116</v>
      </c>
      <c r="F113" s="296"/>
      <c r="G113" s="316"/>
      <c r="H113" s="298"/>
      <c r="I113" s="298">
        <v>60645400</v>
      </c>
      <c r="J113" s="292" t="s">
        <v>114</v>
      </c>
      <c r="K113" s="292"/>
    </row>
    <row r="114" spans="1:11" s="308" customFormat="1">
      <c r="A114" s="538">
        <v>44357</v>
      </c>
      <c r="B114" s="315"/>
      <c r="C114" s="292" t="s">
        <v>144</v>
      </c>
      <c r="D114" s="292" t="s">
        <v>1643</v>
      </c>
      <c r="E114" s="292" t="s">
        <v>116</v>
      </c>
      <c r="F114" s="296"/>
      <c r="G114" s="316"/>
      <c r="H114" s="298"/>
      <c r="I114" s="298">
        <v>1679152366</v>
      </c>
      <c r="J114" s="292" t="s">
        <v>114</v>
      </c>
      <c r="K114" s="292"/>
    </row>
    <row r="115" spans="1:11" s="308" customFormat="1">
      <c r="A115" s="538">
        <v>44365</v>
      </c>
      <c r="B115" s="315"/>
      <c r="C115" s="292" t="s">
        <v>144</v>
      </c>
      <c r="D115" s="292" t="s">
        <v>1644</v>
      </c>
      <c r="E115" s="292" t="s">
        <v>116</v>
      </c>
      <c r="F115" s="296"/>
      <c r="G115" s="316"/>
      <c r="H115" s="298"/>
      <c r="I115" s="298">
        <v>1316891307</v>
      </c>
      <c r="J115" s="292" t="s">
        <v>114</v>
      </c>
      <c r="K115" s="292"/>
    </row>
    <row r="116" spans="1:11" s="308" customFormat="1">
      <c r="A116" s="538">
        <v>44365</v>
      </c>
      <c r="B116" s="315"/>
      <c r="C116" s="292" t="s">
        <v>352</v>
      </c>
      <c r="D116" s="292" t="s">
        <v>1645</v>
      </c>
      <c r="E116" s="292" t="s">
        <v>116</v>
      </c>
      <c r="F116" s="296"/>
      <c r="G116" s="316"/>
      <c r="H116" s="298"/>
      <c r="I116" s="298">
        <v>8115124</v>
      </c>
      <c r="J116" s="292" t="s">
        <v>114</v>
      </c>
      <c r="K116" s="292"/>
    </row>
    <row r="117" spans="1:11" s="308" customFormat="1">
      <c r="A117" s="538">
        <v>44365</v>
      </c>
      <c r="B117" s="315"/>
      <c r="C117" s="292" t="s">
        <v>352</v>
      </c>
      <c r="D117" s="292" t="s">
        <v>1646</v>
      </c>
      <c r="E117" s="292" t="s">
        <v>116</v>
      </c>
      <c r="F117" s="296"/>
      <c r="G117" s="316"/>
      <c r="H117" s="298"/>
      <c r="I117" s="298">
        <v>24460700</v>
      </c>
      <c r="J117" s="292" t="s">
        <v>114</v>
      </c>
      <c r="K117" s="292"/>
    </row>
    <row r="118" spans="1:11" s="308" customFormat="1">
      <c r="A118" s="538">
        <v>44357</v>
      </c>
      <c r="B118" s="315"/>
      <c r="C118" s="292" t="s">
        <v>441</v>
      </c>
      <c r="D118" s="292" t="s">
        <v>1647</v>
      </c>
      <c r="E118" s="292" t="s">
        <v>116</v>
      </c>
      <c r="F118" s="296"/>
      <c r="G118" s="316"/>
      <c r="H118" s="298"/>
      <c r="I118" s="298">
        <v>37945035</v>
      </c>
      <c r="J118" s="292" t="s">
        <v>114</v>
      </c>
      <c r="K118" s="292"/>
    </row>
    <row r="119" spans="1:11" s="308" customFormat="1">
      <c r="A119" s="538">
        <v>44376</v>
      </c>
      <c r="B119" s="315"/>
      <c r="C119" s="292" t="s">
        <v>144</v>
      </c>
      <c r="D119" s="292" t="s">
        <v>1648</v>
      </c>
      <c r="E119" s="292" t="s">
        <v>116</v>
      </c>
      <c r="F119" s="296"/>
      <c r="G119" s="316"/>
      <c r="H119" s="298"/>
      <c r="I119" s="298">
        <v>1049534298</v>
      </c>
      <c r="J119" s="292" t="s">
        <v>114</v>
      </c>
      <c r="K119" s="292"/>
    </row>
    <row r="120" spans="1:11" s="308" customFormat="1">
      <c r="A120" s="538">
        <v>44376</v>
      </c>
      <c r="B120" s="315"/>
      <c r="C120" s="292" t="s">
        <v>156</v>
      </c>
      <c r="D120" s="292" t="s">
        <v>1649</v>
      </c>
      <c r="E120" s="292" t="s">
        <v>116</v>
      </c>
      <c r="F120" s="296"/>
      <c r="G120" s="316"/>
      <c r="H120" s="298"/>
      <c r="I120" s="298">
        <v>33002589</v>
      </c>
      <c r="J120" s="292" t="s">
        <v>114</v>
      </c>
      <c r="K120" s="292"/>
    </row>
    <row r="121" spans="1:11" s="308" customFormat="1">
      <c r="A121" s="538">
        <v>44376</v>
      </c>
      <c r="B121" s="315"/>
      <c r="C121" s="292" t="s">
        <v>592</v>
      </c>
      <c r="D121" s="292" t="s">
        <v>1649</v>
      </c>
      <c r="E121" s="292" t="s">
        <v>116</v>
      </c>
      <c r="F121" s="296"/>
      <c r="G121" s="316"/>
      <c r="H121" s="298"/>
      <c r="I121" s="298">
        <v>63293291</v>
      </c>
      <c r="J121" s="292" t="s">
        <v>114</v>
      </c>
      <c r="K121" s="292"/>
    </row>
    <row r="122" spans="1:11" s="308" customFormat="1">
      <c r="A122" s="538">
        <v>44376</v>
      </c>
      <c r="B122" s="315"/>
      <c r="C122" s="292" t="s">
        <v>675</v>
      </c>
      <c r="D122" s="292" t="s">
        <v>1650</v>
      </c>
      <c r="E122" s="292" t="s">
        <v>116</v>
      </c>
      <c r="F122" s="296"/>
      <c r="G122" s="316"/>
      <c r="H122" s="298"/>
      <c r="I122" s="298">
        <v>41935000</v>
      </c>
      <c r="J122" s="292" t="s">
        <v>114</v>
      </c>
      <c r="K122" s="292"/>
    </row>
    <row r="123" spans="1:11" s="308" customFormat="1">
      <c r="A123" s="538">
        <v>44365</v>
      </c>
      <c r="B123" s="315"/>
      <c r="C123" s="292" t="s">
        <v>1572</v>
      </c>
      <c r="D123" s="292" t="s">
        <v>1657</v>
      </c>
      <c r="E123" s="292" t="s">
        <v>116</v>
      </c>
      <c r="F123" s="296"/>
      <c r="G123" s="316"/>
      <c r="H123" s="298"/>
      <c r="I123" s="298">
        <v>135666666</v>
      </c>
      <c r="J123" s="292" t="s">
        <v>114</v>
      </c>
      <c r="K123" s="292"/>
    </row>
    <row r="124" spans="1:11" s="308" customFormat="1">
      <c r="A124" s="538">
        <v>44365</v>
      </c>
      <c r="B124" s="315"/>
      <c r="C124" s="292" t="s">
        <v>1573</v>
      </c>
      <c r="D124" s="292" t="s">
        <v>1658</v>
      </c>
      <c r="E124" s="292" t="s">
        <v>116</v>
      </c>
      <c r="F124" s="296"/>
      <c r="G124" s="316"/>
      <c r="H124" s="298"/>
      <c r="I124" s="298">
        <v>167400000</v>
      </c>
      <c r="J124" s="292" t="s">
        <v>114</v>
      </c>
      <c r="K124" s="292"/>
    </row>
    <row r="125" spans="1:11" s="308" customFormat="1">
      <c r="A125" s="538">
        <v>44365</v>
      </c>
      <c r="B125" s="315"/>
      <c r="C125" s="292" t="s">
        <v>1574</v>
      </c>
      <c r="D125" s="292" t="s">
        <v>1659</v>
      </c>
      <c r="E125" s="292" t="s">
        <v>116</v>
      </c>
      <c r="F125" s="296"/>
      <c r="G125" s="316"/>
      <c r="H125" s="298"/>
      <c r="I125" s="298">
        <v>310266000</v>
      </c>
      <c r="J125" s="292" t="s">
        <v>114</v>
      </c>
      <c r="K125" s="292"/>
    </row>
    <row r="126" spans="1:11" s="308" customFormat="1">
      <c r="A126" s="538">
        <v>44357</v>
      </c>
      <c r="B126" s="315"/>
      <c r="C126" s="292" t="s">
        <v>1575</v>
      </c>
      <c r="D126" s="292" t="s">
        <v>1660</v>
      </c>
      <c r="E126" s="292" t="s">
        <v>116</v>
      </c>
      <c r="F126" s="296"/>
      <c r="G126" s="316"/>
      <c r="H126" s="298"/>
      <c r="I126" s="298">
        <v>133333332</v>
      </c>
      <c r="J126" s="292" t="s">
        <v>114</v>
      </c>
      <c r="K126" s="292"/>
    </row>
    <row r="127" spans="1:11" s="308" customFormat="1">
      <c r="A127" s="538">
        <v>44357</v>
      </c>
      <c r="B127" s="315"/>
      <c r="C127" s="292" t="s">
        <v>1576</v>
      </c>
      <c r="D127" s="292" t="s">
        <v>1513</v>
      </c>
      <c r="E127" s="292" t="s">
        <v>116</v>
      </c>
      <c r="F127" s="296"/>
      <c r="G127" s="316"/>
      <c r="H127" s="298"/>
      <c r="I127" s="298">
        <v>435262000</v>
      </c>
      <c r="J127" s="292" t="s">
        <v>114</v>
      </c>
      <c r="K127" s="292"/>
    </row>
    <row r="128" spans="1:11" s="308" customFormat="1">
      <c r="A128" s="538">
        <v>44357</v>
      </c>
      <c r="B128" s="315"/>
      <c r="C128" s="292" t="s">
        <v>1276</v>
      </c>
      <c r="D128" s="292" t="s">
        <v>1661</v>
      </c>
      <c r="E128" s="292" t="s">
        <v>116</v>
      </c>
      <c r="F128" s="296"/>
      <c r="G128" s="316"/>
      <c r="H128" s="298"/>
      <c r="I128" s="298">
        <v>283948000</v>
      </c>
      <c r="J128" s="292" t="s">
        <v>114</v>
      </c>
      <c r="K128" s="292"/>
    </row>
    <row r="129" spans="1:11" s="308" customFormat="1">
      <c r="A129" s="538">
        <v>44349</v>
      </c>
      <c r="B129" s="315"/>
      <c r="C129" s="292" t="s">
        <v>260</v>
      </c>
      <c r="D129" s="292" t="s">
        <v>1232</v>
      </c>
      <c r="E129" s="292" t="s">
        <v>116</v>
      </c>
      <c r="F129" s="296"/>
      <c r="G129" s="316"/>
      <c r="H129" s="298"/>
      <c r="I129" s="298">
        <v>4000000</v>
      </c>
      <c r="J129" s="292" t="s">
        <v>114</v>
      </c>
      <c r="K129" s="292"/>
    </row>
    <row r="130" spans="1:11" s="308" customFormat="1">
      <c r="A130" s="538">
        <v>44349</v>
      </c>
      <c r="B130" s="315"/>
      <c r="C130" s="292" t="s">
        <v>1581</v>
      </c>
      <c r="D130" s="292" t="s">
        <v>1582</v>
      </c>
      <c r="E130" s="292" t="s">
        <v>116</v>
      </c>
      <c r="F130" s="296"/>
      <c r="G130" s="316"/>
      <c r="H130" s="298"/>
      <c r="I130" s="298">
        <v>82470769</v>
      </c>
      <c r="J130" s="292" t="s">
        <v>114</v>
      </c>
      <c r="K130" s="292"/>
    </row>
    <row r="131" spans="1:11" s="308" customFormat="1">
      <c r="A131" s="538">
        <v>44357</v>
      </c>
      <c r="B131" s="315"/>
      <c r="C131" s="292" t="s">
        <v>843</v>
      </c>
      <c r="D131" s="292" t="s">
        <v>1045</v>
      </c>
      <c r="E131" s="292" t="s">
        <v>116</v>
      </c>
      <c r="F131" s="296"/>
      <c r="G131" s="316"/>
      <c r="H131" s="298"/>
      <c r="I131" s="298">
        <v>6804000</v>
      </c>
      <c r="J131" s="292" t="s">
        <v>114</v>
      </c>
      <c r="K131" s="292"/>
    </row>
    <row r="132" spans="1:11" s="308" customFormat="1">
      <c r="A132" s="538">
        <v>44357</v>
      </c>
      <c r="B132" s="315"/>
      <c r="C132" s="292" t="s">
        <v>1336</v>
      </c>
      <c r="D132" s="292" t="s">
        <v>1662</v>
      </c>
      <c r="E132" s="292" t="s">
        <v>116</v>
      </c>
      <c r="F132" s="296"/>
      <c r="G132" s="316"/>
      <c r="H132" s="298"/>
      <c r="I132" s="298">
        <v>4648644</v>
      </c>
      <c r="J132" s="292" t="s">
        <v>114</v>
      </c>
      <c r="K132" s="292"/>
    </row>
    <row r="133" spans="1:11" s="308" customFormat="1">
      <c r="A133" s="538">
        <v>44357</v>
      </c>
      <c r="B133" s="315"/>
      <c r="C133" s="292" t="s">
        <v>1336</v>
      </c>
      <c r="D133" s="292" t="s">
        <v>1663</v>
      </c>
      <c r="E133" s="292" t="s">
        <v>116</v>
      </c>
      <c r="F133" s="296"/>
      <c r="G133" s="316"/>
      <c r="H133" s="298"/>
      <c r="I133" s="298">
        <v>50711350</v>
      </c>
      <c r="J133" s="292" t="s">
        <v>114</v>
      </c>
      <c r="K133" s="292"/>
    </row>
    <row r="134" spans="1:11" s="308" customFormat="1">
      <c r="A134" s="538">
        <v>44363</v>
      </c>
      <c r="B134" s="315"/>
      <c r="C134" s="292" t="s">
        <v>260</v>
      </c>
      <c r="D134" s="292" t="s">
        <v>1664</v>
      </c>
      <c r="E134" s="292" t="s">
        <v>116</v>
      </c>
      <c r="F134" s="296"/>
      <c r="G134" s="316"/>
      <c r="H134" s="298"/>
      <c r="I134" s="298">
        <v>3500000</v>
      </c>
      <c r="J134" s="292" t="s">
        <v>114</v>
      </c>
      <c r="K134" s="292"/>
    </row>
    <row r="135" spans="1:11" s="308" customFormat="1">
      <c r="A135" s="538">
        <v>44363</v>
      </c>
      <c r="B135" s="315"/>
      <c r="C135" s="292" t="s">
        <v>1651</v>
      </c>
      <c r="D135" s="292" t="s">
        <v>1665</v>
      </c>
      <c r="E135" s="292" t="s">
        <v>116</v>
      </c>
      <c r="F135" s="296"/>
      <c r="G135" s="316"/>
      <c r="H135" s="298"/>
      <c r="I135" s="298">
        <v>5808000</v>
      </c>
      <c r="J135" s="292" t="s">
        <v>114</v>
      </c>
      <c r="K135" s="292"/>
    </row>
    <row r="136" spans="1:11" s="308" customFormat="1">
      <c r="A136" s="538">
        <v>44363</v>
      </c>
      <c r="B136" s="315"/>
      <c r="C136" s="292" t="s">
        <v>621</v>
      </c>
      <c r="D136" s="292" t="s">
        <v>1666</v>
      </c>
      <c r="E136" s="292" t="s">
        <v>116</v>
      </c>
      <c r="F136" s="296"/>
      <c r="G136" s="316"/>
      <c r="H136" s="298"/>
      <c r="I136" s="298">
        <v>40144500</v>
      </c>
      <c r="J136" s="292" t="s">
        <v>114</v>
      </c>
      <c r="K136" s="292"/>
    </row>
    <row r="137" spans="1:11" s="308" customFormat="1">
      <c r="A137" s="538">
        <v>44363</v>
      </c>
      <c r="B137" s="315"/>
      <c r="C137" s="292" t="s">
        <v>1652</v>
      </c>
      <c r="D137" s="292" t="s">
        <v>1667</v>
      </c>
      <c r="E137" s="292" t="s">
        <v>116</v>
      </c>
      <c r="F137" s="296"/>
      <c r="G137" s="316"/>
      <c r="H137" s="298"/>
      <c r="I137" s="298">
        <v>5630600</v>
      </c>
      <c r="J137" s="292" t="s">
        <v>114</v>
      </c>
      <c r="K137" s="292"/>
    </row>
    <row r="138" spans="1:11" s="308" customFormat="1">
      <c r="A138" s="538">
        <v>44365</v>
      </c>
      <c r="B138" s="315"/>
      <c r="C138" s="292" t="s">
        <v>661</v>
      </c>
      <c r="D138" s="292" t="s">
        <v>1668</v>
      </c>
      <c r="E138" s="292" t="s">
        <v>116</v>
      </c>
      <c r="F138" s="296"/>
      <c r="G138" s="316"/>
      <c r="H138" s="298"/>
      <c r="I138" s="298">
        <v>5670000</v>
      </c>
      <c r="J138" s="292" t="s">
        <v>114</v>
      </c>
      <c r="K138" s="292"/>
    </row>
    <row r="139" spans="1:11" s="308" customFormat="1">
      <c r="A139" s="538">
        <v>44365</v>
      </c>
      <c r="B139" s="315"/>
      <c r="C139" s="292" t="s">
        <v>1653</v>
      </c>
      <c r="D139" s="292" t="s">
        <v>1669</v>
      </c>
      <c r="E139" s="292" t="s">
        <v>116</v>
      </c>
      <c r="F139" s="296"/>
      <c r="G139" s="316"/>
      <c r="H139" s="298"/>
      <c r="I139" s="298">
        <v>27650000</v>
      </c>
      <c r="J139" s="292" t="s">
        <v>114</v>
      </c>
      <c r="K139" s="292"/>
    </row>
    <row r="140" spans="1:11" s="308" customFormat="1">
      <c r="A140" s="538">
        <v>44365</v>
      </c>
      <c r="B140" s="315"/>
      <c r="C140" s="292" t="s">
        <v>671</v>
      </c>
      <c r="D140" s="292" t="s">
        <v>1670</v>
      </c>
      <c r="E140" s="292" t="s">
        <v>116</v>
      </c>
      <c r="F140" s="296"/>
      <c r="G140" s="316"/>
      <c r="H140" s="298"/>
      <c r="I140" s="298">
        <v>19888000</v>
      </c>
      <c r="J140" s="292" t="s">
        <v>114</v>
      </c>
      <c r="K140" s="292"/>
    </row>
    <row r="141" spans="1:11" s="308" customFormat="1">
      <c r="A141" s="538">
        <v>44365</v>
      </c>
      <c r="B141" s="315"/>
      <c r="C141" s="292" t="s">
        <v>1654</v>
      </c>
      <c r="D141" s="292" t="s">
        <v>1671</v>
      </c>
      <c r="E141" s="292" t="s">
        <v>116</v>
      </c>
      <c r="F141" s="296"/>
      <c r="G141" s="316"/>
      <c r="H141" s="298"/>
      <c r="I141" s="298">
        <v>4949700</v>
      </c>
      <c r="J141" s="292" t="s">
        <v>114</v>
      </c>
      <c r="K141" s="292"/>
    </row>
    <row r="142" spans="1:11" s="308" customFormat="1">
      <c r="A142" s="538">
        <v>44365</v>
      </c>
      <c r="B142" s="315"/>
      <c r="C142" s="292" t="s">
        <v>1334</v>
      </c>
      <c r="D142" s="292" t="s">
        <v>1672</v>
      </c>
      <c r="E142" s="292" t="s">
        <v>116</v>
      </c>
      <c r="F142" s="296"/>
      <c r="G142" s="316"/>
      <c r="H142" s="298"/>
      <c r="I142" s="298">
        <v>7200000</v>
      </c>
      <c r="J142" s="292" t="s">
        <v>114</v>
      </c>
      <c r="K142" s="292"/>
    </row>
    <row r="143" spans="1:11" s="308" customFormat="1">
      <c r="A143" s="538">
        <v>44376</v>
      </c>
      <c r="B143" s="315"/>
      <c r="C143" s="292" t="s">
        <v>1655</v>
      </c>
      <c r="D143" s="292" t="s">
        <v>1673</v>
      </c>
      <c r="E143" s="292" t="s">
        <v>116</v>
      </c>
      <c r="F143" s="296"/>
      <c r="G143" s="316"/>
      <c r="H143" s="298"/>
      <c r="I143" s="298">
        <v>11000000</v>
      </c>
      <c r="J143" s="292" t="s">
        <v>114</v>
      </c>
      <c r="K143" s="292"/>
    </row>
    <row r="144" spans="1:11" s="308" customFormat="1">
      <c r="A144" s="538">
        <v>44376</v>
      </c>
      <c r="B144" s="315"/>
      <c r="C144" s="292" t="s">
        <v>1656</v>
      </c>
      <c r="D144" s="292" t="s">
        <v>1674</v>
      </c>
      <c r="E144" s="292" t="s">
        <v>116</v>
      </c>
      <c r="F144" s="296"/>
      <c r="G144" s="316"/>
      <c r="H144" s="298"/>
      <c r="I144" s="298">
        <v>17160000</v>
      </c>
      <c r="J144" s="292" t="s">
        <v>114</v>
      </c>
      <c r="K144" s="292"/>
    </row>
    <row r="145" spans="1:11" s="308" customFormat="1">
      <c r="A145" s="538">
        <v>44376</v>
      </c>
      <c r="B145" s="315"/>
      <c r="C145" s="292" t="s">
        <v>1651</v>
      </c>
      <c r="D145" s="292" t="s">
        <v>1675</v>
      </c>
      <c r="E145" s="292" t="s">
        <v>116</v>
      </c>
      <c r="F145" s="296"/>
      <c r="G145" s="316"/>
      <c r="H145" s="298"/>
      <c r="I145" s="298">
        <v>13552000</v>
      </c>
      <c r="J145" s="292" t="s">
        <v>114</v>
      </c>
      <c r="K145" s="292"/>
    </row>
    <row r="146" spans="1:11" s="308" customFormat="1">
      <c r="A146" s="538">
        <v>44376</v>
      </c>
      <c r="B146" s="315"/>
      <c r="C146" s="292" t="s">
        <v>1336</v>
      </c>
      <c r="D146" s="292" t="s">
        <v>1676</v>
      </c>
      <c r="E146" s="292" t="s">
        <v>116</v>
      </c>
      <c r="F146" s="296"/>
      <c r="G146" s="316"/>
      <c r="H146" s="298"/>
      <c r="I146" s="298">
        <v>11814194</v>
      </c>
      <c r="J146" s="292" t="s">
        <v>114</v>
      </c>
      <c r="K146" s="292"/>
    </row>
    <row r="147" spans="1:11" s="308" customFormat="1">
      <c r="A147" s="538">
        <v>44376</v>
      </c>
      <c r="B147" s="315"/>
      <c r="C147" s="292" t="s">
        <v>541</v>
      </c>
      <c r="D147" s="292" t="s">
        <v>1677</v>
      </c>
      <c r="E147" s="292" t="s">
        <v>116</v>
      </c>
      <c r="F147" s="296"/>
      <c r="G147" s="316"/>
      <c r="H147" s="298"/>
      <c r="I147" s="298">
        <v>114097500</v>
      </c>
      <c r="J147" s="292" t="s">
        <v>114</v>
      </c>
      <c r="K147" s="292"/>
    </row>
    <row r="148" spans="1:11" s="308" customFormat="1">
      <c r="A148" s="538">
        <v>44349</v>
      </c>
      <c r="B148" s="315"/>
      <c r="C148" s="292" t="s">
        <v>504</v>
      </c>
      <c r="D148" s="292" t="s">
        <v>1577</v>
      </c>
      <c r="E148" s="292" t="s">
        <v>116</v>
      </c>
      <c r="F148" s="296"/>
      <c r="G148" s="316"/>
      <c r="H148" s="298"/>
      <c r="I148" s="298">
        <v>133239550</v>
      </c>
      <c r="J148" s="292" t="s">
        <v>114</v>
      </c>
      <c r="K148" s="292"/>
    </row>
    <row r="149" spans="1:11" s="308" customFormat="1">
      <c r="A149" s="538">
        <v>44376</v>
      </c>
      <c r="B149" s="315"/>
      <c r="C149" s="292" t="s">
        <v>444</v>
      </c>
      <c r="D149" s="292" t="s">
        <v>1679</v>
      </c>
      <c r="E149" s="292" t="s">
        <v>116</v>
      </c>
      <c r="F149" s="296"/>
      <c r="G149" s="316"/>
      <c r="H149" s="298"/>
      <c r="I149" s="298">
        <v>79695000</v>
      </c>
      <c r="J149" s="292" t="s">
        <v>114</v>
      </c>
      <c r="K149" s="292"/>
    </row>
    <row r="150" spans="1:11" s="308" customFormat="1">
      <c r="A150" s="538">
        <v>44376</v>
      </c>
      <c r="B150" s="315"/>
      <c r="C150" s="292" t="s">
        <v>1678</v>
      </c>
      <c r="D150" s="292" t="s">
        <v>1679</v>
      </c>
      <c r="E150" s="292" t="s">
        <v>116</v>
      </c>
      <c r="F150" s="296"/>
      <c r="G150" s="316"/>
      <c r="H150" s="298"/>
      <c r="I150" s="298">
        <v>130017550</v>
      </c>
      <c r="J150" s="292" t="s">
        <v>114</v>
      </c>
      <c r="K150" s="292"/>
    </row>
    <row r="151" spans="1:11" s="308" customFormat="1">
      <c r="A151" s="538">
        <v>44349</v>
      </c>
      <c r="B151" s="315"/>
      <c r="C151" s="292" t="s">
        <v>444</v>
      </c>
      <c r="D151" s="292" t="s">
        <v>1577</v>
      </c>
      <c r="E151" s="292" t="s">
        <v>116</v>
      </c>
      <c r="F151" s="296"/>
      <c r="G151" s="316"/>
      <c r="H151" s="298"/>
      <c r="I151" s="298">
        <v>53240000</v>
      </c>
      <c r="J151" s="292" t="s">
        <v>114</v>
      </c>
      <c r="K151" s="292"/>
    </row>
    <row r="152" spans="1:11" s="308" customFormat="1">
      <c r="A152" s="538">
        <v>44365</v>
      </c>
      <c r="B152" s="315"/>
      <c r="C152" s="292" t="s">
        <v>444</v>
      </c>
      <c r="D152" s="292" t="s">
        <v>1680</v>
      </c>
      <c r="E152" s="292" t="s">
        <v>116</v>
      </c>
      <c r="F152" s="296"/>
      <c r="G152" s="316"/>
      <c r="H152" s="298"/>
      <c r="I152" s="298">
        <v>19998000</v>
      </c>
      <c r="J152" s="292" t="s">
        <v>114</v>
      </c>
      <c r="K152" s="292"/>
    </row>
    <row r="153" spans="1:11" s="308" customFormat="1">
      <c r="A153" s="538">
        <v>44365</v>
      </c>
      <c r="B153" s="315"/>
      <c r="C153" s="292" t="s">
        <v>444</v>
      </c>
      <c r="D153" s="292" t="s">
        <v>1680</v>
      </c>
      <c r="E153" s="292" t="s">
        <v>116</v>
      </c>
      <c r="F153" s="296"/>
      <c r="G153" s="316"/>
      <c r="H153" s="298"/>
      <c r="I153" s="298">
        <v>2000000</v>
      </c>
      <c r="J153" s="292" t="s">
        <v>114</v>
      </c>
      <c r="K153" s="292"/>
    </row>
    <row r="154" spans="1:11" s="308" customFormat="1">
      <c r="A154" s="538">
        <v>44349</v>
      </c>
      <c r="B154" s="315"/>
      <c r="C154" s="292" t="s">
        <v>153</v>
      </c>
      <c r="D154" s="292" t="s">
        <v>1578</v>
      </c>
      <c r="E154" s="292" t="s">
        <v>116</v>
      </c>
      <c r="F154" s="296"/>
      <c r="G154" s="316"/>
      <c r="H154" s="298"/>
      <c r="I154" s="298">
        <v>49953750</v>
      </c>
      <c r="J154" s="292" t="s">
        <v>114</v>
      </c>
      <c r="K154" s="292"/>
    </row>
    <row r="155" spans="1:11" s="308" customFormat="1">
      <c r="A155" s="538">
        <v>44349</v>
      </c>
      <c r="B155" s="315"/>
      <c r="C155" s="292" t="s">
        <v>277</v>
      </c>
      <c r="D155" s="292" t="s">
        <v>1426</v>
      </c>
      <c r="E155" s="292" t="s">
        <v>116</v>
      </c>
      <c r="F155" s="296"/>
      <c r="G155" s="316"/>
      <c r="H155" s="298"/>
      <c r="I155" s="298">
        <v>23804700</v>
      </c>
      <c r="J155" s="292" t="s">
        <v>114</v>
      </c>
      <c r="K155" s="292"/>
    </row>
    <row r="156" spans="1:11" s="308" customFormat="1">
      <c r="A156" s="538">
        <v>44357</v>
      </c>
      <c r="B156" s="315"/>
      <c r="C156" s="292" t="s">
        <v>277</v>
      </c>
      <c r="D156" s="292" t="s">
        <v>1681</v>
      </c>
      <c r="E156" s="292" t="s">
        <v>116</v>
      </c>
      <c r="F156" s="296"/>
      <c r="G156" s="316"/>
      <c r="H156" s="298"/>
      <c r="I156" s="298">
        <v>23872300</v>
      </c>
      <c r="J156" s="292" t="s">
        <v>114</v>
      </c>
      <c r="K156" s="292"/>
    </row>
    <row r="157" spans="1:11" s="308" customFormat="1">
      <c r="A157" s="538">
        <v>44349</v>
      </c>
      <c r="B157" s="315"/>
      <c r="C157" s="292" t="s">
        <v>279</v>
      </c>
      <c r="D157" s="292" t="s">
        <v>632</v>
      </c>
      <c r="E157" s="292" t="s">
        <v>116</v>
      </c>
      <c r="F157" s="296"/>
      <c r="G157" s="316"/>
      <c r="H157" s="298"/>
      <c r="I157" s="298">
        <v>6570000</v>
      </c>
      <c r="J157" s="292" t="s">
        <v>114</v>
      </c>
      <c r="K157" s="292"/>
    </row>
    <row r="158" spans="1:11" s="308" customFormat="1">
      <c r="A158" s="538">
        <v>44376</v>
      </c>
      <c r="B158" s="315"/>
      <c r="C158" s="292" t="s">
        <v>549</v>
      </c>
      <c r="D158" s="292" t="s">
        <v>1682</v>
      </c>
      <c r="E158" s="292" t="s">
        <v>116</v>
      </c>
      <c r="F158" s="296"/>
      <c r="G158" s="316"/>
      <c r="H158" s="298"/>
      <c r="I158" s="298">
        <v>56364200</v>
      </c>
      <c r="J158" s="292" t="s">
        <v>114</v>
      </c>
      <c r="K158" s="292"/>
    </row>
    <row r="159" spans="1:11" s="308" customFormat="1">
      <c r="A159" s="538">
        <v>44376</v>
      </c>
      <c r="B159" s="315"/>
      <c r="C159" s="292" t="s">
        <v>438</v>
      </c>
      <c r="D159" s="292" t="s">
        <v>1681</v>
      </c>
      <c r="E159" s="292" t="s">
        <v>116</v>
      </c>
      <c r="F159" s="296"/>
      <c r="G159" s="316"/>
      <c r="H159" s="298"/>
      <c r="I159" s="298">
        <v>9435810</v>
      </c>
      <c r="J159" s="292" t="s">
        <v>114</v>
      </c>
      <c r="K159" s="292"/>
    </row>
    <row r="160" spans="1:11" s="308" customFormat="1">
      <c r="A160" s="538">
        <v>44376</v>
      </c>
      <c r="B160" s="315"/>
      <c r="C160" s="292" t="s">
        <v>280</v>
      </c>
      <c r="D160" s="292" t="s">
        <v>1683</v>
      </c>
      <c r="E160" s="292" t="s">
        <v>116</v>
      </c>
      <c r="F160" s="296"/>
      <c r="G160" s="316"/>
      <c r="H160" s="298"/>
      <c r="I160" s="298">
        <v>19935000</v>
      </c>
      <c r="J160" s="292" t="s">
        <v>114</v>
      </c>
      <c r="K160" s="292"/>
    </row>
    <row r="161" spans="1:11" s="308" customFormat="1">
      <c r="A161" s="538">
        <v>44376</v>
      </c>
      <c r="B161" s="315"/>
      <c r="C161" s="292" t="s">
        <v>155</v>
      </c>
      <c r="D161" s="292" t="s">
        <v>1684</v>
      </c>
      <c r="E161" s="292" t="s">
        <v>116</v>
      </c>
      <c r="F161" s="296"/>
      <c r="G161" s="316"/>
      <c r="H161" s="298"/>
      <c r="I161" s="298">
        <v>1052658124</v>
      </c>
      <c r="J161" s="292" t="s">
        <v>114</v>
      </c>
      <c r="K161" s="292"/>
    </row>
    <row r="162" spans="1:11" s="308" customFormat="1">
      <c r="A162" s="538">
        <v>44357</v>
      </c>
      <c r="B162" s="315"/>
      <c r="C162" s="292" t="s">
        <v>556</v>
      </c>
      <c r="D162" s="292" t="s">
        <v>1685</v>
      </c>
      <c r="E162" s="292" t="s">
        <v>116</v>
      </c>
      <c r="F162" s="296"/>
      <c r="G162" s="316"/>
      <c r="H162" s="298"/>
      <c r="I162" s="298">
        <v>23280000</v>
      </c>
      <c r="J162" s="292" t="s">
        <v>114</v>
      </c>
      <c r="K162" s="292"/>
    </row>
    <row r="163" spans="1:11" s="308" customFormat="1">
      <c r="A163" s="538">
        <v>44376</v>
      </c>
      <c r="B163" s="315"/>
      <c r="C163" s="292" t="s">
        <v>154</v>
      </c>
      <c r="D163" s="292" t="s">
        <v>1428</v>
      </c>
      <c r="E163" s="292" t="s">
        <v>116</v>
      </c>
      <c r="F163" s="296"/>
      <c r="G163" s="316"/>
      <c r="H163" s="298"/>
      <c r="I163" s="298">
        <v>796008</v>
      </c>
      <c r="J163" s="292" t="s">
        <v>114</v>
      </c>
      <c r="K163" s="292"/>
    </row>
    <row r="164" spans="1:11" s="308" customFormat="1">
      <c r="A164" s="538">
        <v>44376</v>
      </c>
      <c r="B164" s="315"/>
      <c r="C164" s="292" t="s">
        <v>602</v>
      </c>
      <c r="D164" s="292" t="s">
        <v>1686</v>
      </c>
      <c r="E164" s="292" t="s">
        <v>116</v>
      </c>
      <c r="F164" s="296"/>
      <c r="G164" s="316"/>
      <c r="H164" s="298"/>
      <c r="I164" s="298">
        <v>29481032</v>
      </c>
      <c r="J164" s="292" t="s">
        <v>114</v>
      </c>
      <c r="K164" s="292"/>
    </row>
    <row r="165" spans="1:11" s="308" customFormat="1">
      <c r="A165" s="538">
        <v>44376</v>
      </c>
      <c r="B165" s="315"/>
      <c r="C165" s="292" t="s">
        <v>543</v>
      </c>
      <c r="D165" s="292" t="s">
        <v>1687</v>
      </c>
      <c r="E165" s="292" t="s">
        <v>116</v>
      </c>
      <c r="F165" s="296"/>
      <c r="G165" s="316"/>
      <c r="H165" s="298"/>
      <c r="I165" s="298">
        <v>9650000</v>
      </c>
      <c r="J165" s="292" t="s">
        <v>114</v>
      </c>
      <c r="K165" s="292"/>
    </row>
    <row r="166" spans="1:11" s="308" customFormat="1">
      <c r="A166" s="538">
        <v>44376</v>
      </c>
      <c r="B166" s="315"/>
      <c r="C166" s="292" t="s">
        <v>1107</v>
      </c>
      <c r="D166" s="292" t="s">
        <v>1687</v>
      </c>
      <c r="E166" s="292" t="s">
        <v>116</v>
      </c>
      <c r="F166" s="296"/>
      <c r="G166" s="316"/>
      <c r="H166" s="298"/>
      <c r="I166" s="298">
        <v>14400000</v>
      </c>
      <c r="J166" s="292" t="s">
        <v>114</v>
      </c>
      <c r="K166" s="292"/>
    </row>
    <row r="167" spans="1:11" s="308" customFormat="1">
      <c r="A167" s="538">
        <v>44376</v>
      </c>
      <c r="B167" s="315"/>
      <c r="C167" s="292" t="s">
        <v>970</v>
      </c>
      <c r="D167" s="292" t="s">
        <v>1688</v>
      </c>
      <c r="E167" s="292" t="s">
        <v>116</v>
      </c>
      <c r="F167" s="296"/>
      <c r="G167" s="316"/>
      <c r="H167" s="298"/>
      <c r="I167" s="298">
        <v>5300000</v>
      </c>
      <c r="J167" s="292" t="s">
        <v>114</v>
      </c>
      <c r="K167" s="292"/>
    </row>
    <row r="168" spans="1:11" s="308" customFormat="1">
      <c r="A168" s="538">
        <v>44376</v>
      </c>
      <c r="B168" s="315"/>
      <c r="C168" s="292" t="s">
        <v>650</v>
      </c>
      <c r="D168" s="292" t="s">
        <v>1689</v>
      </c>
      <c r="E168" s="292" t="s">
        <v>116</v>
      </c>
      <c r="F168" s="296"/>
      <c r="G168" s="316"/>
      <c r="H168" s="298"/>
      <c r="I168" s="298">
        <v>115505000</v>
      </c>
      <c r="J168" s="292" t="s">
        <v>114</v>
      </c>
      <c r="K168" s="292"/>
    </row>
    <row r="169" spans="1:11" s="308" customFormat="1">
      <c r="A169" s="538">
        <v>44376</v>
      </c>
      <c r="B169" s="315"/>
      <c r="C169" s="292" t="s">
        <v>152</v>
      </c>
      <c r="D169" s="292" t="s">
        <v>1690</v>
      </c>
      <c r="E169" s="292" t="s">
        <v>116</v>
      </c>
      <c r="F169" s="296"/>
      <c r="G169" s="316"/>
      <c r="H169" s="298"/>
      <c r="I169" s="298">
        <v>163498094</v>
      </c>
      <c r="J169" s="292" t="s">
        <v>114</v>
      </c>
      <c r="K169" s="292"/>
    </row>
    <row r="170" spans="1:11" s="308" customFormat="1">
      <c r="A170" s="538">
        <v>44357</v>
      </c>
      <c r="B170" s="315"/>
      <c r="C170" s="292" t="s">
        <v>453</v>
      </c>
      <c r="D170" s="292" t="s">
        <v>1691</v>
      </c>
      <c r="E170" s="292" t="s">
        <v>116</v>
      </c>
      <c r="F170" s="296"/>
      <c r="G170" s="316"/>
      <c r="H170" s="298"/>
      <c r="I170" s="298">
        <v>4000000</v>
      </c>
      <c r="J170" s="292" t="s">
        <v>114</v>
      </c>
      <c r="K170" s="292"/>
    </row>
    <row r="171" spans="1:11" s="308" customFormat="1">
      <c r="A171" s="538">
        <v>44357</v>
      </c>
      <c r="B171" s="315"/>
      <c r="C171" s="292" t="s">
        <v>611</v>
      </c>
      <c r="D171" s="292" t="s">
        <v>1692</v>
      </c>
      <c r="E171" s="292" t="s">
        <v>116</v>
      </c>
      <c r="F171" s="296"/>
      <c r="G171" s="316"/>
      <c r="H171" s="298"/>
      <c r="I171" s="298">
        <v>7423840</v>
      </c>
      <c r="J171" s="292" t="s">
        <v>114</v>
      </c>
      <c r="K171" s="292"/>
    </row>
    <row r="172" spans="1:11" s="308" customFormat="1">
      <c r="A172" s="538">
        <v>44357</v>
      </c>
      <c r="B172" s="315"/>
      <c r="C172" s="292" t="s">
        <v>610</v>
      </c>
      <c r="D172" s="292" t="s">
        <v>1692</v>
      </c>
      <c r="E172" s="292" t="s">
        <v>116</v>
      </c>
      <c r="F172" s="296"/>
      <c r="G172" s="316"/>
      <c r="H172" s="298"/>
      <c r="I172" s="298">
        <v>5355000</v>
      </c>
      <c r="J172" s="292" t="s">
        <v>114</v>
      </c>
      <c r="K172" s="292"/>
    </row>
    <row r="173" spans="1:11" s="308" customFormat="1">
      <c r="A173" s="538">
        <v>44376</v>
      </c>
      <c r="B173" s="315"/>
      <c r="C173" s="292" t="s">
        <v>1270</v>
      </c>
      <c r="D173" s="292" t="s">
        <v>1693</v>
      </c>
      <c r="E173" s="292" t="s">
        <v>116</v>
      </c>
      <c r="F173" s="296"/>
      <c r="G173" s="316"/>
      <c r="H173" s="298"/>
      <c r="I173" s="298">
        <v>681215000</v>
      </c>
      <c r="J173" s="292" t="s">
        <v>114</v>
      </c>
      <c r="K173" s="292"/>
    </row>
    <row r="174" spans="1:11" s="308" customFormat="1">
      <c r="A174" s="538">
        <v>44376</v>
      </c>
      <c r="B174" s="315"/>
      <c r="C174" s="292" t="s">
        <v>151</v>
      </c>
      <c r="D174" s="292" t="s">
        <v>1694</v>
      </c>
      <c r="E174" s="292" t="s">
        <v>116</v>
      </c>
      <c r="F174" s="296"/>
      <c r="G174" s="316"/>
      <c r="H174" s="298"/>
      <c r="I174" s="298">
        <v>40043548</v>
      </c>
      <c r="J174" s="292" t="s">
        <v>114</v>
      </c>
      <c r="K174" s="292"/>
    </row>
    <row r="175" spans="1:11" s="308" customFormat="1">
      <c r="A175" s="538">
        <v>44376</v>
      </c>
      <c r="B175" s="315"/>
      <c r="C175" s="292" t="s">
        <v>393</v>
      </c>
      <c r="D175" s="292" t="s">
        <v>1695</v>
      </c>
      <c r="E175" s="292" t="s">
        <v>116</v>
      </c>
      <c r="F175" s="296"/>
      <c r="G175" s="316"/>
      <c r="H175" s="298"/>
      <c r="I175" s="298">
        <v>58215385</v>
      </c>
      <c r="J175" s="292" t="s">
        <v>114</v>
      </c>
      <c r="K175" s="292"/>
    </row>
    <row r="176" spans="1:11" s="308" customFormat="1">
      <c r="A176" s="538">
        <v>44376</v>
      </c>
      <c r="B176" s="315"/>
      <c r="C176" s="292" t="s">
        <v>967</v>
      </c>
      <c r="D176" s="292" t="s">
        <v>1696</v>
      </c>
      <c r="E176" s="292" t="s">
        <v>116</v>
      </c>
      <c r="F176" s="296"/>
      <c r="G176" s="316"/>
      <c r="H176" s="298"/>
      <c r="I176" s="298">
        <v>48380500</v>
      </c>
      <c r="J176" s="292" t="s">
        <v>114</v>
      </c>
      <c r="K176" s="292"/>
    </row>
    <row r="177" spans="1:11" s="308" customFormat="1">
      <c r="A177" s="538">
        <v>44377</v>
      </c>
      <c r="B177" s="315"/>
      <c r="C177" s="292" t="s">
        <v>218</v>
      </c>
      <c r="D177" s="292" t="s">
        <v>461</v>
      </c>
      <c r="E177" s="292" t="s">
        <v>121</v>
      </c>
      <c r="F177" s="296"/>
      <c r="G177" s="316"/>
      <c r="H177" s="298">
        <v>5420.96</v>
      </c>
      <c r="I177" s="293">
        <f t="shared" ref="I177" si="8">+ROUND(H177*$K$2,0)</f>
        <v>124130851</v>
      </c>
      <c r="J177" s="292" t="s">
        <v>115</v>
      </c>
      <c r="K177" s="292"/>
    </row>
    <row r="178" spans="1:11" s="308" customFormat="1">
      <c r="A178" s="538">
        <v>44357</v>
      </c>
      <c r="B178" s="315"/>
      <c r="C178" s="292" t="s">
        <v>135</v>
      </c>
      <c r="D178" s="292" t="s">
        <v>1697</v>
      </c>
      <c r="E178" s="292" t="s">
        <v>119</v>
      </c>
      <c r="F178" s="296"/>
      <c r="G178" s="316"/>
      <c r="H178" s="298"/>
      <c r="I178" s="298">
        <v>795885460</v>
      </c>
      <c r="J178" s="292" t="s">
        <v>114</v>
      </c>
      <c r="K178" s="292"/>
    </row>
    <row r="179" spans="1:11" s="308" customFormat="1">
      <c r="A179" s="538">
        <v>44376</v>
      </c>
      <c r="B179" s="315"/>
      <c r="C179" s="292" t="s">
        <v>436</v>
      </c>
      <c r="D179" s="292" t="s">
        <v>1698</v>
      </c>
      <c r="E179" s="292" t="s">
        <v>119</v>
      </c>
      <c r="F179" s="296"/>
      <c r="G179" s="316"/>
      <c r="H179" s="298"/>
      <c r="I179" s="298">
        <v>43928383</v>
      </c>
      <c r="J179" s="292" t="s">
        <v>114</v>
      </c>
      <c r="K179" s="292"/>
    </row>
    <row r="180" spans="1:11" s="308" customFormat="1">
      <c r="A180" s="538">
        <v>44363</v>
      </c>
      <c r="B180" s="315"/>
      <c r="C180" s="292" t="s">
        <v>267</v>
      </c>
      <c r="D180" s="292" t="s">
        <v>690</v>
      </c>
      <c r="E180" s="292" t="s">
        <v>160</v>
      </c>
      <c r="F180" s="296"/>
      <c r="G180" s="316"/>
      <c r="H180" s="298">
        <v>650000</v>
      </c>
      <c r="I180" s="293">
        <f t="shared" ref="I180:I183" si="9">+ROUND(H180*$K$2,0)</f>
        <v>14883904956</v>
      </c>
      <c r="J180" s="292" t="s">
        <v>115</v>
      </c>
      <c r="K180" s="292"/>
    </row>
    <row r="181" spans="1:11" s="308" customFormat="1">
      <c r="A181" s="538">
        <v>44349</v>
      </c>
      <c r="B181" s="315"/>
      <c r="C181" s="292" t="s">
        <v>998</v>
      </c>
      <c r="D181" s="292" t="s">
        <v>999</v>
      </c>
      <c r="E181" s="292"/>
      <c r="F181" s="296"/>
      <c r="G181" s="316"/>
      <c r="H181" s="298">
        <v>2582237.89</v>
      </c>
      <c r="I181" s="293">
        <f t="shared" si="9"/>
        <v>59128897427</v>
      </c>
      <c r="J181" s="292" t="s">
        <v>115</v>
      </c>
      <c r="K181" s="292"/>
    </row>
    <row r="182" spans="1:11" s="308" customFormat="1">
      <c r="A182" s="538">
        <v>44365</v>
      </c>
      <c r="B182" s="315"/>
      <c r="C182" s="292" t="s">
        <v>998</v>
      </c>
      <c r="D182" s="292" t="s">
        <v>999</v>
      </c>
      <c r="E182" s="292"/>
      <c r="F182" s="296"/>
      <c r="G182" s="316"/>
      <c r="H182" s="298">
        <v>2540570.89</v>
      </c>
      <c r="I182" s="293">
        <f t="shared" si="9"/>
        <v>58174793323</v>
      </c>
      <c r="J182" s="292" t="s">
        <v>115</v>
      </c>
      <c r="K182" s="292"/>
    </row>
    <row r="183" spans="1:11" s="308" customFormat="1">
      <c r="A183" s="538">
        <v>44349</v>
      </c>
      <c r="B183" s="315"/>
      <c r="C183" s="292" t="s">
        <v>998</v>
      </c>
      <c r="D183" s="292" t="s">
        <v>1287</v>
      </c>
      <c r="E183" s="292" t="s">
        <v>160</v>
      </c>
      <c r="F183" s="296"/>
      <c r="G183" s="316"/>
      <c r="H183" s="298">
        <v>500000</v>
      </c>
      <c r="I183" s="293">
        <f t="shared" si="9"/>
        <v>11449157658</v>
      </c>
      <c r="J183" s="292" t="s">
        <v>115</v>
      </c>
      <c r="K183" s="292"/>
    </row>
    <row r="184" spans="1:11" s="543" customFormat="1">
      <c r="A184" s="538">
        <v>44365</v>
      </c>
      <c r="B184" s="315"/>
      <c r="C184" s="292" t="s">
        <v>196</v>
      </c>
      <c r="D184" s="292" t="s">
        <v>1091</v>
      </c>
      <c r="E184" s="292" t="s">
        <v>120</v>
      </c>
      <c r="F184" s="296"/>
      <c r="G184" s="316"/>
      <c r="H184" s="296">
        <v>1012987.54</v>
      </c>
      <c r="I184" s="293">
        <f t="shared" ref="I184:I190" si="10">+ROUND(H184*$K$2,0)</f>
        <v>23195708102</v>
      </c>
      <c r="J184" s="292" t="s">
        <v>115</v>
      </c>
      <c r="K184" s="292"/>
    </row>
    <row r="185" spans="1:11" s="543" customFormat="1">
      <c r="A185" s="538">
        <v>44350</v>
      </c>
      <c r="B185" s="315"/>
      <c r="C185" s="292" t="s">
        <v>195</v>
      </c>
      <c r="D185" s="292" t="s">
        <v>1373</v>
      </c>
      <c r="E185" s="292" t="s">
        <v>89</v>
      </c>
      <c r="F185" s="296"/>
      <c r="G185" s="316"/>
      <c r="H185" s="296">
        <v>2582237.89</v>
      </c>
      <c r="I185" s="293">
        <f t="shared" si="10"/>
        <v>59128897427</v>
      </c>
      <c r="J185" s="292" t="s">
        <v>115</v>
      </c>
      <c r="K185" s="292"/>
    </row>
    <row r="186" spans="1:11" s="543" customFormat="1">
      <c r="A186" s="538">
        <v>44368</v>
      </c>
      <c r="B186" s="315"/>
      <c r="C186" s="292" t="s">
        <v>195</v>
      </c>
      <c r="D186" s="292" t="s">
        <v>1373</v>
      </c>
      <c r="E186" s="292" t="s">
        <v>89</v>
      </c>
      <c r="F186" s="296"/>
      <c r="G186" s="316"/>
      <c r="H186" s="296">
        <v>2540570.89</v>
      </c>
      <c r="I186" s="293">
        <f t="shared" ref="I186" si="11">+ROUND(H186*$K$2,0)</f>
        <v>58174793323</v>
      </c>
      <c r="J186" s="292" t="s">
        <v>115</v>
      </c>
      <c r="K186" s="292"/>
    </row>
    <row r="187" spans="1:11" s="543" customFormat="1">
      <c r="A187" s="538">
        <v>44365</v>
      </c>
      <c r="B187" s="315"/>
      <c r="C187" s="292" t="s">
        <v>136</v>
      </c>
      <c r="D187" s="392" t="s">
        <v>1438</v>
      </c>
      <c r="E187" s="292" t="s">
        <v>118</v>
      </c>
      <c r="F187" s="296"/>
      <c r="G187" s="316"/>
      <c r="H187" s="298">
        <v>156510</v>
      </c>
      <c r="I187" s="293">
        <f t="shared" si="10"/>
        <v>3583815330</v>
      </c>
      <c r="J187" s="292" t="s">
        <v>115</v>
      </c>
      <c r="K187" s="292"/>
    </row>
    <row r="188" spans="1:11" s="543" customFormat="1">
      <c r="A188" s="538">
        <v>44368</v>
      </c>
      <c r="B188" s="315"/>
      <c r="C188" s="292" t="s">
        <v>544</v>
      </c>
      <c r="D188" s="392" t="s">
        <v>1438</v>
      </c>
      <c r="E188" s="292" t="s">
        <v>118</v>
      </c>
      <c r="F188" s="296"/>
      <c r="G188" s="316"/>
      <c r="H188" s="316">
        <v>993642.6</v>
      </c>
      <c r="I188" s="293">
        <f t="shared" si="10"/>
        <v>22752741567</v>
      </c>
      <c r="J188" s="292" t="s">
        <v>115</v>
      </c>
      <c r="K188" s="292"/>
    </row>
    <row r="189" spans="1:11" s="543" customFormat="1">
      <c r="A189" s="538">
        <v>44376</v>
      </c>
      <c r="B189" s="315"/>
      <c r="C189" s="292" t="s">
        <v>357</v>
      </c>
      <c r="D189" s="392" t="s">
        <v>1438</v>
      </c>
      <c r="E189" s="292" t="s">
        <v>118</v>
      </c>
      <c r="F189" s="296"/>
      <c r="G189" s="316"/>
      <c r="H189" s="316">
        <v>8338</v>
      </c>
      <c r="I189" s="293">
        <f t="shared" si="10"/>
        <v>190926153</v>
      </c>
      <c r="J189" s="292" t="s">
        <v>115</v>
      </c>
      <c r="K189" s="292"/>
    </row>
    <row r="190" spans="1:11" s="543" customFormat="1">
      <c r="A190" s="538">
        <v>44376</v>
      </c>
      <c r="B190" s="315"/>
      <c r="C190" s="292" t="s">
        <v>645</v>
      </c>
      <c r="D190" s="392" t="s">
        <v>1438</v>
      </c>
      <c r="E190" s="292" t="s">
        <v>118</v>
      </c>
      <c r="F190" s="296"/>
      <c r="G190" s="316"/>
      <c r="H190" s="316">
        <v>100920</v>
      </c>
      <c r="I190" s="293">
        <f t="shared" si="10"/>
        <v>2310897982</v>
      </c>
      <c r="J190" s="292" t="s">
        <v>115</v>
      </c>
      <c r="K190" s="292"/>
    </row>
    <row r="191" spans="1:11" s="543" customFormat="1">
      <c r="A191" s="538">
        <v>44376</v>
      </c>
      <c r="B191" s="315"/>
      <c r="C191" s="292" t="s">
        <v>908</v>
      </c>
      <c r="D191" s="392" t="s">
        <v>1438</v>
      </c>
      <c r="E191" s="292" t="s">
        <v>118</v>
      </c>
      <c r="F191" s="296"/>
      <c r="G191" s="316"/>
      <c r="H191" s="316">
        <v>38415.279999999999</v>
      </c>
      <c r="I191" s="293">
        <f t="shared" ref="I191:I239" si="12">+ROUND(H191*$K$2,0)</f>
        <v>879645194</v>
      </c>
      <c r="J191" s="292" t="s">
        <v>115</v>
      </c>
      <c r="K191" s="292"/>
    </row>
    <row r="192" spans="1:11" s="543" customFormat="1">
      <c r="A192" s="538">
        <v>44376</v>
      </c>
      <c r="B192" s="315"/>
      <c r="C192" s="292" t="s">
        <v>139</v>
      </c>
      <c r="D192" s="392" t="s">
        <v>1438</v>
      </c>
      <c r="E192" s="292" t="s">
        <v>118</v>
      </c>
      <c r="F192" s="296"/>
      <c r="G192" s="316"/>
      <c r="H192" s="316">
        <v>4620</v>
      </c>
      <c r="I192" s="293">
        <f t="shared" si="12"/>
        <v>105790217</v>
      </c>
      <c r="J192" s="292" t="s">
        <v>115</v>
      </c>
      <c r="K192" s="292"/>
    </row>
    <row r="193" spans="1:11" s="543" customFormat="1">
      <c r="A193" s="538">
        <v>44376</v>
      </c>
      <c r="B193" s="315"/>
      <c r="C193" s="292" t="s">
        <v>143</v>
      </c>
      <c r="D193" s="392" t="s">
        <v>1438</v>
      </c>
      <c r="E193" s="292" t="s">
        <v>118</v>
      </c>
      <c r="F193" s="296"/>
      <c r="G193" s="316"/>
      <c r="H193" s="316">
        <v>10878.9</v>
      </c>
      <c r="I193" s="293">
        <f t="shared" si="12"/>
        <v>249108482</v>
      </c>
      <c r="J193" s="292" t="s">
        <v>115</v>
      </c>
      <c r="K193" s="292"/>
    </row>
    <row r="194" spans="1:11" s="543" customFormat="1">
      <c r="A194" s="538">
        <v>44376</v>
      </c>
      <c r="B194" s="315"/>
      <c r="C194" s="292" t="s">
        <v>448</v>
      </c>
      <c r="D194" s="392" t="s">
        <v>1438</v>
      </c>
      <c r="E194" s="292" t="s">
        <v>118</v>
      </c>
      <c r="F194" s="296"/>
      <c r="G194" s="316"/>
      <c r="H194" s="316">
        <v>11059.6</v>
      </c>
      <c r="I194" s="293">
        <f t="shared" si="12"/>
        <v>253246208</v>
      </c>
      <c r="J194" s="292" t="s">
        <v>115</v>
      </c>
      <c r="K194" s="292"/>
    </row>
    <row r="195" spans="1:11" s="543" customFormat="1">
      <c r="A195" s="538">
        <v>44376</v>
      </c>
      <c r="B195" s="315"/>
      <c r="C195" s="292" t="s">
        <v>141</v>
      </c>
      <c r="D195" s="392" t="s">
        <v>1438</v>
      </c>
      <c r="E195" s="292" t="s">
        <v>118</v>
      </c>
      <c r="F195" s="296"/>
      <c r="G195" s="316"/>
      <c r="H195" s="316">
        <v>81577.649999999994</v>
      </c>
      <c r="I195" s="293">
        <f t="shared" si="12"/>
        <v>1867990752</v>
      </c>
      <c r="J195" s="292" t="s">
        <v>115</v>
      </c>
      <c r="K195" s="292"/>
    </row>
    <row r="196" spans="1:11" s="543" customFormat="1">
      <c r="A196" s="538">
        <v>44376</v>
      </c>
      <c r="B196" s="315"/>
      <c r="C196" s="292" t="s">
        <v>217</v>
      </c>
      <c r="D196" s="392" t="s">
        <v>1438</v>
      </c>
      <c r="E196" s="292" t="s">
        <v>118</v>
      </c>
      <c r="F196" s="296"/>
      <c r="G196" s="316"/>
      <c r="H196" s="316">
        <v>11640</v>
      </c>
      <c r="I196" s="293">
        <f t="shared" si="12"/>
        <v>266536390</v>
      </c>
      <c r="J196" s="292" t="s">
        <v>115</v>
      </c>
      <c r="K196" s="292"/>
    </row>
    <row r="197" spans="1:11" s="543" customFormat="1">
      <c r="A197" s="538">
        <v>44376</v>
      </c>
      <c r="B197" s="315"/>
      <c r="C197" s="292" t="s">
        <v>138</v>
      </c>
      <c r="D197" s="392" t="s">
        <v>1438</v>
      </c>
      <c r="E197" s="292" t="s">
        <v>118</v>
      </c>
      <c r="F197" s="296"/>
      <c r="G197" s="316"/>
      <c r="H197" s="316">
        <v>804509.02</v>
      </c>
      <c r="I197" s="293">
        <f t="shared" si="12"/>
        <v>18421901215</v>
      </c>
      <c r="J197" s="292" t="s">
        <v>115</v>
      </c>
      <c r="K197" s="292"/>
    </row>
    <row r="198" spans="1:11" s="543" customFormat="1">
      <c r="A198" s="538">
        <v>44376</v>
      </c>
      <c r="B198" s="315"/>
      <c r="C198" s="292" t="s">
        <v>447</v>
      </c>
      <c r="D198" s="392" t="s">
        <v>1438</v>
      </c>
      <c r="E198" s="292" t="s">
        <v>118</v>
      </c>
      <c r="F198" s="296"/>
      <c r="G198" s="316"/>
      <c r="H198" s="316">
        <v>86039</v>
      </c>
      <c r="I198" s="293">
        <f t="shared" si="12"/>
        <v>1970148152</v>
      </c>
      <c r="J198" s="292" t="s">
        <v>115</v>
      </c>
      <c r="K198" s="292"/>
    </row>
    <row r="199" spans="1:11" s="543" customFormat="1">
      <c r="A199" s="538">
        <v>44376</v>
      </c>
      <c r="B199" s="315"/>
      <c r="C199" s="292" t="s">
        <v>502</v>
      </c>
      <c r="D199" s="392" t="s">
        <v>1438</v>
      </c>
      <c r="E199" s="292" t="s">
        <v>118</v>
      </c>
      <c r="F199" s="296"/>
      <c r="G199" s="316"/>
      <c r="H199" s="316">
        <v>33147.629999999997</v>
      </c>
      <c r="I199" s="293">
        <f t="shared" si="12"/>
        <v>759024884</v>
      </c>
      <c r="J199" s="292" t="s">
        <v>115</v>
      </c>
      <c r="K199" s="292"/>
    </row>
    <row r="200" spans="1:11" s="543" customFormat="1">
      <c r="A200" s="538">
        <v>44376</v>
      </c>
      <c r="B200" s="315"/>
      <c r="C200" s="292" t="s">
        <v>593</v>
      </c>
      <c r="D200" s="392" t="s">
        <v>1438</v>
      </c>
      <c r="E200" s="292" t="s">
        <v>118</v>
      </c>
      <c r="F200" s="296"/>
      <c r="G200" s="316"/>
      <c r="H200" s="316">
        <v>230976.94</v>
      </c>
      <c r="I200" s="293">
        <f t="shared" si="12"/>
        <v>5288982803</v>
      </c>
      <c r="J200" s="292" t="s">
        <v>115</v>
      </c>
      <c r="K200" s="292"/>
    </row>
    <row r="201" spans="1:11" s="543" customFormat="1">
      <c r="A201" s="538">
        <v>44376</v>
      </c>
      <c r="B201" s="315"/>
      <c r="C201" s="292" t="s">
        <v>137</v>
      </c>
      <c r="D201" s="392" t="s">
        <v>1699</v>
      </c>
      <c r="E201" s="292" t="s">
        <v>118</v>
      </c>
      <c r="F201" s="296"/>
      <c r="G201" s="316"/>
      <c r="H201" s="316">
        <v>33018.92</v>
      </c>
      <c r="I201" s="293">
        <f t="shared" si="12"/>
        <v>756077642</v>
      </c>
      <c r="J201" s="292" t="s">
        <v>115</v>
      </c>
      <c r="K201" s="292"/>
    </row>
    <row r="202" spans="1:11" s="543" customFormat="1">
      <c r="A202" s="538">
        <v>44376</v>
      </c>
      <c r="B202" s="315"/>
      <c r="C202" s="292" t="s">
        <v>612</v>
      </c>
      <c r="D202" s="392" t="s">
        <v>1700</v>
      </c>
      <c r="E202" s="292" t="s">
        <v>118</v>
      </c>
      <c r="F202" s="296"/>
      <c r="G202" s="316"/>
      <c r="H202" s="316">
        <v>32891.74</v>
      </c>
      <c r="I202" s="293">
        <f t="shared" si="12"/>
        <v>753165434</v>
      </c>
      <c r="J202" s="292" t="s">
        <v>115</v>
      </c>
      <c r="K202" s="292"/>
    </row>
    <row r="203" spans="1:11" s="543" customFormat="1">
      <c r="A203" s="538">
        <v>44376</v>
      </c>
      <c r="B203" s="315"/>
      <c r="C203" s="292" t="s">
        <v>531</v>
      </c>
      <c r="D203" s="392" t="s">
        <v>1700</v>
      </c>
      <c r="E203" s="292" t="s">
        <v>118</v>
      </c>
      <c r="F203" s="296"/>
      <c r="G203" s="316"/>
      <c r="H203" s="316">
        <v>135637.88</v>
      </c>
      <c r="I203" s="293">
        <f t="shared" si="12"/>
        <v>3105878945</v>
      </c>
      <c r="J203" s="292" t="s">
        <v>115</v>
      </c>
      <c r="K203" s="292"/>
    </row>
    <row r="204" spans="1:11" s="543" customFormat="1">
      <c r="A204" s="538">
        <v>44376</v>
      </c>
      <c r="B204" s="315"/>
      <c r="C204" s="292" t="s">
        <v>1375</v>
      </c>
      <c r="D204" s="392" t="s">
        <v>1446</v>
      </c>
      <c r="E204" s="292" t="s">
        <v>118</v>
      </c>
      <c r="F204" s="296"/>
      <c r="G204" s="316"/>
      <c r="H204" s="316">
        <v>12600</v>
      </c>
      <c r="I204" s="293">
        <f t="shared" si="12"/>
        <v>288518773</v>
      </c>
      <c r="J204" s="292" t="s">
        <v>115</v>
      </c>
      <c r="K204" s="292"/>
    </row>
    <row r="205" spans="1:11" s="543" customFormat="1">
      <c r="A205" s="538">
        <v>44376</v>
      </c>
      <c r="B205" s="315"/>
      <c r="C205" s="292" t="s">
        <v>269</v>
      </c>
      <c r="D205" s="392" t="s">
        <v>1446</v>
      </c>
      <c r="E205" s="292" t="s">
        <v>118</v>
      </c>
      <c r="F205" s="296"/>
      <c r="G205" s="316"/>
      <c r="H205" s="316">
        <v>25240</v>
      </c>
      <c r="I205" s="293">
        <f t="shared" si="12"/>
        <v>577953479</v>
      </c>
      <c r="J205" s="292" t="s">
        <v>115</v>
      </c>
      <c r="K205" s="292"/>
    </row>
    <row r="206" spans="1:11" s="543" customFormat="1">
      <c r="A206" s="538">
        <v>44376</v>
      </c>
      <c r="B206" s="315"/>
      <c r="C206" s="292" t="s">
        <v>498</v>
      </c>
      <c r="D206" s="392" t="s">
        <v>1446</v>
      </c>
      <c r="E206" s="292" t="s">
        <v>118</v>
      </c>
      <c r="F206" s="296"/>
      <c r="G206" s="316"/>
      <c r="H206" s="316">
        <f>5276-H207</f>
        <v>720</v>
      </c>
      <c r="I206" s="293">
        <f t="shared" si="12"/>
        <v>16486787</v>
      </c>
      <c r="J206" s="292" t="s">
        <v>115</v>
      </c>
      <c r="K206" s="292"/>
    </row>
    <row r="207" spans="1:11" s="543" customFormat="1">
      <c r="A207" s="538">
        <v>44376</v>
      </c>
      <c r="B207" s="315"/>
      <c r="C207" s="292" t="s">
        <v>498</v>
      </c>
      <c r="D207" s="392" t="s">
        <v>1721</v>
      </c>
      <c r="E207" s="292" t="s">
        <v>162</v>
      </c>
      <c r="F207" s="296"/>
      <c r="G207" s="316"/>
      <c r="H207" s="316">
        <v>4556</v>
      </c>
      <c r="I207" s="293">
        <f t="shared" ref="I207" si="13">+ROUND(H207*$K$2,0)</f>
        <v>104324725</v>
      </c>
      <c r="J207" s="292" t="s">
        <v>115</v>
      </c>
      <c r="K207" s="292"/>
    </row>
    <row r="208" spans="1:11" s="543" customFormat="1">
      <c r="A208" s="538">
        <v>44376</v>
      </c>
      <c r="B208" s="315"/>
      <c r="C208" s="292" t="s">
        <v>282</v>
      </c>
      <c r="D208" s="392" t="s">
        <v>1703</v>
      </c>
      <c r="E208" s="292" t="s">
        <v>162</v>
      </c>
      <c r="F208" s="296"/>
      <c r="G208" s="316"/>
      <c r="H208" s="316">
        <v>4380</v>
      </c>
      <c r="I208" s="293">
        <f t="shared" si="12"/>
        <v>100294621</v>
      </c>
      <c r="J208" s="292" t="s">
        <v>115</v>
      </c>
      <c r="K208" s="292"/>
    </row>
    <row r="209" spans="1:11" s="543" customFormat="1">
      <c r="A209" s="538">
        <v>44376</v>
      </c>
      <c r="B209" s="315"/>
      <c r="C209" s="292" t="s">
        <v>271</v>
      </c>
      <c r="D209" s="392" t="s">
        <v>1446</v>
      </c>
      <c r="E209" s="292" t="s">
        <v>118</v>
      </c>
      <c r="F209" s="296"/>
      <c r="G209" s="316"/>
      <c r="H209" s="316">
        <f>10758-H210</f>
        <v>460</v>
      </c>
      <c r="I209" s="293">
        <f t="shared" si="12"/>
        <v>10533225</v>
      </c>
      <c r="J209" s="292" t="s">
        <v>115</v>
      </c>
      <c r="K209" s="292"/>
    </row>
    <row r="210" spans="1:11" s="543" customFormat="1">
      <c r="A210" s="538">
        <v>44376</v>
      </c>
      <c r="B210" s="315"/>
      <c r="C210" s="292" t="s">
        <v>271</v>
      </c>
      <c r="D210" s="392" t="s">
        <v>1721</v>
      </c>
      <c r="E210" s="292" t="s">
        <v>162</v>
      </c>
      <c r="F210" s="296"/>
      <c r="G210" s="316"/>
      <c r="H210" s="316">
        <v>10298</v>
      </c>
      <c r="I210" s="293">
        <f t="shared" ref="I210" si="14">+ROUND(H210*$K$2,0)</f>
        <v>235806851</v>
      </c>
      <c r="J210" s="292" t="s">
        <v>115</v>
      </c>
      <c r="K210" s="292"/>
    </row>
    <row r="211" spans="1:11" s="543" customFormat="1">
      <c r="A211" s="538">
        <v>44376</v>
      </c>
      <c r="B211" s="315"/>
      <c r="C211" s="292" t="s">
        <v>317</v>
      </c>
      <c r="D211" s="392" t="s">
        <v>1446</v>
      </c>
      <c r="E211" s="292" t="s">
        <v>118</v>
      </c>
      <c r="F211" s="296"/>
      <c r="G211" s="316"/>
      <c r="H211" s="316">
        <v>20268</v>
      </c>
      <c r="I211" s="293">
        <f t="shared" si="12"/>
        <v>464103055</v>
      </c>
      <c r="J211" s="292" t="s">
        <v>115</v>
      </c>
      <c r="K211" s="292"/>
    </row>
    <row r="212" spans="1:11" s="543" customFormat="1">
      <c r="A212" s="538">
        <v>44376</v>
      </c>
      <c r="B212" s="315"/>
      <c r="C212" s="292" t="s">
        <v>496</v>
      </c>
      <c r="D212" s="392" t="s">
        <v>1446</v>
      </c>
      <c r="E212" s="292" t="s">
        <v>118</v>
      </c>
      <c r="F212" s="296"/>
      <c r="G212" s="316"/>
      <c r="H212" s="316">
        <v>4580</v>
      </c>
      <c r="I212" s="293">
        <f t="shared" si="12"/>
        <v>104874284</v>
      </c>
      <c r="J212" s="292" t="s">
        <v>115</v>
      </c>
      <c r="K212" s="292"/>
    </row>
    <row r="213" spans="1:11" s="543" customFormat="1">
      <c r="A213" s="538">
        <v>44376</v>
      </c>
      <c r="B213" s="315"/>
      <c r="C213" s="292" t="s">
        <v>496</v>
      </c>
      <c r="D213" s="392" t="s">
        <v>1703</v>
      </c>
      <c r="E213" s="292" t="s">
        <v>162</v>
      </c>
      <c r="F213" s="296"/>
      <c r="G213" s="316"/>
      <c r="H213" s="316">
        <v>142800</v>
      </c>
      <c r="I213" s="293">
        <f t="shared" ref="I213" si="15">+ROUND(H213*$K$2,0)</f>
        <v>3269879427</v>
      </c>
      <c r="J213" s="292" t="s">
        <v>115</v>
      </c>
      <c r="K213" s="292"/>
    </row>
    <row r="214" spans="1:11" s="543" customFormat="1">
      <c r="A214" s="538">
        <v>44376</v>
      </c>
      <c r="B214" s="315"/>
      <c r="C214" s="292" t="s">
        <v>553</v>
      </c>
      <c r="D214" s="392" t="s">
        <v>1446</v>
      </c>
      <c r="E214" s="292" t="s">
        <v>118</v>
      </c>
      <c r="F214" s="296"/>
      <c r="G214" s="316"/>
      <c r="H214" s="316">
        <v>5400.44</v>
      </c>
      <c r="I214" s="293">
        <f t="shared" si="12"/>
        <v>123660978</v>
      </c>
      <c r="J214" s="292" t="s">
        <v>115</v>
      </c>
      <c r="K214" s="292"/>
    </row>
    <row r="215" spans="1:11" s="543" customFormat="1">
      <c r="A215" s="538">
        <v>44376</v>
      </c>
      <c r="B215" s="315"/>
      <c r="C215" s="292" t="s">
        <v>552</v>
      </c>
      <c r="D215" s="392" t="s">
        <v>1446</v>
      </c>
      <c r="E215" s="292" t="s">
        <v>118</v>
      </c>
      <c r="F215" s="296"/>
      <c r="G215" s="316"/>
      <c r="H215" s="316">
        <v>15075</v>
      </c>
      <c r="I215" s="293">
        <f t="shared" si="12"/>
        <v>345192103</v>
      </c>
      <c r="J215" s="292" t="s">
        <v>115</v>
      </c>
      <c r="K215" s="292"/>
    </row>
    <row r="216" spans="1:11" s="543" customFormat="1">
      <c r="A216" s="538">
        <v>44376</v>
      </c>
      <c r="B216" s="315"/>
      <c r="C216" s="292" t="s">
        <v>157</v>
      </c>
      <c r="D216" s="392" t="s">
        <v>1704</v>
      </c>
      <c r="E216" s="292" t="s">
        <v>118</v>
      </c>
      <c r="F216" s="296"/>
      <c r="G216" s="316"/>
      <c r="H216" s="316">
        <v>4530.46</v>
      </c>
      <c r="I216" s="293">
        <f t="shared" si="12"/>
        <v>103739902</v>
      </c>
      <c r="J216" s="292" t="s">
        <v>115</v>
      </c>
      <c r="K216" s="292"/>
    </row>
    <row r="217" spans="1:11" s="543" customFormat="1">
      <c r="A217" s="538">
        <v>44376</v>
      </c>
      <c r="B217" s="315"/>
      <c r="C217" s="292" t="s">
        <v>281</v>
      </c>
      <c r="D217" s="392" t="s">
        <v>1705</v>
      </c>
      <c r="E217" s="292" t="s">
        <v>118</v>
      </c>
      <c r="F217" s="296"/>
      <c r="G217" s="316"/>
      <c r="H217" s="316">
        <f>36658-H218</f>
        <v>18800</v>
      </c>
      <c r="I217" s="293">
        <f t="shared" si="12"/>
        <v>430488328</v>
      </c>
      <c r="J217" s="292" t="s">
        <v>115</v>
      </c>
      <c r="K217" s="292"/>
    </row>
    <row r="218" spans="1:11" s="543" customFormat="1">
      <c r="A218" s="538">
        <v>44376</v>
      </c>
      <c r="B218" s="315"/>
      <c r="C218" s="292" t="s">
        <v>281</v>
      </c>
      <c r="D218" s="392" t="s">
        <v>1722</v>
      </c>
      <c r="E218" s="292" t="s">
        <v>162</v>
      </c>
      <c r="F218" s="296"/>
      <c r="G218" s="316"/>
      <c r="H218" s="316">
        <v>17858</v>
      </c>
      <c r="I218" s="293">
        <f t="shared" ref="I218" si="16">+ROUND(H218*$K$2,0)</f>
        <v>408918115</v>
      </c>
      <c r="J218" s="292" t="s">
        <v>115</v>
      </c>
      <c r="K218" s="292"/>
    </row>
    <row r="219" spans="1:11" s="543" customFormat="1">
      <c r="A219" s="538">
        <v>44376</v>
      </c>
      <c r="B219" s="315"/>
      <c r="C219" s="292" t="s">
        <v>158</v>
      </c>
      <c r="D219" s="392" t="s">
        <v>1704</v>
      </c>
      <c r="E219" s="292" t="s">
        <v>118</v>
      </c>
      <c r="F219" s="296"/>
      <c r="G219" s="316"/>
      <c r="H219" s="316">
        <v>109248.62</v>
      </c>
      <c r="I219" s="293">
        <f t="shared" si="12"/>
        <v>2501609349</v>
      </c>
      <c r="J219" s="292" t="s">
        <v>115</v>
      </c>
      <c r="K219" s="292"/>
    </row>
    <row r="220" spans="1:11" s="543" customFormat="1">
      <c r="A220" s="538">
        <v>44376</v>
      </c>
      <c r="B220" s="315"/>
      <c r="C220" s="292" t="s">
        <v>283</v>
      </c>
      <c r="D220" s="392" t="s">
        <v>1704</v>
      </c>
      <c r="E220" s="292" t="s">
        <v>118</v>
      </c>
      <c r="F220" s="296"/>
      <c r="G220" s="316"/>
      <c r="H220" s="316">
        <v>13285</v>
      </c>
      <c r="I220" s="293">
        <f t="shared" si="12"/>
        <v>304204119</v>
      </c>
      <c r="J220" s="292" t="s">
        <v>115</v>
      </c>
      <c r="K220" s="292"/>
    </row>
    <row r="221" spans="1:11" s="543" customFormat="1">
      <c r="A221" s="538">
        <v>44376</v>
      </c>
      <c r="B221" s="315"/>
      <c r="C221" s="292" t="s">
        <v>434</v>
      </c>
      <c r="D221" s="392" t="s">
        <v>1704</v>
      </c>
      <c r="E221" s="292" t="s">
        <v>118</v>
      </c>
      <c r="F221" s="296"/>
      <c r="G221" s="316"/>
      <c r="H221" s="316">
        <f>309554-H222</f>
        <v>5328</v>
      </c>
      <c r="I221" s="293">
        <f t="shared" si="12"/>
        <v>122002224</v>
      </c>
      <c r="J221" s="292" t="s">
        <v>115</v>
      </c>
      <c r="K221" s="292"/>
    </row>
    <row r="222" spans="1:11" s="543" customFormat="1">
      <c r="A222" s="538">
        <v>44376</v>
      </c>
      <c r="B222" s="315"/>
      <c r="C222" s="292" t="s">
        <v>434</v>
      </c>
      <c r="D222" s="392" t="s">
        <v>1722</v>
      </c>
      <c r="E222" s="292" t="s">
        <v>162</v>
      </c>
      <c r="F222" s="296"/>
      <c r="G222" s="316"/>
      <c r="H222" s="316">
        <v>304226</v>
      </c>
      <c r="I222" s="293">
        <f t="shared" ref="I222" si="17">+ROUND(H222*$K$2,0)</f>
        <v>6966262875</v>
      </c>
      <c r="J222" s="292" t="s">
        <v>115</v>
      </c>
      <c r="K222" s="292"/>
    </row>
    <row r="223" spans="1:11" s="543" customFormat="1">
      <c r="A223" s="538">
        <v>44376</v>
      </c>
      <c r="B223" s="315"/>
      <c r="C223" s="292" t="s">
        <v>594</v>
      </c>
      <c r="D223" s="392" t="s">
        <v>1704</v>
      </c>
      <c r="E223" s="292" t="s">
        <v>118</v>
      </c>
      <c r="F223" s="296"/>
      <c r="G223" s="316"/>
      <c r="H223" s="316">
        <v>10086</v>
      </c>
      <c r="I223" s="293">
        <f t="shared" si="12"/>
        <v>230952408</v>
      </c>
      <c r="J223" s="292" t="s">
        <v>115</v>
      </c>
      <c r="K223" s="292"/>
    </row>
    <row r="224" spans="1:11" s="543" customFormat="1">
      <c r="A224" s="538">
        <v>44376</v>
      </c>
      <c r="B224" s="315"/>
      <c r="C224" s="292" t="s">
        <v>360</v>
      </c>
      <c r="D224" s="392" t="s">
        <v>1706</v>
      </c>
      <c r="E224" s="292" t="s">
        <v>118</v>
      </c>
      <c r="F224" s="296"/>
      <c r="G224" s="316"/>
      <c r="H224" s="316">
        <v>1321.04</v>
      </c>
      <c r="I224" s="293">
        <f t="shared" si="12"/>
        <v>30249590</v>
      </c>
      <c r="J224" s="292" t="s">
        <v>115</v>
      </c>
      <c r="K224" s="292"/>
    </row>
    <row r="225" spans="1:11" s="543" customFormat="1">
      <c r="A225" s="538">
        <v>44376</v>
      </c>
      <c r="B225" s="315"/>
      <c r="C225" s="292" t="s">
        <v>360</v>
      </c>
      <c r="D225" s="392" t="s">
        <v>1706</v>
      </c>
      <c r="E225" s="292" t="s">
        <v>162</v>
      </c>
      <c r="F225" s="296"/>
      <c r="G225" s="316"/>
      <c r="H225" s="316">
        <v>352000</v>
      </c>
      <c r="I225" s="293">
        <f t="shared" ref="I225" si="18">+ROUND(H225*$K$2,0)</f>
        <v>8060206991</v>
      </c>
      <c r="J225" s="292" t="s">
        <v>115</v>
      </c>
      <c r="K225" s="292"/>
    </row>
    <row r="226" spans="1:11" s="543" customFormat="1">
      <c r="A226" s="538">
        <v>44376</v>
      </c>
      <c r="B226" s="315"/>
      <c r="C226" s="292" t="s">
        <v>533</v>
      </c>
      <c r="D226" s="392" t="s">
        <v>1704</v>
      </c>
      <c r="E226" s="292" t="s">
        <v>118</v>
      </c>
      <c r="F226" s="296"/>
      <c r="G226" s="316"/>
      <c r="H226" s="316">
        <v>1844.2</v>
      </c>
      <c r="I226" s="293">
        <f t="shared" si="12"/>
        <v>42229073</v>
      </c>
      <c r="J226" s="292" t="s">
        <v>115</v>
      </c>
      <c r="K226" s="292"/>
    </row>
    <row r="227" spans="1:11" s="543" customFormat="1">
      <c r="A227" s="538">
        <v>44376</v>
      </c>
      <c r="B227" s="315"/>
      <c r="C227" s="292" t="s">
        <v>1551</v>
      </c>
      <c r="D227" s="392" t="s">
        <v>1704</v>
      </c>
      <c r="E227" s="292" t="s">
        <v>118</v>
      </c>
      <c r="F227" s="296"/>
      <c r="G227" s="316"/>
      <c r="H227" s="316">
        <v>50810</v>
      </c>
      <c r="I227" s="293">
        <f t="shared" si="12"/>
        <v>1163463401</v>
      </c>
      <c r="J227" s="292" t="s">
        <v>115</v>
      </c>
      <c r="K227" s="292"/>
    </row>
    <row r="228" spans="1:11" s="543" customFormat="1">
      <c r="A228" s="538">
        <v>44376</v>
      </c>
      <c r="B228" s="315"/>
      <c r="C228" s="292" t="s">
        <v>272</v>
      </c>
      <c r="D228" s="392" t="s">
        <v>1723</v>
      </c>
      <c r="E228" s="292" t="s">
        <v>118</v>
      </c>
      <c r="F228" s="296"/>
      <c r="G228" s="316"/>
      <c r="H228" s="316">
        <v>800</v>
      </c>
      <c r="I228" s="293">
        <f t="shared" si="12"/>
        <v>18318652</v>
      </c>
      <c r="J228" s="292" t="s">
        <v>115</v>
      </c>
      <c r="K228" s="292"/>
    </row>
    <row r="229" spans="1:11" s="543" customFormat="1">
      <c r="A229" s="538">
        <v>44376</v>
      </c>
      <c r="B229" s="315"/>
      <c r="C229" s="292" t="s">
        <v>272</v>
      </c>
      <c r="D229" s="392" t="s">
        <v>1721</v>
      </c>
      <c r="E229" s="292" t="s">
        <v>162</v>
      </c>
      <c r="F229" s="296"/>
      <c r="G229" s="316"/>
      <c r="H229" s="316">
        <v>119172</v>
      </c>
      <c r="I229" s="293">
        <f t="shared" ref="I229" si="19">+ROUND(H229*$K$2,0)</f>
        <v>2728838033</v>
      </c>
      <c r="J229" s="292" t="s">
        <v>115</v>
      </c>
      <c r="K229" s="292"/>
    </row>
    <row r="230" spans="1:11" s="543" customFormat="1">
      <c r="A230" s="538">
        <v>44376</v>
      </c>
      <c r="B230" s="315"/>
      <c r="C230" s="292" t="s">
        <v>395</v>
      </c>
      <c r="D230" s="392" t="s">
        <v>1704</v>
      </c>
      <c r="E230" s="292" t="s">
        <v>118</v>
      </c>
      <c r="F230" s="296"/>
      <c r="G230" s="316"/>
      <c r="H230" s="316">
        <v>350</v>
      </c>
      <c r="I230" s="293">
        <f t="shared" si="12"/>
        <v>8014410</v>
      </c>
      <c r="J230" s="292" t="s">
        <v>115</v>
      </c>
      <c r="K230" s="292"/>
    </row>
    <row r="231" spans="1:11" s="543" customFormat="1">
      <c r="A231" s="538">
        <v>44376</v>
      </c>
      <c r="B231" s="315"/>
      <c r="C231" s="292" t="s">
        <v>396</v>
      </c>
      <c r="D231" s="392" t="s">
        <v>1723</v>
      </c>
      <c r="E231" s="292" t="s">
        <v>118</v>
      </c>
      <c r="F231" s="296"/>
      <c r="G231" s="316"/>
      <c r="H231" s="316">
        <v>780</v>
      </c>
      <c r="I231" s="293">
        <f t="shared" si="12"/>
        <v>17860686</v>
      </c>
      <c r="J231" s="292" t="s">
        <v>115</v>
      </c>
      <c r="K231" s="292"/>
    </row>
    <row r="232" spans="1:11" s="543" customFormat="1">
      <c r="A232" s="538">
        <v>44376</v>
      </c>
      <c r="B232" s="315"/>
      <c r="C232" s="292" t="s">
        <v>396</v>
      </c>
      <c r="D232" s="392" t="s">
        <v>1722</v>
      </c>
      <c r="E232" s="292" t="s">
        <v>162</v>
      </c>
      <c r="F232" s="296"/>
      <c r="G232" s="316"/>
      <c r="H232" s="316">
        <v>182629</v>
      </c>
      <c r="I232" s="293">
        <f t="shared" ref="I232" si="20">+ROUND(H232*$K$2,0)</f>
        <v>4181896428</v>
      </c>
      <c r="J232" s="292" t="s">
        <v>115</v>
      </c>
      <c r="K232" s="292"/>
    </row>
    <row r="233" spans="1:11" s="543" customFormat="1">
      <c r="A233" s="538">
        <v>44376</v>
      </c>
      <c r="B233" s="315"/>
      <c r="C233" s="292" t="s">
        <v>633</v>
      </c>
      <c r="D233" s="392" t="s">
        <v>1704</v>
      </c>
      <c r="E233" s="292" t="s">
        <v>118</v>
      </c>
      <c r="F233" s="296"/>
      <c r="G233" s="316"/>
      <c r="H233" s="316">
        <v>8100</v>
      </c>
      <c r="I233" s="293">
        <f t="shared" si="12"/>
        <v>185476354</v>
      </c>
      <c r="J233" s="292" t="s">
        <v>115</v>
      </c>
      <c r="K233" s="292"/>
    </row>
    <row r="234" spans="1:11" s="543" customFormat="1">
      <c r="A234" s="538">
        <v>44376</v>
      </c>
      <c r="B234" s="315"/>
      <c r="C234" s="292" t="s">
        <v>1377</v>
      </c>
      <c r="D234" s="392" t="s">
        <v>1707</v>
      </c>
      <c r="E234" s="292" t="s">
        <v>118</v>
      </c>
      <c r="F234" s="296"/>
      <c r="G234" s="316"/>
      <c r="H234" s="316">
        <v>102051</v>
      </c>
      <c r="I234" s="293">
        <f t="shared" si="12"/>
        <v>2336795976</v>
      </c>
      <c r="J234" s="292" t="s">
        <v>115</v>
      </c>
      <c r="K234" s="292"/>
    </row>
    <row r="235" spans="1:11" s="543" customFormat="1">
      <c r="A235" s="538">
        <v>44376</v>
      </c>
      <c r="B235" s="315"/>
      <c r="C235" s="292" t="s">
        <v>1701</v>
      </c>
      <c r="D235" s="392" t="s">
        <v>1707</v>
      </c>
      <c r="E235" s="292" t="s">
        <v>118</v>
      </c>
      <c r="F235" s="296"/>
      <c r="G235" s="316"/>
      <c r="H235" s="316">
        <v>65860</v>
      </c>
      <c r="I235" s="293">
        <f t="shared" si="12"/>
        <v>1508083047</v>
      </c>
      <c r="J235" s="292" t="s">
        <v>115</v>
      </c>
      <c r="K235" s="292"/>
    </row>
    <row r="236" spans="1:11" s="543" customFormat="1">
      <c r="A236" s="538">
        <v>44376</v>
      </c>
      <c r="B236" s="315"/>
      <c r="C236" s="292" t="s">
        <v>1379</v>
      </c>
      <c r="D236" s="392" t="s">
        <v>1394</v>
      </c>
      <c r="E236" s="292" t="s">
        <v>118</v>
      </c>
      <c r="F236" s="296"/>
      <c r="G236" s="316"/>
      <c r="H236" s="316">
        <v>7374.38</v>
      </c>
      <c r="I236" s="293">
        <f t="shared" si="12"/>
        <v>168860879</v>
      </c>
      <c r="J236" s="292" t="s">
        <v>115</v>
      </c>
      <c r="K236" s="292"/>
    </row>
    <row r="237" spans="1:11" s="543" customFormat="1">
      <c r="A237" s="538">
        <v>44376</v>
      </c>
      <c r="B237" s="315"/>
      <c r="C237" s="292" t="s">
        <v>1702</v>
      </c>
      <c r="D237" s="392" t="s">
        <v>1708</v>
      </c>
      <c r="E237" s="292" t="s">
        <v>118</v>
      </c>
      <c r="F237" s="296"/>
      <c r="G237" s="316"/>
      <c r="H237" s="316">
        <v>150</v>
      </c>
      <c r="I237" s="293">
        <f t="shared" si="12"/>
        <v>3434747</v>
      </c>
      <c r="J237" s="292" t="s">
        <v>115</v>
      </c>
      <c r="K237" s="292"/>
    </row>
    <row r="238" spans="1:11" s="543" customFormat="1">
      <c r="A238" s="538">
        <v>44376</v>
      </c>
      <c r="B238" s="315"/>
      <c r="C238" s="292" t="s">
        <v>1214</v>
      </c>
      <c r="D238" s="392" t="s">
        <v>1709</v>
      </c>
      <c r="E238" s="292" t="s">
        <v>118</v>
      </c>
      <c r="F238" s="296"/>
      <c r="G238" s="316"/>
      <c r="H238" s="316">
        <v>49558.07</v>
      </c>
      <c r="I238" s="293">
        <f t="shared" si="12"/>
        <v>1134796313</v>
      </c>
      <c r="J238" s="292" t="s">
        <v>115</v>
      </c>
      <c r="K238" s="292"/>
    </row>
    <row r="239" spans="1:11" s="543" customFormat="1">
      <c r="A239" s="538">
        <v>44376</v>
      </c>
      <c r="B239" s="315"/>
      <c r="C239" s="292" t="s">
        <v>220</v>
      </c>
      <c r="D239" s="392" t="s">
        <v>1710</v>
      </c>
      <c r="E239" s="292" t="s">
        <v>118</v>
      </c>
      <c r="F239" s="296"/>
      <c r="G239" s="316"/>
      <c r="H239" s="316">
        <v>18323.12</v>
      </c>
      <c r="I239" s="293">
        <f t="shared" si="12"/>
        <v>419568579</v>
      </c>
      <c r="J239" s="292" t="s">
        <v>115</v>
      </c>
      <c r="K239" s="292"/>
    </row>
    <row r="240" spans="1:11" s="543" customFormat="1">
      <c r="A240" s="538">
        <v>44376</v>
      </c>
      <c r="B240" s="315"/>
      <c r="C240" s="292" t="s">
        <v>145</v>
      </c>
      <c r="D240" s="392" t="s">
        <v>1446</v>
      </c>
      <c r="E240" s="292" t="s">
        <v>97</v>
      </c>
      <c r="F240" s="296"/>
      <c r="G240" s="316"/>
      <c r="H240" s="316"/>
      <c r="I240" s="293">
        <v>13950000</v>
      </c>
      <c r="J240" s="292" t="s">
        <v>114</v>
      </c>
      <c r="K240" s="292"/>
    </row>
    <row r="241" spans="1:11" s="543" customFormat="1">
      <c r="A241" s="538">
        <v>44376</v>
      </c>
      <c r="B241" s="315"/>
      <c r="C241" s="292" t="s">
        <v>146</v>
      </c>
      <c r="D241" s="392" t="s">
        <v>1446</v>
      </c>
      <c r="E241" s="292" t="s">
        <v>97</v>
      </c>
      <c r="F241" s="296"/>
      <c r="G241" s="316"/>
      <c r="H241" s="316"/>
      <c r="I241" s="293">
        <v>118144000</v>
      </c>
      <c r="J241" s="292" t="s">
        <v>114</v>
      </c>
      <c r="K241" s="292"/>
    </row>
    <row r="242" spans="1:11" s="543" customFormat="1">
      <c r="A242" s="538">
        <v>44376</v>
      </c>
      <c r="B242" s="315"/>
      <c r="C242" s="292" t="s">
        <v>1711</v>
      </c>
      <c r="D242" s="392" t="s">
        <v>1446</v>
      </c>
      <c r="E242" s="292" t="s">
        <v>97</v>
      </c>
      <c r="F242" s="296"/>
      <c r="G242" s="316"/>
      <c r="H242" s="316"/>
      <c r="I242" s="293">
        <v>32000000</v>
      </c>
      <c r="J242" s="292" t="s">
        <v>114</v>
      </c>
      <c r="K242" s="292"/>
    </row>
    <row r="243" spans="1:11" s="543" customFormat="1">
      <c r="A243" s="538">
        <v>44376</v>
      </c>
      <c r="B243" s="315"/>
      <c r="C243" s="292" t="s">
        <v>276</v>
      </c>
      <c r="D243" s="392" t="s">
        <v>1446</v>
      </c>
      <c r="E243" s="292" t="s">
        <v>97</v>
      </c>
      <c r="F243" s="296"/>
      <c r="G243" s="316"/>
      <c r="H243" s="316"/>
      <c r="I243" s="293">
        <v>391400000</v>
      </c>
      <c r="J243" s="292" t="s">
        <v>114</v>
      </c>
      <c r="K243" s="292"/>
    </row>
    <row r="244" spans="1:11" s="543" customFormat="1">
      <c r="A244" s="538">
        <v>44376</v>
      </c>
      <c r="B244" s="315"/>
      <c r="C244" s="292" t="s">
        <v>147</v>
      </c>
      <c r="D244" s="392" t="s">
        <v>1446</v>
      </c>
      <c r="E244" s="292" t="s">
        <v>97</v>
      </c>
      <c r="F244" s="296"/>
      <c r="G244" s="316"/>
      <c r="H244" s="316"/>
      <c r="I244" s="293">
        <v>56427000</v>
      </c>
      <c r="J244" s="292" t="s">
        <v>114</v>
      </c>
      <c r="K244" s="292"/>
    </row>
    <row r="245" spans="1:11" s="543" customFormat="1">
      <c r="A245" s="538">
        <v>44376</v>
      </c>
      <c r="B245" s="315"/>
      <c r="C245" s="292" t="s">
        <v>148</v>
      </c>
      <c r="D245" s="392" t="s">
        <v>1446</v>
      </c>
      <c r="E245" s="292" t="s">
        <v>97</v>
      </c>
      <c r="F245" s="296"/>
      <c r="G245" s="316"/>
      <c r="H245" s="316"/>
      <c r="I245" s="293">
        <v>55305000</v>
      </c>
      <c r="J245" s="292" t="s">
        <v>114</v>
      </c>
      <c r="K245" s="292"/>
    </row>
    <row r="246" spans="1:11" s="543" customFormat="1">
      <c r="A246" s="538">
        <v>44376</v>
      </c>
      <c r="B246" s="315"/>
      <c r="C246" s="292" t="s">
        <v>1712</v>
      </c>
      <c r="D246" s="392" t="s">
        <v>1446</v>
      </c>
      <c r="E246" s="292" t="s">
        <v>97</v>
      </c>
      <c r="F246" s="296"/>
      <c r="G246" s="316"/>
      <c r="H246" s="316"/>
      <c r="I246" s="293">
        <v>20405000</v>
      </c>
      <c r="J246" s="292" t="s">
        <v>114</v>
      </c>
      <c r="K246" s="292"/>
    </row>
    <row r="247" spans="1:11" s="543" customFormat="1">
      <c r="A247" s="538">
        <v>44376</v>
      </c>
      <c r="B247" s="315"/>
      <c r="C247" s="292" t="s">
        <v>278</v>
      </c>
      <c r="D247" s="392" t="s">
        <v>1446</v>
      </c>
      <c r="E247" s="292" t="s">
        <v>97</v>
      </c>
      <c r="F247" s="296"/>
      <c r="G247" s="316"/>
      <c r="H247" s="316"/>
      <c r="I247" s="293">
        <v>391000000</v>
      </c>
      <c r="J247" s="292" t="s">
        <v>114</v>
      </c>
      <c r="K247" s="292"/>
    </row>
    <row r="248" spans="1:11" s="543" customFormat="1">
      <c r="A248" s="538">
        <v>44376</v>
      </c>
      <c r="B248" s="315"/>
      <c r="C248" s="292" t="s">
        <v>1560</v>
      </c>
      <c r="D248" s="392" t="s">
        <v>1446</v>
      </c>
      <c r="E248" s="292" t="s">
        <v>97</v>
      </c>
      <c r="F248" s="296"/>
      <c r="G248" s="316"/>
      <c r="H248" s="316"/>
      <c r="I248" s="293">
        <v>467274300</v>
      </c>
      <c r="J248" s="292" t="s">
        <v>114</v>
      </c>
      <c r="K248" s="292"/>
    </row>
    <row r="249" spans="1:11" s="543" customFormat="1">
      <c r="A249" s="538">
        <v>44376</v>
      </c>
      <c r="B249" s="315"/>
      <c r="C249" s="292" t="s">
        <v>1400</v>
      </c>
      <c r="D249" s="392" t="s">
        <v>1446</v>
      </c>
      <c r="E249" s="292" t="s">
        <v>97</v>
      </c>
      <c r="F249" s="296"/>
      <c r="G249" s="316"/>
      <c r="H249" s="316"/>
      <c r="I249" s="293">
        <v>6000000</v>
      </c>
      <c r="J249" s="292" t="s">
        <v>114</v>
      </c>
      <c r="K249" s="292"/>
    </row>
    <row r="250" spans="1:11" s="543" customFormat="1">
      <c r="A250" s="538">
        <v>44376</v>
      </c>
      <c r="B250" s="315"/>
      <c r="C250" s="292" t="s">
        <v>149</v>
      </c>
      <c r="D250" s="392" t="s">
        <v>1704</v>
      </c>
      <c r="E250" s="292" t="s">
        <v>97</v>
      </c>
      <c r="F250" s="296"/>
      <c r="G250" s="316"/>
      <c r="H250" s="316"/>
      <c r="I250" s="293">
        <v>62660000</v>
      </c>
      <c r="J250" s="292" t="s">
        <v>114</v>
      </c>
      <c r="K250" s="292"/>
    </row>
    <row r="251" spans="1:11" s="543" customFormat="1">
      <c r="A251" s="538">
        <v>44376</v>
      </c>
      <c r="B251" s="315"/>
      <c r="C251" s="292" t="s">
        <v>197</v>
      </c>
      <c r="D251" s="392" t="s">
        <v>1704</v>
      </c>
      <c r="E251" s="292" t="s">
        <v>97</v>
      </c>
      <c r="F251" s="296"/>
      <c r="G251" s="316"/>
      <c r="H251" s="316"/>
      <c r="I251" s="293">
        <v>51730000</v>
      </c>
      <c r="J251" s="292" t="s">
        <v>114</v>
      </c>
      <c r="K251" s="292"/>
    </row>
    <row r="252" spans="1:11" s="543" customFormat="1">
      <c r="A252" s="538">
        <v>44376</v>
      </c>
      <c r="B252" s="315"/>
      <c r="C252" s="292" t="s">
        <v>150</v>
      </c>
      <c r="D252" s="392" t="s">
        <v>1704</v>
      </c>
      <c r="E252" s="292" t="s">
        <v>97</v>
      </c>
      <c r="F252" s="296"/>
      <c r="G252" s="316"/>
      <c r="H252" s="316"/>
      <c r="I252" s="293">
        <v>184612466</v>
      </c>
      <c r="J252" s="292" t="s">
        <v>114</v>
      </c>
      <c r="K252" s="292"/>
    </row>
    <row r="253" spans="1:11" s="543" customFormat="1">
      <c r="A253" s="538">
        <v>44376</v>
      </c>
      <c r="B253" s="315"/>
      <c r="C253" s="292" t="s">
        <v>1713</v>
      </c>
      <c r="D253" s="392" t="s">
        <v>1704</v>
      </c>
      <c r="E253" s="292" t="s">
        <v>97</v>
      </c>
      <c r="F253" s="296"/>
      <c r="G253" s="316"/>
      <c r="H253" s="316"/>
      <c r="I253" s="293">
        <v>6000000</v>
      </c>
      <c r="J253" s="292" t="s">
        <v>114</v>
      </c>
      <c r="K253" s="292"/>
    </row>
    <row r="254" spans="1:11" s="543" customFormat="1">
      <c r="A254" s="538">
        <v>44376</v>
      </c>
      <c r="B254" s="315"/>
      <c r="C254" s="292" t="s">
        <v>455</v>
      </c>
      <c r="D254" s="392" t="s">
        <v>1704</v>
      </c>
      <c r="E254" s="292" t="s">
        <v>97</v>
      </c>
      <c r="F254" s="296"/>
      <c r="G254" s="316"/>
      <c r="H254" s="316"/>
      <c r="I254" s="293">
        <v>298830960</v>
      </c>
      <c r="J254" s="292" t="s">
        <v>114</v>
      </c>
      <c r="K254" s="292"/>
    </row>
    <row r="255" spans="1:11" s="543" customFormat="1">
      <c r="A255" s="538">
        <v>44376</v>
      </c>
      <c r="B255" s="315"/>
      <c r="C255" s="292" t="s">
        <v>456</v>
      </c>
      <c r="D255" s="392" t="s">
        <v>1704</v>
      </c>
      <c r="E255" s="292" t="s">
        <v>97</v>
      </c>
      <c r="F255" s="296"/>
      <c r="G255" s="316"/>
      <c r="H255" s="316"/>
      <c r="I255" s="293">
        <v>7398000</v>
      </c>
      <c r="J255" s="292" t="s">
        <v>114</v>
      </c>
      <c r="K255" s="292"/>
    </row>
    <row r="256" spans="1:11" s="543" customFormat="1">
      <c r="A256" s="538">
        <v>44376</v>
      </c>
      <c r="B256" s="315"/>
      <c r="C256" s="292" t="s">
        <v>635</v>
      </c>
      <c r="D256" s="392" t="s">
        <v>1704</v>
      </c>
      <c r="E256" s="292" t="s">
        <v>97</v>
      </c>
      <c r="F256" s="296"/>
      <c r="G256" s="316"/>
      <c r="H256" s="316"/>
      <c r="I256" s="293">
        <v>231572000</v>
      </c>
      <c r="J256" s="292" t="s">
        <v>114</v>
      </c>
      <c r="K256" s="292"/>
    </row>
    <row r="257" spans="1:11" s="543" customFormat="1">
      <c r="A257" s="538">
        <v>44376</v>
      </c>
      <c r="B257" s="315"/>
      <c r="C257" s="292" t="s">
        <v>445</v>
      </c>
      <c r="D257" s="392" t="s">
        <v>1704</v>
      </c>
      <c r="E257" s="292" t="s">
        <v>97</v>
      </c>
      <c r="F257" s="296"/>
      <c r="G257" s="316"/>
      <c r="H257" s="316"/>
      <c r="I257" s="293">
        <v>14614500</v>
      </c>
      <c r="J257" s="292" t="s">
        <v>114</v>
      </c>
      <c r="K257" s="292"/>
    </row>
    <row r="258" spans="1:11" s="543" customFormat="1">
      <c r="A258" s="538">
        <v>44376</v>
      </c>
      <c r="B258" s="315"/>
      <c r="C258" s="292" t="s">
        <v>554</v>
      </c>
      <c r="D258" s="392" t="s">
        <v>1704</v>
      </c>
      <c r="E258" s="292" t="s">
        <v>97</v>
      </c>
      <c r="F258" s="296"/>
      <c r="G258" s="316"/>
      <c r="H258" s="316"/>
      <c r="I258" s="293">
        <v>69960000</v>
      </c>
      <c r="J258" s="292" t="s">
        <v>114</v>
      </c>
      <c r="K258" s="292"/>
    </row>
    <row r="259" spans="1:11" s="543" customFormat="1">
      <c r="A259" s="538">
        <v>44376</v>
      </c>
      <c r="B259" s="315"/>
      <c r="C259" s="292" t="s">
        <v>596</v>
      </c>
      <c r="D259" s="392" t="s">
        <v>1704</v>
      </c>
      <c r="E259" s="292" t="s">
        <v>97</v>
      </c>
      <c r="F259" s="296"/>
      <c r="G259" s="316"/>
      <c r="H259" s="316"/>
      <c r="I259" s="293">
        <v>13226100</v>
      </c>
      <c r="J259" s="292" t="s">
        <v>114</v>
      </c>
      <c r="K259" s="292"/>
    </row>
    <row r="260" spans="1:11" s="543" customFormat="1">
      <c r="A260" s="538">
        <v>44376</v>
      </c>
      <c r="B260" s="315"/>
      <c r="C260" s="292" t="s">
        <v>597</v>
      </c>
      <c r="D260" s="392" t="s">
        <v>1704</v>
      </c>
      <c r="E260" s="292" t="s">
        <v>97</v>
      </c>
      <c r="F260" s="296"/>
      <c r="G260" s="316"/>
      <c r="H260" s="316"/>
      <c r="I260" s="293">
        <v>325202000</v>
      </c>
      <c r="J260" s="292" t="s">
        <v>114</v>
      </c>
      <c r="K260" s="292"/>
    </row>
    <row r="261" spans="1:11" s="543" customFormat="1">
      <c r="A261" s="538">
        <v>44376</v>
      </c>
      <c r="B261" s="315"/>
      <c r="C261" s="292" t="s">
        <v>599</v>
      </c>
      <c r="D261" s="392" t="s">
        <v>1704</v>
      </c>
      <c r="E261" s="292" t="s">
        <v>97</v>
      </c>
      <c r="F261" s="296"/>
      <c r="G261" s="316"/>
      <c r="H261" s="316"/>
      <c r="I261" s="293">
        <v>267729784</v>
      </c>
      <c r="J261" s="292" t="s">
        <v>114</v>
      </c>
      <c r="K261" s="292"/>
    </row>
    <row r="262" spans="1:11" s="543" customFormat="1">
      <c r="A262" s="538">
        <v>44376</v>
      </c>
      <c r="B262" s="315"/>
      <c r="C262" s="292" t="s">
        <v>624</v>
      </c>
      <c r="D262" s="392" t="s">
        <v>1704</v>
      </c>
      <c r="E262" s="292" t="s">
        <v>97</v>
      </c>
      <c r="F262" s="296"/>
      <c r="G262" s="316"/>
      <c r="H262" s="316"/>
      <c r="I262" s="293">
        <v>123685000</v>
      </c>
      <c r="J262" s="292" t="s">
        <v>114</v>
      </c>
      <c r="K262" s="292"/>
    </row>
    <row r="263" spans="1:11" s="543" customFormat="1">
      <c r="A263" s="538">
        <v>44376</v>
      </c>
      <c r="B263" s="315"/>
      <c r="C263" s="292" t="s">
        <v>1220</v>
      </c>
      <c r="D263" s="392" t="s">
        <v>1704</v>
      </c>
      <c r="E263" s="292" t="s">
        <v>97</v>
      </c>
      <c r="F263" s="296"/>
      <c r="G263" s="316"/>
      <c r="H263" s="316"/>
      <c r="I263" s="293">
        <v>227410000</v>
      </c>
      <c r="J263" s="292" t="s">
        <v>114</v>
      </c>
      <c r="K263" s="292"/>
    </row>
    <row r="264" spans="1:11" s="543" customFormat="1">
      <c r="A264" s="538">
        <v>44376</v>
      </c>
      <c r="B264" s="315"/>
      <c r="C264" s="292" t="s">
        <v>1401</v>
      </c>
      <c r="D264" s="392" t="s">
        <v>1704</v>
      </c>
      <c r="E264" s="292" t="s">
        <v>97</v>
      </c>
      <c r="F264" s="296"/>
      <c r="G264" s="316"/>
      <c r="H264" s="316"/>
      <c r="I264" s="293">
        <v>113140000</v>
      </c>
      <c r="J264" s="292" t="s">
        <v>114</v>
      </c>
      <c r="K264" s="292"/>
    </row>
    <row r="265" spans="1:11" s="543" customFormat="1">
      <c r="A265" s="538">
        <v>44376</v>
      </c>
      <c r="B265" s="315"/>
      <c r="C265" s="292" t="s">
        <v>1714</v>
      </c>
      <c r="D265" s="392" t="s">
        <v>1704</v>
      </c>
      <c r="E265" s="292" t="s">
        <v>97</v>
      </c>
      <c r="F265" s="296"/>
      <c r="G265" s="316"/>
      <c r="H265" s="316"/>
      <c r="I265" s="293">
        <v>94365000</v>
      </c>
      <c r="J265" s="292" t="s">
        <v>114</v>
      </c>
      <c r="K265" s="292"/>
    </row>
    <row r="266" spans="1:11" s="543" customFormat="1">
      <c r="A266" s="538">
        <v>44376</v>
      </c>
      <c r="B266" s="315"/>
      <c r="C266" s="292" t="s">
        <v>1715</v>
      </c>
      <c r="D266" s="392" t="s">
        <v>1704</v>
      </c>
      <c r="E266" s="292" t="s">
        <v>97</v>
      </c>
      <c r="F266" s="296"/>
      <c r="G266" s="316"/>
      <c r="H266" s="316"/>
      <c r="I266" s="293">
        <v>32500000</v>
      </c>
      <c r="J266" s="292" t="s">
        <v>114</v>
      </c>
      <c r="K266" s="292"/>
    </row>
    <row r="267" spans="1:11" s="543" customFormat="1">
      <c r="A267" s="538">
        <v>44376</v>
      </c>
      <c r="B267" s="315"/>
      <c r="C267" s="292" t="s">
        <v>542</v>
      </c>
      <c r="D267" s="392" t="s">
        <v>1716</v>
      </c>
      <c r="E267" s="292" t="s">
        <v>97</v>
      </c>
      <c r="F267" s="296"/>
      <c r="G267" s="316"/>
      <c r="H267" s="316"/>
      <c r="I267" s="293">
        <v>34000000</v>
      </c>
      <c r="J267" s="292" t="s">
        <v>114</v>
      </c>
      <c r="K267" s="292"/>
    </row>
    <row r="268" spans="1:11" s="543" customFormat="1">
      <c r="A268" s="538">
        <v>44357</v>
      </c>
      <c r="B268" s="315"/>
      <c r="C268" s="292" t="s">
        <v>221</v>
      </c>
      <c r="D268" s="392" t="s">
        <v>1564</v>
      </c>
      <c r="E268" s="292" t="s">
        <v>97</v>
      </c>
      <c r="F268" s="296"/>
      <c r="G268" s="316"/>
      <c r="H268" s="316"/>
      <c r="I268" s="293">
        <v>3884000</v>
      </c>
      <c r="J268" s="292" t="s">
        <v>114</v>
      </c>
      <c r="K268" s="292"/>
    </row>
    <row r="269" spans="1:11" s="543" customFormat="1">
      <c r="A269" s="538">
        <v>44376</v>
      </c>
      <c r="B269" s="315"/>
      <c r="C269" s="292" t="s">
        <v>270</v>
      </c>
      <c r="D269" s="392" t="s">
        <v>1717</v>
      </c>
      <c r="E269" s="292" t="s">
        <v>97</v>
      </c>
      <c r="F269" s="296"/>
      <c r="G269" s="316"/>
      <c r="H269" s="316"/>
      <c r="I269" s="293">
        <v>138000000</v>
      </c>
      <c r="J269" s="292" t="s">
        <v>114</v>
      </c>
      <c r="K269" s="292"/>
    </row>
    <row r="270" spans="1:11" s="543" customFormat="1">
      <c r="A270" s="538">
        <v>44357</v>
      </c>
      <c r="B270" s="315"/>
      <c r="C270" s="292" t="s">
        <v>1561</v>
      </c>
      <c r="D270" s="392" t="s">
        <v>1718</v>
      </c>
      <c r="E270" s="292" t="s">
        <v>162</v>
      </c>
      <c r="F270" s="296"/>
      <c r="G270" s="316"/>
      <c r="H270" s="316"/>
      <c r="I270" s="293">
        <v>2100000000</v>
      </c>
      <c r="J270" s="292" t="s">
        <v>114</v>
      </c>
      <c r="K270" s="292"/>
    </row>
    <row r="271" spans="1:11" s="543" customFormat="1">
      <c r="A271" s="538">
        <v>44365</v>
      </c>
      <c r="B271" s="315"/>
      <c r="C271" s="292" t="s">
        <v>270</v>
      </c>
      <c r="D271" s="392" t="s">
        <v>1719</v>
      </c>
      <c r="E271" s="292" t="s">
        <v>97</v>
      </c>
      <c r="F271" s="296"/>
      <c r="G271" s="316"/>
      <c r="H271" s="316"/>
      <c r="I271" s="293">
        <v>322500000</v>
      </c>
      <c r="J271" s="292" t="s">
        <v>114</v>
      </c>
      <c r="K271" s="292"/>
    </row>
    <row r="272" spans="1:11" s="543" customFormat="1">
      <c r="A272" s="538">
        <v>44365</v>
      </c>
      <c r="B272" s="315"/>
      <c r="C272" s="292" t="s">
        <v>1561</v>
      </c>
      <c r="D272" s="392" t="s">
        <v>1720</v>
      </c>
      <c r="E272" s="292" t="s">
        <v>97</v>
      </c>
      <c r="F272" s="296"/>
      <c r="G272" s="316"/>
      <c r="H272" s="316"/>
      <c r="I272" s="293">
        <v>236500000</v>
      </c>
      <c r="J272" s="292" t="s">
        <v>114</v>
      </c>
      <c r="K272" s="292"/>
    </row>
    <row r="273" spans="1:11" s="308" customFormat="1">
      <c r="A273" s="539"/>
      <c r="B273" s="545"/>
      <c r="C273" s="546"/>
      <c r="D273" s="546"/>
      <c r="E273" s="546"/>
      <c r="F273" s="547"/>
      <c r="G273" s="548"/>
      <c r="H273" s="549"/>
      <c r="I273" s="550"/>
      <c r="J273" s="546"/>
      <c r="K273" s="546"/>
    </row>
  </sheetData>
  <autoFilter ref="A4:K273" xr:uid="{00000000-0009-0000-0000-000014000000}"/>
  <phoneticPr fontId="4" type="noConversion"/>
  <dataValidations count="1">
    <dataValidation type="list" allowBlank="1" showInputMessage="1" showErrorMessage="1" sqref="J36:J44" xr:uid="{00000000-0002-0000-14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30"/>
  <sheetViews>
    <sheetView zoomScale="80" zoomScaleNormal="80" workbookViewId="0">
      <selection activeCell="C156" sqref="C156"/>
    </sheetView>
  </sheetViews>
  <sheetFormatPr defaultColWidth="9.140625" defaultRowHeight="15"/>
  <cols>
    <col min="1" max="1" width="11.42578125" style="541" bestFit="1" customWidth="1"/>
    <col min="2" max="2" width="5.42578125" style="242" bestFit="1" customWidth="1"/>
    <col min="3" max="3" width="75.85546875" style="242" bestFit="1" customWidth="1"/>
    <col min="4" max="4" width="76" style="242" bestFit="1" customWidth="1"/>
    <col min="5" max="5" width="33.28515625" style="242" customWidth="1"/>
    <col min="6" max="6" width="28.7109375" style="242" customWidth="1"/>
    <col min="7" max="7" width="34.42578125" style="242" customWidth="1"/>
    <col min="8" max="8" width="22.5703125" style="242" customWidth="1"/>
    <col min="9" max="9" width="28.7109375" style="242" customWidth="1"/>
    <col min="10" max="10" width="14.140625" style="242" customWidth="1"/>
    <col min="11" max="11" width="12.5703125" style="242" customWidth="1"/>
    <col min="12" max="12" width="12.28515625" style="242" bestFit="1" customWidth="1"/>
    <col min="13" max="16384" width="9.140625" style="242"/>
  </cols>
  <sheetData>
    <row r="1" spans="1:11" s="294" customFormat="1">
      <c r="A1" s="308"/>
    </row>
    <row r="2" spans="1:11" s="294" customFormat="1">
      <c r="F2" s="294">
        <v>952952.64</v>
      </c>
      <c r="I2" s="294">
        <v>22890.08587058874</v>
      </c>
      <c r="K2" s="294">
        <v>22891.263966639839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+SUBTOTAL(9,F5:F59820)</f>
        <v>22303318.610000003</v>
      </c>
      <c r="G4" s="397">
        <f>+SUBTOTAL(9,G244:G59820)</f>
        <v>0</v>
      </c>
      <c r="H4" s="397">
        <f>+SUBTOTAL(9,H244:H59820)</f>
        <v>13521440.590000002</v>
      </c>
      <c r="I4" s="370">
        <f>+SUBTOTAL(9,I244:I59820)</f>
        <v>317494978063</v>
      </c>
      <c r="J4" s="370"/>
      <c r="K4" s="370"/>
    </row>
    <row r="5" spans="1:11" s="308" customFormat="1">
      <c r="A5" s="538">
        <v>44389</v>
      </c>
      <c r="B5" s="315"/>
      <c r="C5" s="292" t="s">
        <v>1584</v>
      </c>
      <c r="D5" s="292" t="s">
        <v>1785</v>
      </c>
      <c r="E5" s="398" t="s">
        <v>81</v>
      </c>
      <c r="F5" s="296">
        <v>2077683.39</v>
      </c>
      <c r="G5" s="316">
        <f t="shared" ref="G5:G24" si="0">+ROUND(F5*$I$2,0)</f>
        <v>47558351209</v>
      </c>
      <c r="H5" s="298"/>
      <c r="I5" s="298"/>
      <c r="J5" s="292" t="s">
        <v>115</v>
      </c>
      <c r="K5" s="292"/>
    </row>
    <row r="6" spans="1:11" s="308" customFormat="1">
      <c r="A6" s="538">
        <v>44391</v>
      </c>
      <c r="B6" s="315"/>
      <c r="C6" s="292" t="s">
        <v>499</v>
      </c>
      <c r="D6" s="292" t="s">
        <v>1725</v>
      </c>
      <c r="E6" s="398" t="s">
        <v>117</v>
      </c>
      <c r="F6" s="296">
        <v>311575.73</v>
      </c>
      <c r="G6" s="316">
        <f t="shared" si="0"/>
        <v>7131995215</v>
      </c>
      <c r="H6" s="298"/>
      <c r="I6" s="298"/>
      <c r="J6" s="292" t="s">
        <v>115</v>
      </c>
      <c r="K6" s="292"/>
    </row>
    <row r="7" spans="1:11" s="308" customFormat="1">
      <c r="A7" s="538">
        <v>44407</v>
      </c>
      <c r="B7" s="315"/>
      <c r="C7" s="292" t="s">
        <v>1380</v>
      </c>
      <c r="D7" s="292" t="s">
        <v>1725</v>
      </c>
      <c r="E7" s="398" t="s">
        <v>117</v>
      </c>
      <c r="F7" s="296">
        <v>407432.73</v>
      </c>
      <c r="G7" s="316">
        <f t="shared" ref="G7:G8" si="1">+ROUND(F7*$I$2,0)</f>
        <v>9326170176</v>
      </c>
      <c r="H7" s="298"/>
      <c r="I7" s="298"/>
      <c r="J7" s="292" t="s">
        <v>115</v>
      </c>
      <c r="K7" s="292"/>
    </row>
    <row r="8" spans="1:11" s="308" customFormat="1">
      <c r="A8" s="538">
        <v>44407</v>
      </c>
      <c r="B8" s="315"/>
      <c r="C8" s="292" t="s">
        <v>1380</v>
      </c>
      <c r="D8" s="292" t="s">
        <v>1725</v>
      </c>
      <c r="E8" s="398" t="s">
        <v>117</v>
      </c>
      <c r="F8" s="296">
        <v>101585.93</v>
      </c>
      <c r="G8" s="316">
        <f t="shared" si="1"/>
        <v>2325310661</v>
      </c>
      <c r="H8" s="298"/>
      <c r="I8" s="298"/>
      <c r="J8" s="292" t="s">
        <v>115</v>
      </c>
      <c r="K8" s="292"/>
    </row>
    <row r="9" spans="1:11" s="308" customFormat="1">
      <c r="A9" s="538">
        <v>44382</v>
      </c>
      <c r="B9" s="315"/>
      <c r="C9" s="292" t="s">
        <v>128</v>
      </c>
      <c r="D9" s="292" t="s">
        <v>1725</v>
      </c>
      <c r="E9" s="398" t="s">
        <v>117</v>
      </c>
      <c r="F9" s="296">
        <v>1231021.6000000001</v>
      </c>
      <c r="G9" s="316">
        <f t="shared" si="0"/>
        <v>28178190133</v>
      </c>
      <c r="H9" s="298"/>
      <c r="I9" s="298"/>
      <c r="J9" s="292" t="s">
        <v>115</v>
      </c>
      <c r="K9" s="292"/>
    </row>
    <row r="10" spans="1:11" s="308" customFormat="1">
      <c r="A10" s="538">
        <v>44382</v>
      </c>
      <c r="B10" s="315"/>
      <c r="C10" s="292" t="s">
        <v>127</v>
      </c>
      <c r="D10" s="292" t="s">
        <v>1725</v>
      </c>
      <c r="E10" s="398" t="s">
        <v>117</v>
      </c>
      <c r="F10" s="296">
        <v>3846293.4</v>
      </c>
      <c r="G10" s="316">
        <f t="shared" si="0"/>
        <v>88041986209</v>
      </c>
      <c r="H10" s="298"/>
      <c r="I10" s="298"/>
      <c r="J10" s="292" t="s">
        <v>115</v>
      </c>
      <c r="K10" s="292"/>
    </row>
    <row r="11" spans="1:11" s="308" customFormat="1">
      <c r="A11" s="538">
        <v>44397</v>
      </c>
      <c r="B11" s="315"/>
      <c r="C11" s="292" t="s">
        <v>128</v>
      </c>
      <c r="D11" s="292" t="s">
        <v>1725</v>
      </c>
      <c r="E11" s="398" t="s">
        <v>117</v>
      </c>
      <c r="F11" s="296">
        <v>374165.4</v>
      </c>
      <c r="G11" s="316">
        <f t="shared" si="0"/>
        <v>8564678136</v>
      </c>
      <c r="H11" s="298"/>
      <c r="I11" s="298"/>
      <c r="J11" s="292" t="s">
        <v>115</v>
      </c>
      <c r="K11" s="292"/>
    </row>
    <row r="12" spans="1:11" s="308" customFormat="1">
      <c r="A12" s="538">
        <v>44397</v>
      </c>
      <c r="B12" s="315"/>
      <c r="C12" s="292" t="s">
        <v>127</v>
      </c>
      <c r="D12" s="292" t="s">
        <v>1725</v>
      </c>
      <c r="E12" s="398" t="s">
        <v>117</v>
      </c>
      <c r="F12" s="296">
        <v>3621200.3999999994</v>
      </c>
      <c r="G12" s="316">
        <f t="shared" si="0"/>
        <v>82889588111</v>
      </c>
      <c r="H12" s="298"/>
      <c r="I12" s="298"/>
      <c r="J12" s="292" t="s">
        <v>115</v>
      </c>
      <c r="K12" s="292"/>
    </row>
    <row r="13" spans="1:11" s="308" customFormat="1">
      <c r="A13" s="538">
        <v>44406</v>
      </c>
      <c r="B13" s="315"/>
      <c r="C13" s="292" t="s">
        <v>500</v>
      </c>
      <c r="D13" s="292" t="s">
        <v>1725</v>
      </c>
      <c r="E13" s="398" t="s">
        <v>117</v>
      </c>
      <c r="F13" s="296">
        <v>320394.53000000003</v>
      </c>
      <c r="G13" s="316">
        <f t="shared" si="0"/>
        <v>7333858304</v>
      </c>
      <c r="H13" s="298"/>
      <c r="I13" s="298"/>
      <c r="J13" s="292" t="s">
        <v>115</v>
      </c>
      <c r="K13" s="292"/>
    </row>
    <row r="14" spans="1:11" s="308" customFormat="1">
      <c r="A14" s="538">
        <v>44397</v>
      </c>
      <c r="B14" s="315"/>
      <c r="C14" s="292" t="s">
        <v>664</v>
      </c>
      <c r="D14" s="292" t="s">
        <v>1725</v>
      </c>
      <c r="E14" s="398" t="s">
        <v>117</v>
      </c>
      <c r="F14" s="296">
        <v>680437.73</v>
      </c>
      <c r="G14" s="316">
        <f t="shared" si="0"/>
        <v>15575278069</v>
      </c>
      <c r="H14" s="298"/>
      <c r="I14" s="298"/>
      <c r="J14" s="292" t="s">
        <v>115</v>
      </c>
      <c r="K14" s="292"/>
    </row>
    <row r="15" spans="1:11" s="308" customFormat="1">
      <c r="A15" s="538">
        <v>44396</v>
      </c>
      <c r="B15" s="315"/>
      <c r="C15" s="292" t="s">
        <v>636</v>
      </c>
      <c r="D15" s="292" t="s">
        <v>1725</v>
      </c>
      <c r="E15" s="398" t="s">
        <v>117</v>
      </c>
      <c r="F15" s="296">
        <v>252582.73</v>
      </c>
      <c r="G15" s="316">
        <f t="shared" si="0"/>
        <v>5781640379</v>
      </c>
      <c r="H15" s="298"/>
      <c r="I15" s="298"/>
      <c r="J15" s="292" t="s">
        <v>115</v>
      </c>
      <c r="K15" s="292"/>
    </row>
    <row r="16" spans="1:11" s="308" customFormat="1">
      <c r="A16" s="538">
        <v>44397</v>
      </c>
      <c r="B16" s="315"/>
      <c r="C16" s="292" t="s">
        <v>930</v>
      </c>
      <c r="D16" s="292" t="s">
        <v>1725</v>
      </c>
      <c r="E16" s="398" t="s">
        <v>117</v>
      </c>
      <c r="F16" s="296">
        <v>275201.73</v>
      </c>
      <c r="G16" s="316">
        <f t="shared" si="0"/>
        <v>6299391231</v>
      </c>
      <c r="H16" s="298"/>
      <c r="I16" s="298"/>
      <c r="J16" s="292" t="s">
        <v>115</v>
      </c>
      <c r="K16" s="292"/>
    </row>
    <row r="17" spans="1:11" s="308" customFormat="1">
      <c r="A17" s="538">
        <v>44397</v>
      </c>
      <c r="B17" s="315"/>
      <c r="C17" s="292" t="s">
        <v>683</v>
      </c>
      <c r="D17" s="292" t="s">
        <v>1725</v>
      </c>
      <c r="E17" s="398" t="s">
        <v>117</v>
      </c>
      <c r="F17" s="296">
        <v>65371.73</v>
      </c>
      <c r="G17" s="316">
        <f t="shared" si="0"/>
        <v>1496364513</v>
      </c>
      <c r="H17" s="298"/>
      <c r="I17" s="298"/>
      <c r="J17" s="292" t="s">
        <v>115</v>
      </c>
      <c r="K17" s="292"/>
    </row>
    <row r="18" spans="1:11" s="308" customFormat="1">
      <c r="A18" s="538">
        <v>44399</v>
      </c>
      <c r="B18" s="315"/>
      <c r="C18" s="292" t="s">
        <v>700</v>
      </c>
      <c r="D18" s="292" t="s">
        <v>1725</v>
      </c>
      <c r="E18" s="398" t="s">
        <v>117</v>
      </c>
      <c r="F18" s="296">
        <v>94088.73</v>
      </c>
      <c r="G18" s="316">
        <f t="shared" si="0"/>
        <v>2153699109</v>
      </c>
      <c r="H18" s="298"/>
      <c r="I18" s="298"/>
      <c r="J18" s="292" t="s">
        <v>115</v>
      </c>
      <c r="K18" s="292"/>
    </row>
    <row r="19" spans="1:11" s="308" customFormat="1">
      <c r="A19" s="538">
        <v>44392</v>
      </c>
      <c r="B19" s="315"/>
      <c r="C19" s="292" t="s">
        <v>1726</v>
      </c>
      <c r="D19" s="292" t="s">
        <v>1725</v>
      </c>
      <c r="E19" s="398" t="s">
        <v>117</v>
      </c>
      <c r="F19" s="296">
        <v>7000</v>
      </c>
      <c r="G19" s="316">
        <f t="shared" si="0"/>
        <v>160230601</v>
      </c>
      <c r="H19" s="298"/>
      <c r="I19" s="298"/>
      <c r="J19" s="292" t="s">
        <v>115</v>
      </c>
      <c r="K19" s="292"/>
    </row>
    <row r="20" spans="1:11" s="308" customFormat="1">
      <c r="A20" s="538">
        <v>44407</v>
      </c>
      <c r="B20" s="315"/>
      <c r="C20" s="292" t="s">
        <v>1726</v>
      </c>
      <c r="D20" s="292" t="s">
        <v>1725</v>
      </c>
      <c r="E20" s="398" t="s">
        <v>117</v>
      </c>
      <c r="F20" s="296">
        <v>392000</v>
      </c>
      <c r="G20" s="316">
        <f t="shared" si="0"/>
        <v>8972913661</v>
      </c>
      <c r="H20" s="298"/>
      <c r="I20" s="298"/>
      <c r="J20" s="292" t="s">
        <v>115</v>
      </c>
      <c r="K20" s="292"/>
    </row>
    <row r="21" spans="1:11" s="308" customFormat="1">
      <c r="A21" s="538">
        <v>44392</v>
      </c>
      <c r="B21" s="315"/>
      <c r="C21" s="292" t="s">
        <v>1727</v>
      </c>
      <c r="D21" s="292" t="s">
        <v>1725</v>
      </c>
      <c r="E21" s="398" t="s">
        <v>117</v>
      </c>
      <c r="F21" s="296">
        <v>671957.73</v>
      </c>
      <c r="G21" s="316">
        <f t="shared" si="0"/>
        <v>15381170141</v>
      </c>
      <c r="H21" s="298"/>
      <c r="I21" s="298"/>
      <c r="J21" s="292" t="s">
        <v>115</v>
      </c>
      <c r="K21" s="292"/>
    </row>
    <row r="22" spans="1:11" s="308" customFormat="1">
      <c r="A22" s="538">
        <v>44378</v>
      </c>
      <c r="B22" s="315"/>
      <c r="C22" s="292" t="s">
        <v>499</v>
      </c>
      <c r="D22" s="292" t="s">
        <v>1585</v>
      </c>
      <c r="E22" s="398" t="s">
        <v>117</v>
      </c>
      <c r="F22" s="296">
        <v>64335.33</v>
      </c>
      <c r="G22" s="316">
        <f t="shared" si="0"/>
        <v>1472641228</v>
      </c>
      <c r="H22" s="298"/>
      <c r="I22" s="298"/>
      <c r="J22" s="292" t="s">
        <v>115</v>
      </c>
      <c r="K22" s="292"/>
    </row>
    <row r="23" spans="1:11" s="308" customFormat="1">
      <c r="A23" s="538">
        <v>44378</v>
      </c>
      <c r="B23" s="315"/>
      <c r="C23" s="292" t="s">
        <v>463</v>
      </c>
      <c r="D23" s="292" t="s">
        <v>1585</v>
      </c>
      <c r="E23" s="398" t="s">
        <v>117</v>
      </c>
      <c r="F23" s="296">
        <v>344884.33</v>
      </c>
      <c r="G23" s="316">
        <f t="shared" si="0"/>
        <v>7894431929</v>
      </c>
      <c r="H23" s="298"/>
      <c r="I23" s="298"/>
      <c r="J23" s="292" t="s">
        <v>115</v>
      </c>
      <c r="K23" s="292"/>
    </row>
    <row r="24" spans="1:11" s="308" customFormat="1">
      <c r="A24" s="538">
        <v>44378</v>
      </c>
      <c r="B24" s="315"/>
      <c r="C24" s="292" t="s">
        <v>1786</v>
      </c>
      <c r="D24" s="292" t="s">
        <v>1585</v>
      </c>
      <c r="E24" s="398" t="s">
        <v>117</v>
      </c>
      <c r="F24" s="296">
        <v>93253.33</v>
      </c>
      <c r="G24" s="316">
        <f t="shared" si="0"/>
        <v>2134576731</v>
      </c>
      <c r="H24" s="298"/>
      <c r="I24" s="298"/>
      <c r="J24" s="292" t="s">
        <v>115</v>
      </c>
      <c r="K24" s="292"/>
    </row>
    <row r="25" spans="1:11" s="308" customFormat="1">
      <c r="A25" s="538">
        <v>44378</v>
      </c>
      <c r="B25" s="315"/>
      <c r="C25" s="292" t="s">
        <v>432</v>
      </c>
      <c r="D25" s="292" t="s">
        <v>1590</v>
      </c>
      <c r="E25" s="398" t="s">
        <v>17</v>
      </c>
      <c r="F25" s="296"/>
      <c r="G25" s="316">
        <v>14326</v>
      </c>
      <c r="H25" s="298"/>
      <c r="I25" s="298"/>
      <c r="J25" s="292" t="s">
        <v>114</v>
      </c>
      <c r="K25" s="292"/>
    </row>
    <row r="26" spans="1:11" s="308" customFormat="1">
      <c r="A26" s="538">
        <v>44397</v>
      </c>
      <c r="B26" s="315"/>
      <c r="C26" s="292" t="s">
        <v>430</v>
      </c>
      <c r="D26" s="292" t="s">
        <v>1728</v>
      </c>
      <c r="E26" s="398" t="s">
        <v>17</v>
      </c>
      <c r="F26" s="296"/>
      <c r="G26" s="316">
        <v>154479</v>
      </c>
      <c r="H26" s="298"/>
      <c r="I26" s="298"/>
      <c r="J26" s="292" t="s">
        <v>114</v>
      </c>
      <c r="K26" s="292"/>
    </row>
    <row r="27" spans="1:11" s="308" customFormat="1">
      <c r="A27" s="538">
        <v>44394</v>
      </c>
      <c r="B27" s="315"/>
      <c r="C27" s="292" t="s">
        <v>131</v>
      </c>
      <c r="D27" s="292" t="s">
        <v>1728</v>
      </c>
      <c r="E27" s="398" t="s">
        <v>17</v>
      </c>
      <c r="F27" s="296"/>
      <c r="G27" s="316">
        <v>326588</v>
      </c>
      <c r="H27" s="298"/>
      <c r="I27" s="298"/>
      <c r="J27" s="292" t="s">
        <v>114</v>
      </c>
      <c r="K27" s="292"/>
    </row>
    <row r="28" spans="1:11" s="308" customFormat="1">
      <c r="A28" s="538">
        <v>44403</v>
      </c>
      <c r="B28" s="315"/>
      <c r="C28" s="292" t="s">
        <v>431</v>
      </c>
      <c r="D28" s="292" t="s">
        <v>1728</v>
      </c>
      <c r="E28" s="398" t="s">
        <v>17</v>
      </c>
      <c r="F28" s="296"/>
      <c r="G28" s="316">
        <v>13701</v>
      </c>
      <c r="H28" s="298"/>
      <c r="I28" s="298"/>
      <c r="J28" s="292" t="s">
        <v>114</v>
      </c>
      <c r="K28" s="292"/>
    </row>
    <row r="29" spans="1:11" s="308" customFormat="1">
      <c r="A29" s="538">
        <v>44407</v>
      </c>
      <c r="B29" s="315"/>
      <c r="C29" s="292" t="s">
        <v>256</v>
      </c>
      <c r="D29" s="292" t="s">
        <v>1728</v>
      </c>
      <c r="E29" s="398" t="s">
        <v>17</v>
      </c>
      <c r="F29" s="296"/>
      <c r="G29" s="316">
        <v>3300</v>
      </c>
      <c r="H29" s="298"/>
      <c r="I29" s="298"/>
      <c r="J29" s="292" t="s">
        <v>114</v>
      </c>
      <c r="K29" s="292"/>
    </row>
    <row r="30" spans="1:11" s="308" customFormat="1">
      <c r="A30" s="538">
        <v>44398</v>
      </c>
      <c r="B30" s="315"/>
      <c r="C30" s="292" t="s">
        <v>1787</v>
      </c>
      <c r="D30" s="292" t="s">
        <v>1771</v>
      </c>
      <c r="E30" s="398" t="s">
        <v>18</v>
      </c>
      <c r="F30" s="296"/>
      <c r="G30" s="316">
        <v>131266800</v>
      </c>
      <c r="H30" s="298"/>
      <c r="I30" s="298"/>
      <c r="J30" s="292" t="s">
        <v>114</v>
      </c>
      <c r="K30" s="292"/>
    </row>
    <row r="31" spans="1:11" s="308" customFormat="1">
      <c r="A31" s="538">
        <v>44406</v>
      </c>
      <c r="B31" s="315"/>
      <c r="C31" s="292" t="s">
        <v>1788</v>
      </c>
      <c r="D31" s="292" t="s">
        <v>1793</v>
      </c>
      <c r="E31" s="398" t="s">
        <v>18</v>
      </c>
      <c r="F31" s="296"/>
      <c r="G31" s="316">
        <v>279400000</v>
      </c>
      <c r="H31" s="298"/>
      <c r="I31" s="298"/>
      <c r="J31" s="292" t="s">
        <v>114</v>
      </c>
      <c r="K31" s="292"/>
    </row>
    <row r="32" spans="1:11" s="308" customFormat="1">
      <c r="A32" s="538">
        <v>44380</v>
      </c>
      <c r="B32" s="315"/>
      <c r="C32" s="292" t="s">
        <v>1789</v>
      </c>
      <c r="D32" s="292" t="s">
        <v>1591</v>
      </c>
      <c r="E32" s="398" t="s">
        <v>18</v>
      </c>
      <c r="F32" s="296"/>
      <c r="G32" s="316">
        <v>10000</v>
      </c>
      <c r="H32" s="298"/>
      <c r="I32" s="298"/>
      <c r="J32" s="292" t="s">
        <v>114</v>
      </c>
      <c r="K32" s="292"/>
    </row>
    <row r="33" spans="1:11" s="308" customFormat="1">
      <c r="A33" s="538">
        <v>44384</v>
      </c>
      <c r="B33" s="315"/>
      <c r="C33" s="292" t="s">
        <v>1790</v>
      </c>
      <c r="D33" s="292" t="s">
        <v>1794</v>
      </c>
      <c r="E33" s="398" t="s">
        <v>18</v>
      </c>
      <c r="F33" s="296"/>
      <c r="G33" s="316">
        <v>1500000</v>
      </c>
      <c r="H33" s="298"/>
      <c r="I33" s="298"/>
      <c r="J33" s="292" t="s">
        <v>114</v>
      </c>
      <c r="K33" s="292"/>
    </row>
    <row r="34" spans="1:11" s="308" customFormat="1">
      <c r="A34" s="538">
        <v>44386</v>
      </c>
      <c r="B34" s="315"/>
      <c r="C34" s="292" t="s">
        <v>1791</v>
      </c>
      <c r="D34" s="292" t="s">
        <v>1794</v>
      </c>
      <c r="E34" s="398" t="s">
        <v>18</v>
      </c>
      <c r="F34" s="296"/>
      <c r="G34" s="316">
        <v>6000000</v>
      </c>
      <c r="H34" s="298"/>
      <c r="I34" s="298"/>
      <c r="J34" s="292" t="s">
        <v>114</v>
      </c>
      <c r="K34" s="292"/>
    </row>
    <row r="35" spans="1:11" s="308" customFormat="1">
      <c r="A35" s="538">
        <v>44404</v>
      </c>
      <c r="B35" s="315"/>
      <c r="C35" s="292" t="s">
        <v>1587</v>
      </c>
      <c r="D35" s="292" t="s">
        <v>1795</v>
      </c>
      <c r="E35" s="398" t="s">
        <v>18</v>
      </c>
      <c r="F35" s="296"/>
      <c r="G35" s="316">
        <v>8035200</v>
      </c>
      <c r="H35" s="298"/>
      <c r="I35" s="298"/>
      <c r="J35" s="292" t="s">
        <v>114</v>
      </c>
      <c r="K35" s="292"/>
    </row>
    <row r="36" spans="1:11" s="308" customFormat="1">
      <c r="A36" s="538">
        <v>44405</v>
      </c>
      <c r="B36" s="315"/>
      <c r="C36" s="292" t="s">
        <v>1587</v>
      </c>
      <c r="D36" s="292" t="s">
        <v>1796</v>
      </c>
      <c r="E36" s="398" t="s">
        <v>18</v>
      </c>
      <c r="F36" s="296"/>
      <c r="G36" s="316">
        <v>189007</v>
      </c>
      <c r="H36" s="298"/>
      <c r="I36" s="298"/>
      <c r="J36" s="292" t="s">
        <v>114</v>
      </c>
      <c r="K36" s="292"/>
    </row>
    <row r="37" spans="1:11" s="308" customFormat="1">
      <c r="A37" s="538">
        <v>44384</v>
      </c>
      <c r="B37" s="315"/>
      <c r="C37" s="292" t="s">
        <v>1792</v>
      </c>
      <c r="D37" s="292" t="s">
        <v>1797</v>
      </c>
      <c r="E37" s="398" t="s">
        <v>18</v>
      </c>
      <c r="F37" s="296"/>
      <c r="G37" s="316">
        <v>8000000</v>
      </c>
      <c r="H37" s="298"/>
      <c r="I37" s="298"/>
      <c r="J37" s="292" t="s">
        <v>114</v>
      </c>
      <c r="K37" s="292"/>
    </row>
    <row r="38" spans="1:11" s="308" customFormat="1">
      <c r="A38" s="538">
        <v>44379</v>
      </c>
      <c r="B38" s="315"/>
      <c r="C38" s="292" t="s">
        <v>267</v>
      </c>
      <c r="D38" s="292" t="s">
        <v>999</v>
      </c>
      <c r="E38" s="398"/>
      <c r="F38" s="296">
        <v>1515249.72</v>
      </c>
      <c r="G38" s="316">
        <f t="shared" ref="G38:G41" si="2">+ROUND(F38*$I$2,0)</f>
        <v>34684196206</v>
      </c>
      <c r="H38" s="298"/>
      <c r="I38" s="298"/>
      <c r="J38" s="292" t="s">
        <v>115</v>
      </c>
      <c r="K38" s="292"/>
    </row>
    <row r="39" spans="1:11" s="308" customFormat="1">
      <c r="A39" s="538">
        <v>44379</v>
      </c>
      <c r="B39" s="315"/>
      <c r="C39" s="292" t="s">
        <v>267</v>
      </c>
      <c r="D39" s="292" t="s">
        <v>1798</v>
      </c>
      <c r="E39" s="398"/>
      <c r="F39" s="296">
        <v>1000000</v>
      </c>
      <c r="G39" s="316">
        <f t="shared" si="2"/>
        <v>22890085871</v>
      </c>
      <c r="H39" s="298"/>
      <c r="I39" s="298"/>
      <c r="J39" s="292" t="s">
        <v>115</v>
      </c>
      <c r="K39" s="292"/>
    </row>
    <row r="40" spans="1:11" s="308" customFormat="1">
      <c r="A40" s="538">
        <v>44392</v>
      </c>
      <c r="B40" s="315"/>
      <c r="C40" s="292" t="s">
        <v>267</v>
      </c>
      <c r="D40" s="292" t="s">
        <v>999</v>
      </c>
      <c r="E40" s="398"/>
      <c r="F40" s="296">
        <v>2516712.8199999998</v>
      </c>
      <c r="G40" s="316">
        <f t="shared" si="2"/>
        <v>57607772561</v>
      </c>
      <c r="H40" s="298"/>
      <c r="I40" s="298"/>
      <c r="J40" s="292" t="s">
        <v>115</v>
      </c>
      <c r="K40" s="292"/>
    </row>
    <row r="41" spans="1:11" s="308" customFormat="1">
      <c r="A41" s="538">
        <v>44403</v>
      </c>
      <c r="B41" s="315"/>
      <c r="C41" s="292" t="s">
        <v>267</v>
      </c>
      <c r="D41" s="292" t="s">
        <v>999</v>
      </c>
      <c r="E41" s="398"/>
      <c r="F41" s="296">
        <v>2038889.59</v>
      </c>
      <c r="G41" s="316">
        <f t="shared" si="2"/>
        <v>46670357796</v>
      </c>
      <c r="H41" s="298"/>
      <c r="I41" s="298"/>
      <c r="J41" s="292" t="s">
        <v>115</v>
      </c>
      <c r="K41" s="292"/>
    </row>
    <row r="42" spans="1:11" s="308" customFormat="1">
      <c r="A42" s="538">
        <v>44383</v>
      </c>
      <c r="B42" s="315"/>
      <c r="C42" s="292" t="s">
        <v>267</v>
      </c>
      <c r="D42" s="292" t="s">
        <v>654</v>
      </c>
      <c r="E42" s="292" t="s">
        <v>161</v>
      </c>
      <c r="F42" s="296"/>
      <c r="G42" s="316">
        <v>13737000000</v>
      </c>
      <c r="H42" s="298"/>
      <c r="I42" s="298"/>
      <c r="J42" s="292" t="s">
        <v>114</v>
      </c>
      <c r="K42" s="292"/>
    </row>
    <row r="43" spans="1:11" s="308" customFormat="1">
      <c r="A43" s="538">
        <v>44383</v>
      </c>
      <c r="B43" s="315"/>
      <c r="C43" s="292" t="s">
        <v>267</v>
      </c>
      <c r="D43" s="292" t="s">
        <v>1799</v>
      </c>
      <c r="E43" s="292" t="s">
        <v>161</v>
      </c>
      <c r="F43" s="296"/>
      <c r="G43" s="316">
        <v>4576000000</v>
      </c>
      <c r="H43" s="298"/>
      <c r="I43" s="298"/>
      <c r="J43" s="292" t="s">
        <v>114</v>
      </c>
      <c r="K43" s="292"/>
    </row>
    <row r="44" spans="1:11" s="308" customFormat="1">
      <c r="A44" s="538">
        <v>44389</v>
      </c>
      <c r="B44" s="315"/>
      <c r="C44" s="292" t="s">
        <v>267</v>
      </c>
      <c r="D44" s="292" t="s">
        <v>623</v>
      </c>
      <c r="E44" s="398"/>
      <c r="F44" s="296"/>
      <c r="G44" s="316">
        <v>27086000</v>
      </c>
      <c r="H44" s="298"/>
      <c r="I44" s="298"/>
      <c r="J44" s="292" t="s">
        <v>114</v>
      </c>
      <c r="K44" s="292"/>
    </row>
    <row r="45" spans="1:11" s="308" customFormat="1">
      <c r="A45" s="538">
        <v>44397</v>
      </c>
      <c r="B45" s="315"/>
      <c r="C45" s="292" t="s">
        <v>267</v>
      </c>
      <c r="D45" s="292" t="s">
        <v>623</v>
      </c>
      <c r="E45" s="398"/>
      <c r="F45" s="296"/>
      <c r="G45" s="316">
        <v>19900000</v>
      </c>
      <c r="H45" s="298"/>
      <c r="I45" s="298"/>
      <c r="J45" s="292" t="s">
        <v>114</v>
      </c>
      <c r="K45" s="292"/>
    </row>
    <row r="46" spans="1:11" s="308" customFormat="1">
      <c r="A46" s="538">
        <v>44399</v>
      </c>
      <c r="B46" s="315"/>
      <c r="C46" s="292" t="s">
        <v>267</v>
      </c>
      <c r="D46" s="292" t="s">
        <v>654</v>
      </c>
      <c r="E46" s="292" t="s">
        <v>161</v>
      </c>
      <c r="F46" s="296"/>
      <c r="G46" s="316">
        <v>6868500000</v>
      </c>
      <c r="H46" s="298"/>
      <c r="I46" s="298"/>
      <c r="J46" s="292" t="s">
        <v>114</v>
      </c>
      <c r="K46" s="292"/>
    </row>
    <row r="47" spans="1:11" s="308" customFormat="1">
      <c r="A47" s="538">
        <v>44399</v>
      </c>
      <c r="B47" s="315"/>
      <c r="C47" s="292" t="s">
        <v>267</v>
      </c>
      <c r="D47" s="292" t="s">
        <v>1799</v>
      </c>
      <c r="E47" s="292" t="s">
        <v>161</v>
      </c>
      <c r="F47" s="296"/>
      <c r="G47" s="316">
        <v>13740000000</v>
      </c>
      <c r="H47" s="298"/>
      <c r="I47" s="298"/>
      <c r="J47" s="292" t="s">
        <v>114</v>
      </c>
      <c r="K47" s="292"/>
    </row>
    <row r="48" spans="1:11" s="308" customFormat="1">
      <c r="A48" s="538">
        <v>44399</v>
      </c>
      <c r="B48" s="315"/>
      <c r="C48" s="292" t="s">
        <v>1169</v>
      </c>
      <c r="D48" s="292" t="s">
        <v>1800</v>
      </c>
      <c r="E48" s="398" t="s">
        <v>18</v>
      </c>
      <c r="F48" s="296"/>
      <c r="G48" s="316">
        <v>6750000</v>
      </c>
      <c r="H48" s="298"/>
      <c r="I48" s="298"/>
      <c r="J48" s="292" t="s">
        <v>114</v>
      </c>
      <c r="K48" s="292"/>
    </row>
    <row r="49" spans="1:11" s="308" customFormat="1">
      <c r="A49" s="538">
        <v>44386</v>
      </c>
      <c r="B49" s="315"/>
      <c r="C49" s="292" t="s">
        <v>219</v>
      </c>
      <c r="D49" s="292" t="s">
        <v>1729</v>
      </c>
      <c r="E49" s="398" t="s">
        <v>19</v>
      </c>
      <c r="F49" s="296"/>
      <c r="G49" s="316"/>
      <c r="H49" s="298"/>
      <c r="I49" s="551">
        <v>6582808156</v>
      </c>
      <c r="J49" s="552" t="s">
        <v>114</v>
      </c>
      <c r="K49" s="292"/>
    </row>
    <row r="50" spans="1:11" s="308" customFormat="1">
      <c r="A50" s="538">
        <v>44386</v>
      </c>
      <c r="B50" s="315"/>
      <c r="C50" s="292" t="s">
        <v>219</v>
      </c>
      <c r="D50" s="292" t="s">
        <v>1730</v>
      </c>
      <c r="E50" s="398" t="s">
        <v>19</v>
      </c>
      <c r="F50" s="296"/>
      <c r="G50" s="316"/>
      <c r="H50" s="298"/>
      <c r="I50" s="551">
        <v>132404680</v>
      </c>
      <c r="J50" s="552" t="s">
        <v>114</v>
      </c>
      <c r="K50" s="292"/>
    </row>
    <row r="51" spans="1:11" s="308" customFormat="1">
      <c r="A51" s="538">
        <v>44386</v>
      </c>
      <c r="B51" s="315"/>
      <c r="C51" s="292" t="s">
        <v>219</v>
      </c>
      <c r="D51" s="292" t="s">
        <v>1730</v>
      </c>
      <c r="E51" s="398" t="s">
        <v>19</v>
      </c>
      <c r="F51" s="296"/>
      <c r="G51" s="316"/>
      <c r="H51" s="298"/>
      <c r="I51" s="551">
        <v>108895830</v>
      </c>
      <c r="J51" s="552" t="s">
        <v>114</v>
      </c>
      <c r="K51" s="292"/>
    </row>
    <row r="52" spans="1:11" s="308" customFormat="1">
      <c r="A52" s="538">
        <v>44386</v>
      </c>
      <c r="B52" s="315"/>
      <c r="C52" s="292" t="s">
        <v>219</v>
      </c>
      <c r="D52" s="292" t="s">
        <v>1601</v>
      </c>
      <c r="E52" s="398" t="s">
        <v>19</v>
      </c>
      <c r="F52" s="296"/>
      <c r="G52" s="316"/>
      <c r="H52" s="293">
        <v>17364</v>
      </c>
      <c r="I52" s="293">
        <f t="shared" ref="I52:I53" si="3">+ROUND(H52*$K$2,0)</f>
        <v>397483908</v>
      </c>
      <c r="J52" s="552" t="s">
        <v>115</v>
      </c>
      <c r="K52" s="292"/>
    </row>
    <row r="53" spans="1:11" s="308" customFormat="1">
      <c r="A53" s="538">
        <v>44397</v>
      </c>
      <c r="B53" s="315"/>
      <c r="C53" s="292" t="s">
        <v>219</v>
      </c>
      <c r="D53" s="292" t="s">
        <v>1731</v>
      </c>
      <c r="E53" s="398" t="s">
        <v>19</v>
      </c>
      <c r="F53" s="296"/>
      <c r="G53" s="316"/>
      <c r="H53" s="293">
        <v>75661</v>
      </c>
      <c r="I53" s="293">
        <f t="shared" si="3"/>
        <v>1731975923</v>
      </c>
      <c r="J53" s="552" t="s">
        <v>115</v>
      </c>
      <c r="K53" s="292"/>
    </row>
    <row r="54" spans="1:11" s="308" customFormat="1">
      <c r="A54" s="538">
        <v>44397</v>
      </c>
      <c r="B54" s="315"/>
      <c r="C54" s="292" t="s">
        <v>219</v>
      </c>
      <c r="D54" s="292" t="s">
        <v>1731</v>
      </c>
      <c r="E54" s="398" t="s">
        <v>19</v>
      </c>
      <c r="F54" s="296"/>
      <c r="G54" s="316"/>
      <c r="H54" s="298"/>
      <c r="I54" s="551">
        <v>697410360</v>
      </c>
      <c r="J54" s="552" t="s">
        <v>114</v>
      </c>
      <c r="K54" s="292"/>
    </row>
    <row r="55" spans="1:11" s="308" customFormat="1">
      <c r="A55" s="538">
        <v>44403</v>
      </c>
      <c r="B55" s="315"/>
      <c r="C55" s="292" t="s">
        <v>219</v>
      </c>
      <c r="D55" s="292" t="s">
        <v>1732</v>
      </c>
      <c r="E55" s="398" t="s">
        <v>19</v>
      </c>
      <c r="F55" s="296"/>
      <c r="G55" s="316"/>
      <c r="H55" s="298"/>
      <c r="I55" s="551">
        <v>9856693</v>
      </c>
      <c r="J55" s="552" t="s">
        <v>114</v>
      </c>
      <c r="K55" s="292"/>
    </row>
    <row r="56" spans="1:11" s="308" customFormat="1">
      <c r="A56" s="538">
        <v>44407</v>
      </c>
      <c r="B56" s="315"/>
      <c r="C56" s="292" t="s">
        <v>219</v>
      </c>
      <c r="D56" s="292" t="s">
        <v>1801</v>
      </c>
      <c r="E56" s="398" t="s">
        <v>19</v>
      </c>
      <c r="F56" s="296"/>
      <c r="G56" s="316"/>
      <c r="H56" s="298"/>
      <c r="I56" s="551">
        <v>43527011</v>
      </c>
      <c r="J56" s="552" t="s">
        <v>114</v>
      </c>
      <c r="K56" s="292"/>
    </row>
    <row r="57" spans="1:11" s="308" customFormat="1">
      <c r="A57" s="538">
        <v>44400</v>
      </c>
      <c r="B57" s="315"/>
      <c r="C57" s="292" t="s">
        <v>219</v>
      </c>
      <c r="D57" s="292" t="s">
        <v>1802</v>
      </c>
      <c r="E57" s="398" t="s">
        <v>19</v>
      </c>
      <c r="F57" s="296"/>
      <c r="G57" s="316"/>
      <c r="H57" s="298"/>
      <c r="I57" s="551">
        <v>66822460</v>
      </c>
      <c r="J57" s="552" t="s">
        <v>114</v>
      </c>
      <c r="K57" s="292"/>
    </row>
    <row r="58" spans="1:11" s="308" customFormat="1">
      <c r="A58" s="538">
        <v>44400</v>
      </c>
      <c r="B58" s="315"/>
      <c r="C58" s="292" t="s">
        <v>219</v>
      </c>
      <c r="D58" s="292" t="s">
        <v>1802</v>
      </c>
      <c r="E58" s="398" t="s">
        <v>19</v>
      </c>
      <c r="F58" s="296"/>
      <c r="G58" s="316"/>
      <c r="H58" s="298"/>
      <c r="I58" s="551">
        <v>64190200</v>
      </c>
      <c r="J58" s="552" t="s">
        <v>114</v>
      </c>
      <c r="K58" s="292"/>
    </row>
    <row r="59" spans="1:11" s="308" customFormat="1">
      <c r="A59" s="538">
        <v>44400</v>
      </c>
      <c r="B59" s="315"/>
      <c r="C59" s="292" t="s">
        <v>219</v>
      </c>
      <c r="D59" s="292" t="s">
        <v>1803</v>
      </c>
      <c r="E59" s="398" t="s">
        <v>19</v>
      </c>
      <c r="F59" s="296"/>
      <c r="G59" s="316"/>
      <c r="H59" s="298"/>
      <c r="I59" s="551">
        <v>3362290654</v>
      </c>
      <c r="J59" s="552" t="s">
        <v>114</v>
      </c>
      <c r="K59" s="292"/>
    </row>
    <row r="60" spans="1:11" s="308" customFormat="1">
      <c r="A60" s="538">
        <v>44400</v>
      </c>
      <c r="B60" s="315"/>
      <c r="C60" s="292" t="s">
        <v>219</v>
      </c>
      <c r="D60" s="292" t="s">
        <v>1804</v>
      </c>
      <c r="E60" s="398" t="s">
        <v>19</v>
      </c>
      <c r="F60" s="296"/>
      <c r="G60" s="316"/>
      <c r="H60" s="298"/>
      <c r="I60" s="551">
        <v>657000000</v>
      </c>
      <c r="J60" s="552" t="s">
        <v>114</v>
      </c>
      <c r="K60" s="292"/>
    </row>
    <row r="61" spans="1:11" s="308" customFormat="1">
      <c r="A61" s="538">
        <v>44400</v>
      </c>
      <c r="B61" s="315"/>
      <c r="C61" s="292" t="s">
        <v>219</v>
      </c>
      <c r="D61" s="292" t="s">
        <v>1802</v>
      </c>
      <c r="E61" s="398" t="s">
        <v>19</v>
      </c>
      <c r="F61" s="296"/>
      <c r="G61" s="316"/>
      <c r="H61" s="551">
        <v>7759</v>
      </c>
      <c r="I61" s="293">
        <f t="shared" ref="I61:I62" si="4">+ROUND(H61*$K$2,0)</f>
        <v>177613317</v>
      </c>
      <c r="J61" s="552" t="s">
        <v>115</v>
      </c>
      <c r="K61" s="292"/>
    </row>
    <row r="62" spans="1:11" s="308" customFormat="1">
      <c r="A62" s="538">
        <v>44400</v>
      </c>
      <c r="B62" s="315"/>
      <c r="C62" s="292" t="s">
        <v>219</v>
      </c>
      <c r="D62" s="292" t="s">
        <v>1802</v>
      </c>
      <c r="E62" s="398" t="s">
        <v>19</v>
      </c>
      <c r="F62" s="296"/>
      <c r="G62" s="316"/>
      <c r="H62" s="551">
        <v>4404</v>
      </c>
      <c r="I62" s="293">
        <f t="shared" si="4"/>
        <v>100813127</v>
      </c>
      <c r="J62" s="552" t="s">
        <v>115</v>
      </c>
      <c r="K62" s="292"/>
    </row>
    <row r="63" spans="1:11" s="308" customFormat="1">
      <c r="A63" s="538">
        <v>44392</v>
      </c>
      <c r="B63" s="315"/>
      <c r="C63" s="292" t="s">
        <v>131</v>
      </c>
      <c r="D63" s="292" t="s">
        <v>1421</v>
      </c>
      <c r="E63" s="292" t="s">
        <v>20</v>
      </c>
      <c r="F63" s="296"/>
      <c r="G63" s="316"/>
      <c r="H63" s="551"/>
      <c r="I63" s="293">
        <v>5214000</v>
      </c>
      <c r="J63" s="292" t="s">
        <v>114</v>
      </c>
      <c r="K63" s="292"/>
    </row>
    <row r="64" spans="1:11" s="308" customFormat="1">
      <c r="A64" s="538">
        <v>44392</v>
      </c>
      <c r="B64" s="315"/>
      <c r="C64" s="292" t="s">
        <v>131</v>
      </c>
      <c r="D64" s="292" t="s">
        <v>1604</v>
      </c>
      <c r="E64" s="292" t="s">
        <v>20</v>
      </c>
      <c r="F64" s="296"/>
      <c r="G64" s="316"/>
      <c r="H64" s="551"/>
      <c r="I64" s="293">
        <v>17001000</v>
      </c>
      <c r="J64" s="292" t="s">
        <v>114</v>
      </c>
      <c r="K64" s="292"/>
    </row>
    <row r="65" spans="1:11" s="308" customFormat="1">
      <c r="A65" s="538">
        <v>44392</v>
      </c>
      <c r="B65" s="315"/>
      <c r="C65" s="292" t="s">
        <v>131</v>
      </c>
      <c r="D65" s="292" t="s">
        <v>1257</v>
      </c>
      <c r="E65" s="292" t="s">
        <v>20</v>
      </c>
      <c r="F65" s="296"/>
      <c r="G65" s="316"/>
      <c r="H65" s="551"/>
      <c r="I65" s="293">
        <v>9408000</v>
      </c>
      <c r="J65" s="292" t="s">
        <v>114</v>
      </c>
      <c r="K65" s="292"/>
    </row>
    <row r="66" spans="1:11" s="308" customFormat="1">
      <c r="A66" s="538">
        <v>44392</v>
      </c>
      <c r="B66" s="315"/>
      <c r="C66" s="292" t="s">
        <v>131</v>
      </c>
      <c r="D66" s="292" t="s">
        <v>642</v>
      </c>
      <c r="E66" s="292" t="s">
        <v>20</v>
      </c>
      <c r="F66" s="296"/>
      <c r="G66" s="316"/>
      <c r="H66" s="551"/>
      <c r="I66" s="293">
        <v>5080000</v>
      </c>
      <c r="J66" s="292" t="s">
        <v>114</v>
      </c>
      <c r="K66" s="292"/>
    </row>
    <row r="67" spans="1:11" s="308" customFormat="1">
      <c r="A67" s="538">
        <v>44392</v>
      </c>
      <c r="B67" s="315"/>
      <c r="C67" s="292" t="s">
        <v>131</v>
      </c>
      <c r="D67" s="292" t="s">
        <v>628</v>
      </c>
      <c r="E67" s="292" t="s">
        <v>20</v>
      </c>
      <c r="F67" s="296"/>
      <c r="G67" s="316"/>
      <c r="H67" s="551"/>
      <c r="I67" s="293">
        <v>42742000</v>
      </c>
      <c r="J67" s="292" t="s">
        <v>114</v>
      </c>
      <c r="K67" s="292"/>
    </row>
    <row r="68" spans="1:11" s="308" customFormat="1">
      <c r="A68" s="538">
        <v>44406</v>
      </c>
      <c r="B68" s="315"/>
      <c r="C68" s="292" t="s">
        <v>133</v>
      </c>
      <c r="D68" s="292" t="s">
        <v>1733</v>
      </c>
      <c r="E68" s="292" t="s">
        <v>116</v>
      </c>
      <c r="F68" s="296"/>
      <c r="G68" s="316"/>
      <c r="H68" s="551"/>
      <c r="I68" s="293">
        <v>1855433345</v>
      </c>
      <c r="J68" s="292" t="s">
        <v>114</v>
      </c>
      <c r="K68" s="292"/>
    </row>
    <row r="69" spans="1:11" s="308" customFormat="1">
      <c r="A69" s="538">
        <v>44406</v>
      </c>
      <c r="B69" s="315"/>
      <c r="C69" s="292" t="s">
        <v>132</v>
      </c>
      <c r="D69" s="292" t="s">
        <v>1734</v>
      </c>
      <c r="E69" s="292" t="s">
        <v>116</v>
      </c>
      <c r="F69" s="296"/>
      <c r="G69" s="316"/>
      <c r="H69" s="551"/>
      <c r="I69" s="293">
        <v>7124202</v>
      </c>
      <c r="J69" s="292" t="s">
        <v>114</v>
      </c>
      <c r="K69" s="292"/>
    </row>
    <row r="70" spans="1:11" s="308" customFormat="1">
      <c r="A70" s="538">
        <v>44406</v>
      </c>
      <c r="B70" s="315"/>
      <c r="C70" s="292" t="s">
        <v>655</v>
      </c>
      <c r="D70" s="292" t="s">
        <v>1734</v>
      </c>
      <c r="E70" s="292" t="s">
        <v>116</v>
      </c>
      <c r="F70" s="296"/>
      <c r="G70" s="316"/>
      <c r="H70" s="298"/>
      <c r="I70" s="551">
        <v>9429376</v>
      </c>
      <c r="J70" s="292" t="s">
        <v>114</v>
      </c>
      <c r="K70" s="292"/>
    </row>
    <row r="71" spans="1:11" s="308" customFormat="1">
      <c r="A71" s="538">
        <v>44406</v>
      </c>
      <c r="B71" s="315"/>
      <c r="C71" s="292" t="s">
        <v>528</v>
      </c>
      <c r="D71" s="292" t="s">
        <v>1734</v>
      </c>
      <c r="E71" s="292" t="s">
        <v>116</v>
      </c>
      <c r="F71" s="296"/>
      <c r="G71" s="316"/>
      <c r="H71" s="298"/>
      <c r="I71" s="551">
        <v>384113373</v>
      </c>
      <c r="J71" s="292" t="s">
        <v>114</v>
      </c>
      <c r="K71" s="292"/>
    </row>
    <row r="72" spans="1:11" s="308" customFormat="1">
      <c r="A72" s="538">
        <v>44406</v>
      </c>
      <c r="B72" s="315"/>
      <c r="C72" s="292" t="s">
        <v>222</v>
      </c>
      <c r="D72" s="292" t="s">
        <v>1734</v>
      </c>
      <c r="E72" s="292" t="s">
        <v>116</v>
      </c>
      <c r="F72" s="296"/>
      <c r="G72" s="316"/>
      <c r="H72" s="298"/>
      <c r="I72" s="551">
        <v>4163400</v>
      </c>
      <c r="J72" s="292" t="s">
        <v>114</v>
      </c>
      <c r="K72" s="292"/>
    </row>
    <row r="73" spans="1:11" s="308" customFormat="1">
      <c r="A73" s="538">
        <v>44406</v>
      </c>
      <c r="B73" s="315"/>
      <c r="C73" s="292" t="s">
        <v>1736</v>
      </c>
      <c r="D73" s="292" t="s">
        <v>1734</v>
      </c>
      <c r="E73" s="292" t="s">
        <v>116</v>
      </c>
      <c r="F73" s="296"/>
      <c r="G73" s="316"/>
      <c r="H73" s="298"/>
      <c r="I73" s="551">
        <v>854261</v>
      </c>
      <c r="J73" s="292" t="s">
        <v>114</v>
      </c>
      <c r="K73" s="292"/>
    </row>
    <row r="74" spans="1:11" s="308" customFormat="1">
      <c r="A74" s="538">
        <v>44406</v>
      </c>
      <c r="B74" s="315"/>
      <c r="C74" s="292" t="s">
        <v>1735</v>
      </c>
      <c r="D74" s="292" t="s">
        <v>1734</v>
      </c>
      <c r="E74" s="292" t="s">
        <v>116</v>
      </c>
      <c r="F74" s="296"/>
      <c r="G74" s="316"/>
      <c r="H74" s="298"/>
      <c r="I74" s="551">
        <v>802206</v>
      </c>
      <c r="J74" s="292" t="s">
        <v>114</v>
      </c>
      <c r="K74" s="292"/>
    </row>
    <row r="75" spans="1:11" s="308" customFormat="1">
      <c r="A75" s="538">
        <v>44386</v>
      </c>
      <c r="B75" s="315"/>
      <c r="C75" s="292" t="s">
        <v>201</v>
      </c>
      <c r="D75" s="292" t="s">
        <v>1734</v>
      </c>
      <c r="E75" s="292" t="s">
        <v>116</v>
      </c>
      <c r="F75" s="296"/>
      <c r="G75" s="316"/>
      <c r="H75" s="298"/>
      <c r="I75" s="551">
        <v>21430060</v>
      </c>
      <c r="J75" s="292" t="s">
        <v>114</v>
      </c>
      <c r="K75" s="292"/>
    </row>
    <row r="76" spans="1:11" s="308" customFormat="1">
      <c r="A76" s="538">
        <v>44386</v>
      </c>
      <c r="B76" s="315"/>
      <c r="C76" s="292" t="s">
        <v>685</v>
      </c>
      <c r="D76" s="292" t="s">
        <v>1734</v>
      </c>
      <c r="E76" s="292" t="s">
        <v>116</v>
      </c>
      <c r="F76" s="296"/>
      <c r="G76" s="316"/>
      <c r="H76" s="298"/>
      <c r="I76" s="551">
        <v>2073123</v>
      </c>
      <c r="J76" s="292" t="s">
        <v>114</v>
      </c>
      <c r="K76" s="292"/>
    </row>
    <row r="77" spans="1:11" s="308" customFormat="1">
      <c r="A77" s="538">
        <v>44403</v>
      </c>
      <c r="B77" s="315"/>
      <c r="C77" s="292" t="s">
        <v>392</v>
      </c>
      <c r="D77" s="292" t="s">
        <v>1737</v>
      </c>
      <c r="E77" s="292" t="s">
        <v>116</v>
      </c>
      <c r="F77" s="296"/>
      <c r="G77" s="316"/>
      <c r="H77" s="298"/>
      <c r="I77" s="551">
        <v>22000</v>
      </c>
      <c r="J77" s="552" t="s">
        <v>114</v>
      </c>
      <c r="K77" s="292"/>
    </row>
    <row r="78" spans="1:11" s="308" customFormat="1">
      <c r="A78" s="538">
        <v>44386</v>
      </c>
      <c r="B78" s="315"/>
      <c r="C78" s="292" t="s">
        <v>219</v>
      </c>
      <c r="D78" s="292" t="s">
        <v>1738</v>
      </c>
      <c r="E78" s="292" t="s">
        <v>116</v>
      </c>
      <c r="F78" s="296"/>
      <c r="G78" s="316"/>
      <c r="H78" s="298"/>
      <c r="I78" s="551">
        <v>1200000</v>
      </c>
      <c r="J78" s="552" t="s">
        <v>114</v>
      </c>
      <c r="K78" s="292"/>
    </row>
    <row r="79" spans="1:11" s="308" customFormat="1">
      <c r="A79" s="538">
        <v>44386</v>
      </c>
      <c r="B79" s="315"/>
      <c r="C79" s="292" t="s">
        <v>646</v>
      </c>
      <c r="D79" s="292" t="s">
        <v>1741</v>
      </c>
      <c r="E79" s="292" t="s">
        <v>116</v>
      </c>
      <c r="F79" s="296"/>
      <c r="G79" s="316"/>
      <c r="H79" s="298"/>
      <c r="I79" s="551">
        <v>100000</v>
      </c>
      <c r="J79" s="552" t="s">
        <v>114</v>
      </c>
      <c r="K79" s="292"/>
    </row>
    <row r="80" spans="1:11" s="308" customFormat="1">
      <c r="A80" s="538">
        <v>44386</v>
      </c>
      <c r="B80" s="315"/>
      <c r="C80" s="292" t="s">
        <v>259</v>
      </c>
      <c r="D80" s="292" t="s">
        <v>1741</v>
      </c>
      <c r="E80" s="292" t="s">
        <v>116</v>
      </c>
      <c r="F80" s="296"/>
      <c r="G80" s="316"/>
      <c r="H80" s="298"/>
      <c r="I80" s="551">
        <v>120000</v>
      </c>
      <c r="J80" s="552" t="s">
        <v>114</v>
      </c>
      <c r="K80" s="292"/>
    </row>
    <row r="81" spans="1:11" s="308" customFormat="1">
      <c r="A81" s="538">
        <v>44386</v>
      </c>
      <c r="B81" s="315"/>
      <c r="C81" s="292" t="s">
        <v>262</v>
      </c>
      <c r="D81" s="292" t="s">
        <v>1740</v>
      </c>
      <c r="E81" s="292" t="s">
        <v>116</v>
      </c>
      <c r="F81" s="296"/>
      <c r="G81" s="316"/>
      <c r="H81" s="298"/>
      <c r="I81" s="551">
        <v>1450000</v>
      </c>
      <c r="J81" s="552" t="s">
        <v>114</v>
      </c>
      <c r="K81" s="292"/>
    </row>
    <row r="82" spans="1:11" s="308" customFormat="1">
      <c r="A82" s="538">
        <v>44389</v>
      </c>
      <c r="B82" s="315"/>
      <c r="C82" s="292" t="s">
        <v>591</v>
      </c>
      <c r="D82" s="292" t="s">
        <v>1621</v>
      </c>
      <c r="E82" s="292" t="s">
        <v>116</v>
      </c>
      <c r="F82" s="296"/>
      <c r="G82" s="316"/>
      <c r="H82" s="551">
        <v>0.4</v>
      </c>
      <c r="I82" s="293">
        <f t="shared" ref="I82" si="5">+ROUND(H82*$K$2,0)</f>
        <v>9157</v>
      </c>
      <c r="J82" s="552" t="s">
        <v>115</v>
      </c>
      <c r="K82" s="292"/>
    </row>
    <row r="83" spans="1:11" s="308" customFormat="1">
      <c r="A83" s="538">
        <v>44379</v>
      </c>
      <c r="B83" s="315"/>
      <c r="C83" s="292" t="s">
        <v>831</v>
      </c>
      <c r="D83" s="292" t="s">
        <v>1772</v>
      </c>
      <c r="E83" s="292" t="s">
        <v>116</v>
      </c>
      <c r="F83" s="296"/>
      <c r="G83" s="316"/>
      <c r="H83" s="298"/>
      <c r="I83" s="551">
        <v>373000</v>
      </c>
      <c r="J83" s="552" t="s">
        <v>114</v>
      </c>
      <c r="K83" s="292"/>
    </row>
    <row r="84" spans="1:11" s="308" customFormat="1">
      <c r="A84" s="538">
        <v>44390</v>
      </c>
      <c r="B84" s="315"/>
      <c r="C84" s="292" t="s">
        <v>495</v>
      </c>
      <c r="D84" s="292" t="s">
        <v>1772</v>
      </c>
      <c r="E84" s="292" t="s">
        <v>116</v>
      </c>
      <c r="F84" s="296"/>
      <c r="G84" s="316"/>
      <c r="H84" s="298"/>
      <c r="I84" s="551">
        <v>55000</v>
      </c>
      <c r="J84" s="552" t="s">
        <v>114</v>
      </c>
      <c r="K84" s="292"/>
    </row>
    <row r="85" spans="1:11" s="308" customFormat="1">
      <c r="A85" s="538">
        <v>44379</v>
      </c>
      <c r="B85" s="315"/>
      <c r="C85" s="292" t="s">
        <v>1295</v>
      </c>
      <c r="D85" s="292" t="s">
        <v>1772</v>
      </c>
      <c r="E85" s="292" t="s">
        <v>116</v>
      </c>
      <c r="F85" s="296"/>
      <c r="G85" s="316"/>
      <c r="H85" s="298"/>
      <c r="I85" s="551">
        <v>55000</v>
      </c>
      <c r="J85" s="552" t="s">
        <v>114</v>
      </c>
      <c r="K85" s="292"/>
    </row>
    <row r="86" spans="1:11" s="308" customFormat="1">
      <c r="A86" s="538">
        <v>44386</v>
      </c>
      <c r="B86" s="315"/>
      <c r="C86" s="292" t="s">
        <v>200</v>
      </c>
      <c r="D86" s="292" t="s">
        <v>1779</v>
      </c>
      <c r="E86" s="292" t="s">
        <v>116</v>
      </c>
      <c r="F86" s="296"/>
      <c r="G86" s="316"/>
      <c r="H86" s="298"/>
      <c r="I86" s="551">
        <v>60000</v>
      </c>
      <c r="J86" s="552" t="s">
        <v>114</v>
      </c>
      <c r="K86" s="292"/>
    </row>
    <row r="87" spans="1:11" s="308" customFormat="1">
      <c r="A87" s="538">
        <v>44386</v>
      </c>
      <c r="B87" s="315"/>
      <c r="C87" s="292" t="s">
        <v>259</v>
      </c>
      <c r="D87" s="292" t="s">
        <v>1780</v>
      </c>
      <c r="E87" s="292" t="s">
        <v>116</v>
      </c>
      <c r="F87" s="296"/>
      <c r="G87" s="316"/>
      <c r="H87" s="298"/>
      <c r="I87" s="551">
        <v>4500000</v>
      </c>
      <c r="J87" s="552" t="s">
        <v>114</v>
      </c>
      <c r="K87" s="292"/>
    </row>
    <row r="88" spans="1:11" s="308" customFormat="1">
      <c r="A88" s="538">
        <v>44379</v>
      </c>
      <c r="B88" s="315"/>
      <c r="C88" s="292" t="s">
        <v>1609</v>
      </c>
      <c r="D88" s="292" t="s">
        <v>1630</v>
      </c>
      <c r="E88" s="292" t="s">
        <v>116</v>
      </c>
      <c r="F88" s="296"/>
      <c r="G88" s="316"/>
      <c r="H88" s="298"/>
      <c r="I88" s="551">
        <v>2300000</v>
      </c>
      <c r="J88" s="552" t="s">
        <v>114</v>
      </c>
      <c r="K88" s="292"/>
    </row>
    <row r="89" spans="1:11" s="308" customFormat="1">
      <c r="A89" s="538">
        <v>44386</v>
      </c>
      <c r="B89" s="315"/>
      <c r="C89" s="292" t="s">
        <v>260</v>
      </c>
      <c r="D89" s="292" t="s">
        <v>1636</v>
      </c>
      <c r="E89" s="292" t="s">
        <v>116</v>
      </c>
      <c r="F89" s="296"/>
      <c r="G89" s="316"/>
      <c r="H89" s="298"/>
      <c r="I89" s="551">
        <v>2067000</v>
      </c>
      <c r="J89" s="552" t="s">
        <v>114</v>
      </c>
      <c r="K89" s="292"/>
    </row>
    <row r="90" spans="1:11" s="308" customFormat="1">
      <c r="A90" s="538">
        <v>44386</v>
      </c>
      <c r="B90" s="315"/>
      <c r="C90" s="292" t="s">
        <v>260</v>
      </c>
      <c r="D90" s="292" t="s">
        <v>1636</v>
      </c>
      <c r="E90" s="292" t="s">
        <v>116</v>
      </c>
      <c r="F90" s="296"/>
      <c r="G90" s="316"/>
      <c r="H90" s="298"/>
      <c r="I90" s="551">
        <v>5010000</v>
      </c>
      <c r="J90" s="552" t="s">
        <v>114</v>
      </c>
      <c r="K90" s="292"/>
    </row>
    <row r="91" spans="1:11" s="308" customFormat="1">
      <c r="A91" s="538">
        <v>44386</v>
      </c>
      <c r="B91" s="315"/>
      <c r="C91" s="292" t="s">
        <v>260</v>
      </c>
      <c r="D91" s="292" t="s">
        <v>1636</v>
      </c>
      <c r="E91" s="292" t="s">
        <v>116</v>
      </c>
      <c r="F91" s="296"/>
      <c r="G91" s="316"/>
      <c r="H91" s="298"/>
      <c r="I91" s="551">
        <v>3790000</v>
      </c>
      <c r="J91" s="552" t="s">
        <v>114</v>
      </c>
      <c r="K91" s="292"/>
    </row>
    <row r="92" spans="1:11" s="308" customFormat="1">
      <c r="A92" s="538">
        <v>44386</v>
      </c>
      <c r="B92" s="315"/>
      <c r="C92" s="292" t="s">
        <v>1006</v>
      </c>
      <c r="D92" s="292" t="s">
        <v>1513</v>
      </c>
      <c r="E92" s="292" t="s">
        <v>116</v>
      </c>
      <c r="F92" s="296"/>
      <c r="G92" s="316"/>
      <c r="H92" s="298"/>
      <c r="I92" s="551">
        <v>3240000</v>
      </c>
      <c r="J92" s="552" t="s">
        <v>114</v>
      </c>
      <c r="K92" s="292"/>
    </row>
    <row r="93" spans="1:11" s="308" customFormat="1">
      <c r="A93" s="538">
        <v>44386</v>
      </c>
      <c r="B93" s="315"/>
      <c r="C93" s="292" t="s">
        <v>1776</v>
      </c>
      <c r="D93" s="292" t="s">
        <v>1777</v>
      </c>
      <c r="E93" s="292" t="s">
        <v>116</v>
      </c>
      <c r="F93" s="296"/>
      <c r="G93" s="316"/>
      <c r="H93" s="298"/>
      <c r="I93" s="551">
        <v>1388000</v>
      </c>
      <c r="J93" s="552" t="s">
        <v>114</v>
      </c>
      <c r="K93" s="292"/>
    </row>
    <row r="94" spans="1:11" s="308" customFormat="1">
      <c r="A94" s="538">
        <v>44378</v>
      </c>
      <c r="B94" s="315"/>
      <c r="C94" s="292" t="s">
        <v>200</v>
      </c>
      <c r="D94" s="292" t="s">
        <v>1815</v>
      </c>
      <c r="E94" s="292" t="s">
        <v>116</v>
      </c>
      <c r="F94" s="296"/>
      <c r="G94" s="316"/>
      <c r="H94" s="298"/>
      <c r="I94" s="551">
        <v>515000</v>
      </c>
      <c r="J94" s="552" t="s">
        <v>114</v>
      </c>
      <c r="K94" s="292"/>
    </row>
    <row r="95" spans="1:11" s="308" customFormat="1">
      <c r="A95" s="538">
        <v>44378</v>
      </c>
      <c r="B95" s="315"/>
      <c r="C95" s="292" t="s">
        <v>1010</v>
      </c>
      <c r="D95" s="292" t="s">
        <v>525</v>
      </c>
      <c r="E95" s="292" t="s">
        <v>116</v>
      </c>
      <c r="F95" s="296"/>
      <c r="G95" s="316"/>
      <c r="H95" s="298"/>
      <c r="I95" s="551">
        <v>10000</v>
      </c>
      <c r="J95" s="552" t="s">
        <v>114</v>
      </c>
      <c r="K95" s="292"/>
    </row>
    <row r="96" spans="1:11" s="308" customFormat="1">
      <c r="A96" s="538">
        <v>44378</v>
      </c>
      <c r="B96" s="315"/>
      <c r="C96" s="292" t="s">
        <v>495</v>
      </c>
      <c r="D96" s="292" t="s">
        <v>1816</v>
      </c>
      <c r="E96" s="292" t="s">
        <v>116</v>
      </c>
      <c r="F96" s="296"/>
      <c r="G96" s="316"/>
      <c r="H96" s="298"/>
      <c r="I96" s="551">
        <v>1000000</v>
      </c>
      <c r="J96" s="552" t="s">
        <v>114</v>
      </c>
      <c r="K96" s="292"/>
    </row>
    <row r="97" spans="1:11" s="308" customFormat="1">
      <c r="A97" s="538">
        <v>44378</v>
      </c>
      <c r="B97" s="315"/>
      <c r="C97" s="292" t="s">
        <v>1805</v>
      </c>
      <c r="D97" s="292" t="s">
        <v>1817</v>
      </c>
      <c r="E97" s="292" t="s">
        <v>116</v>
      </c>
      <c r="F97" s="296"/>
      <c r="G97" s="316"/>
      <c r="H97" s="298"/>
      <c r="I97" s="551">
        <v>125510</v>
      </c>
      <c r="J97" s="552" t="s">
        <v>114</v>
      </c>
      <c r="K97" s="292"/>
    </row>
    <row r="98" spans="1:11" s="308" customFormat="1">
      <c r="A98" s="538">
        <v>44378</v>
      </c>
      <c r="B98" s="315"/>
      <c r="C98" s="292" t="s">
        <v>998</v>
      </c>
      <c r="D98" s="292" t="s">
        <v>525</v>
      </c>
      <c r="E98" s="292" t="s">
        <v>116</v>
      </c>
      <c r="F98" s="296"/>
      <c r="G98" s="316"/>
      <c r="H98" s="551">
        <v>5</v>
      </c>
      <c r="I98" s="293">
        <f t="shared" ref="I98:I99" si="6">+ROUND(H98*$K$2,0)</f>
        <v>114456</v>
      </c>
      <c r="J98" s="552" t="s">
        <v>115</v>
      </c>
      <c r="K98" s="292"/>
    </row>
    <row r="99" spans="1:11" s="308" customFormat="1">
      <c r="A99" s="538">
        <v>44378</v>
      </c>
      <c r="B99" s="315"/>
      <c r="C99" s="292" t="s">
        <v>998</v>
      </c>
      <c r="D99" s="292" t="s">
        <v>525</v>
      </c>
      <c r="E99" s="292" t="s">
        <v>116</v>
      </c>
      <c r="F99" s="296"/>
      <c r="G99" s="316"/>
      <c r="H99" s="551">
        <v>5.45</v>
      </c>
      <c r="I99" s="293">
        <f t="shared" si="6"/>
        <v>124757</v>
      </c>
      <c r="J99" s="552" t="s">
        <v>115</v>
      </c>
      <c r="K99" s="292"/>
    </row>
    <row r="100" spans="1:11" s="308" customFormat="1">
      <c r="A100" s="538">
        <v>44379</v>
      </c>
      <c r="B100" s="315"/>
      <c r="C100" s="292" t="s">
        <v>618</v>
      </c>
      <c r="D100" s="292" t="s">
        <v>264</v>
      </c>
      <c r="E100" s="292" t="s">
        <v>116</v>
      </c>
      <c r="F100" s="296"/>
      <c r="G100" s="316"/>
      <c r="H100" s="298"/>
      <c r="I100" s="551">
        <v>166789</v>
      </c>
      <c r="J100" s="552" t="s">
        <v>114</v>
      </c>
      <c r="K100" s="292"/>
    </row>
    <row r="101" spans="1:11" s="308" customFormat="1">
      <c r="A101" s="538">
        <v>44379</v>
      </c>
      <c r="B101" s="315"/>
      <c r="C101" s="292" t="s">
        <v>1010</v>
      </c>
      <c r="D101" s="292" t="s">
        <v>264</v>
      </c>
      <c r="E101" s="292" t="s">
        <v>116</v>
      </c>
      <c r="F101" s="296"/>
      <c r="G101" s="316"/>
      <c r="H101" s="298"/>
      <c r="I101" s="551">
        <v>70728</v>
      </c>
      <c r="J101" s="552" t="s">
        <v>114</v>
      </c>
      <c r="K101" s="292"/>
    </row>
    <row r="102" spans="1:11" s="308" customFormat="1">
      <c r="A102" s="538">
        <v>44379</v>
      </c>
      <c r="B102" s="315"/>
      <c r="C102" s="292" t="s">
        <v>1010</v>
      </c>
      <c r="D102" s="292" t="s">
        <v>1818</v>
      </c>
      <c r="E102" s="292" t="s">
        <v>116</v>
      </c>
      <c r="F102" s="296"/>
      <c r="G102" s="316"/>
      <c r="H102" s="551">
        <v>5.45</v>
      </c>
      <c r="I102" s="293">
        <f t="shared" ref="I102" si="7">+ROUND(H102*$K$2,0)</f>
        <v>124757</v>
      </c>
      <c r="J102" s="552" t="s">
        <v>115</v>
      </c>
      <c r="K102" s="292"/>
    </row>
    <row r="103" spans="1:11" s="308" customFormat="1">
      <c r="A103" s="538">
        <v>44380</v>
      </c>
      <c r="B103" s="315"/>
      <c r="C103" s="292" t="s">
        <v>495</v>
      </c>
      <c r="D103" s="292" t="s">
        <v>1816</v>
      </c>
      <c r="E103" s="292" t="s">
        <v>116</v>
      </c>
      <c r="F103" s="296"/>
      <c r="G103" s="316"/>
      <c r="H103" s="298"/>
      <c r="I103" s="551">
        <v>1800000</v>
      </c>
      <c r="J103" s="552" t="s">
        <v>114</v>
      </c>
      <c r="K103" s="292"/>
    </row>
    <row r="104" spans="1:11" s="308" customFormat="1">
      <c r="A104" s="538">
        <v>44383</v>
      </c>
      <c r="B104" s="315"/>
      <c r="C104" s="292" t="s">
        <v>1010</v>
      </c>
      <c r="D104" s="292" t="s">
        <v>264</v>
      </c>
      <c r="E104" s="292" t="s">
        <v>116</v>
      </c>
      <c r="F104" s="296"/>
      <c r="G104" s="316"/>
      <c r="H104" s="298"/>
      <c r="I104" s="551">
        <v>10000</v>
      </c>
      <c r="J104" s="552" t="s">
        <v>114</v>
      </c>
      <c r="K104" s="292"/>
    </row>
    <row r="105" spans="1:11" s="308" customFormat="1">
      <c r="A105" s="538">
        <v>44386</v>
      </c>
      <c r="B105" s="315"/>
      <c r="C105" s="292" t="s">
        <v>260</v>
      </c>
      <c r="D105" s="292" t="s">
        <v>1819</v>
      </c>
      <c r="E105" s="292" t="s">
        <v>116</v>
      </c>
      <c r="F105" s="296"/>
      <c r="G105" s="316"/>
      <c r="H105" s="298"/>
      <c r="I105" s="551">
        <v>7300000</v>
      </c>
      <c r="J105" s="552" t="s">
        <v>114</v>
      </c>
      <c r="K105" s="292"/>
    </row>
    <row r="106" spans="1:11" s="308" customFormat="1">
      <c r="A106" s="538">
        <v>44386</v>
      </c>
      <c r="B106" s="315"/>
      <c r="C106" s="292" t="s">
        <v>537</v>
      </c>
      <c r="D106" s="292" t="s">
        <v>1820</v>
      </c>
      <c r="E106" s="292" t="s">
        <v>116</v>
      </c>
      <c r="F106" s="296"/>
      <c r="G106" s="316"/>
      <c r="H106" s="298"/>
      <c r="I106" s="551">
        <v>4777300</v>
      </c>
      <c r="J106" s="552" t="s">
        <v>114</v>
      </c>
      <c r="K106" s="292"/>
    </row>
    <row r="107" spans="1:11" s="308" customFormat="1">
      <c r="A107" s="538">
        <v>44386</v>
      </c>
      <c r="B107" s="315"/>
      <c r="C107" s="292" t="s">
        <v>1485</v>
      </c>
      <c r="D107" s="292" t="s">
        <v>264</v>
      </c>
      <c r="E107" s="292" t="s">
        <v>116</v>
      </c>
      <c r="F107" s="296"/>
      <c r="G107" s="316"/>
      <c r="H107" s="298"/>
      <c r="I107" s="551">
        <v>160077</v>
      </c>
      <c r="J107" s="552" t="s">
        <v>114</v>
      </c>
      <c r="K107" s="292"/>
    </row>
    <row r="108" spans="1:11" s="308" customFormat="1">
      <c r="A108" s="538">
        <v>44386</v>
      </c>
      <c r="B108" s="315"/>
      <c r="C108" s="292" t="s">
        <v>130</v>
      </c>
      <c r="D108" s="292" t="s">
        <v>1778</v>
      </c>
      <c r="E108" s="292" t="s">
        <v>116</v>
      </c>
      <c r="F108" s="296"/>
      <c r="G108" s="316"/>
      <c r="H108" s="298"/>
      <c r="I108" s="551">
        <v>3072570</v>
      </c>
      <c r="J108" s="552" t="s">
        <v>114</v>
      </c>
      <c r="K108" s="292"/>
    </row>
    <row r="109" spans="1:11" s="308" customFormat="1">
      <c r="A109" s="538">
        <v>44386</v>
      </c>
      <c r="B109" s="315"/>
      <c r="C109" s="292" t="s">
        <v>1010</v>
      </c>
      <c r="D109" s="292" t="s">
        <v>264</v>
      </c>
      <c r="E109" s="292" t="s">
        <v>116</v>
      </c>
      <c r="F109" s="296"/>
      <c r="G109" s="316"/>
      <c r="H109" s="298"/>
      <c r="I109" s="551">
        <v>304047</v>
      </c>
      <c r="J109" s="552" t="s">
        <v>114</v>
      </c>
      <c r="K109" s="292"/>
    </row>
    <row r="110" spans="1:11" s="308" customFormat="1">
      <c r="A110" s="538">
        <v>44386</v>
      </c>
      <c r="B110" s="315"/>
      <c r="C110" s="292" t="s">
        <v>1010</v>
      </c>
      <c r="D110" s="292" t="s">
        <v>264</v>
      </c>
      <c r="E110" s="292" t="s">
        <v>116</v>
      </c>
      <c r="F110" s="296"/>
      <c r="G110" s="316"/>
      <c r="H110" s="551">
        <v>100.39</v>
      </c>
      <c r="I110" s="293">
        <f t="shared" ref="I110" si="8">+ROUND(H110*$K$2,0)</f>
        <v>2298054</v>
      </c>
      <c r="J110" s="552" t="s">
        <v>115</v>
      </c>
      <c r="K110" s="292"/>
    </row>
    <row r="111" spans="1:11" s="308" customFormat="1">
      <c r="A111" s="538">
        <v>44386</v>
      </c>
      <c r="B111" s="315"/>
      <c r="C111" s="292" t="s">
        <v>260</v>
      </c>
      <c r="D111" s="292" t="s">
        <v>1819</v>
      </c>
      <c r="E111" s="292" t="s">
        <v>116</v>
      </c>
      <c r="F111" s="296"/>
      <c r="G111" s="316"/>
      <c r="H111" s="298"/>
      <c r="I111" s="551">
        <v>5700000</v>
      </c>
      <c r="J111" s="552" t="s">
        <v>114</v>
      </c>
      <c r="K111" s="292"/>
    </row>
    <row r="112" spans="1:11" s="308" customFormat="1">
      <c r="A112" s="538">
        <v>44389</v>
      </c>
      <c r="B112" s="315"/>
      <c r="C112" s="292" t="s">
        <v>1806</v>
      </c>
      <c r="D112" s="292" t="s">
        <v>1739</v>
      </c>
      <c r="E112" s="292" t="s">
        <v>116</v>
      </c>
      <c r="F112" s="296"/>
      <c r="G112" s="316"/>
      <c r="H112" s="298"/>
      <c r="I112" s="551">
        <v>9091</v>
      </c>
      <c r="J112" s="552" t="s">
        <v>114</v>
      </c>
      <c r="K112" s="292"/>
    </row>
    <row r="113" spans="1:11" s="308" customFormat="1">
      <c r="A113" s="538">
        <v>44389</v>
      </c>
      <c r="B113" s="315"/>
      <c r="C113" s="292" t="s">
        <v>1807</v>
      </c>
      <c r="D113" s="292" t="s">
        <v>1821</v>
      </c>
      <c r="E113" s="292" t="s">
        <v>116</v>
      </c>
      <c r="F113" s="296"/>
      <c r="G113" s="316"/>
      <c r="H113" s="298"/>
      <c r="I113" s="551">
        <v>9000000</v>
      </c>
      <c r="J113" s="552" t="s">
        <v>114</v>
      </c>
      <c r="K113" s="292"/>
    </row>
    <row r="114" spans="1:11" s="308" customFormat="1">
      <c r="A114" s="538">
        <v>44391</v>
      </c>
      <c r="B114" s="315"/>
      <c r="C114" s="292" t="s">
        <v>495</v>
      </c>
      <c r="D114" s="292" t="s">
        <v>1822</v>
      </c>
      <c r="E114" s="292" t="s">
        <v>116</v>
      </c>
      <c r="F114" s="296"/>
      <c r="G114" s="316"/>
      <c r="H114" s="298"/>
      <c r="I114" s="551">
        <v>1000000</v>
      </c>
      <c r="J114" s="552" t="s">
        <v>114</v>
      </c>
      <c r="K114" s="292"/>
    </row>
    <row r="115" spans="1:11" s="308" customFormat="1">
      <c r="A115" s="538">
        <v>44391</v>
      </c>
      <c r="B115" s="315"/>
      <c r="C115" s="292" t="s">
        <v>591</v>
      </c>
      <c r="D115" s="292" t="s">
        <v>264</v>
      </c>
      <c r="E115" s="292" t="s">
        <v>116</v>
      </c>
      <c r="F115" s="296"/>
      <c r="G115" s="316"/>
      <c r="H115" s="551">
        <v>5.45</v>
      </c>
      <c r="I115" s="293">
        <f t="shared" ref="I115" si="9">+ROUND(H115*$K$2,0)</f>
        <v>124757</v>
      </c>
      <c r="J115" s="552" t="s">
        <v>115</v>
      </c>
      <c r="K115" s="292"/>
    </row>
    <row r="116" spans="1:11" s="308" customFormat="1">
      <c r="A116" s="538">
        <v>44392</v>
      </c>
      <c r="B116" s="315"/>
      <c r="C116" s="292" t="s">
        <v>1808</v>
      </c>
      <c r="D116" s="292" t="s">
        <v>1739</v>
      </c>
      <c r="E116" s="292" t="s">
        <v>116</v>
      </c>
      <c r="F116" s="296"/>
      <c r="G116" s="316"/>
      <c r="H116" s="298"/>
      <c r="I116" s="551">
        <v>150000</v>
      </c>
      <c r="J116" s="552" t="s">
        <v>114</v>
      </c>
      <c r="K116" s="292"/>
    </row>
    <row r="117" spans="1:11" s="308" customFormat="1">
      <c r="A117" s="538">
        <v>44392</v>
      </c>
      <c r="B117" s="315"/>
      <c r="C117" s="292" t="s">
        <v>495</v>
      </c>
      <c r="D117" s="292" t="s">
        <v>1823</v>
      </c>
      <c r="E117" s="292" t="s">
        <v>116</v>
      </c>
      <c r="F117" s="296"/>
      <c r="G117" s="316"/>
      <c r="H117" s="298"/>
      <c r="I117" s="551">
        <v>2000000</v>
      </c>
      <c r="J117" s="552" t="s">
        <v>114</v>
      </c>
      <c r="K117" s="292"/>
    </row>
    <row r="118" spans="1:11" s="308" customFormat="1">
      <c r="A118" s="538">
        <v>44392</v>
      </c>
      <c r="B118" s="315"/>
      <c r="C118" s="292" t="s">
        <v>1809</v>
      </c>
      <c r="D118" s="292" t="s">
        <v>1824</v>
      </c>
      <c r="E118" s="292" t="s">
        <v>116</v>
      </c>
      <c r="F118" s="296"/>
      <c r="G118" s="316"/>
      <c r="H118" s="298"/>
      <c r="I118" s="551">
        <v>2312500</v>
      </c>
      <c r="J118" s="552" t="s">
        <v>114</v>
      </c>
      <c r="K118" s="292"/>
    </row>
    <row r="119" spans="1:11" s="308" customFormat="1">
      <c r="A119" s="538">
        <v>44393</v>
      </c>
      <c r="B119" s="315"/>
      <c r="C119" s="292" t="s">
        <v>495</v>
      </c>
      <c r="D119" s="292" t="s">
        <v>1825</v>
      </c>
      <c r="E119" s="292" t="s">
        <v>116</v>
      </c>
      <c r="F119" s="296"/>
      <c r="G119" s="316"/>
      <c r="H119" s="298"/>
      <c r="I119" s="551">
        <v>1000000</v>
      </c>
      <c r="J119" s="552" t="s">
        <v>114</v>
      </c>
      <c r="K119" s="292"/>
    </row>
    <row r="120" spans="1:11" s="308" customFormat="1">
      <c r="A120" s="538">
        <v>44394</v>
      </c>
      <c r="B120" s="315"/>
      <c r="C120" s="292" t="s">
        <v>495</v>
      </c>
      <c r="D120" s="292" t="s">
        <v>1826</v>
      </c>
      <c r="E120" s="292" t="s">
        <v>116</v>
      </c>
      <c r="F120" s="296"/>
      <c r="G120" s="316"/>
      <c r="H120" s="298"/>
      <c r="I120" s="551">
        <v>1000000</v>
      </c>
      <c r="J120" s="552" t="s">
        <v>114</v>
      </c>
      <c r="K120" s="292"/>
    </row>
    <row r="121" spans="1:11" s="308" customFormat="1">
      <c r="A121" s="538">
        <v>44396</v>
      </c>
      <c r="B121" s="315"/>
      <c r="C121" s="292" t="s">
        <v>495</v>
      </c>
      <c r="D121" s="292" t="s">
        <v>1827</v>
      </c>
      <c r="E121" s="292" t="s">
        <v>116</v>
      </c>
      <c r="F121" s="296"/>
      <c r="G121" s="316"/>
      <c r="H121" s="298"/>
      <c r="I121" s="551">
        <v>2000000</v>
      </c>
      <c r="J121" s="552" t="s">
        <v>114</v>
      </c>
      <c r="K121" s="292"/>
    </row>
    <row r="122" spans="1:11" s="308" customFormat="1">
      <c r="A122" s="538">
        <v>44397</v>
      </c>
      <c r="B122" s="315"/>
      <c r="C122" s="292" t="s">
        <v>450</v>
      </c>
      <c r="D122" s="292" t="s">
        <v>1828</v>
      </c>
      <c r="E122" s="292" t="s">
        <v>116</v>
      </c>
      <c r="F122" s="296"/>
      <c r="G122" s="316"/>
      <c r="H122" s="298"/>
      <c r="I122" s="551">
        <v>60000</v>
      </c>
      <c r="J122" s="552" t="s">
        <v>114</v>
      </c>
      <c r="K122" s="292"/>
    </row>
    <row r="123" spans="1:11" s="308" customFormat="1">
      <c r="A123" s="538">
        <v>44397</v>
      </c>
      <c r="B123" s="315"/>
      <c r="C123" s="292" t="s">
        <v>1006</v>
      </c>
      <c r="D123" s="292" t="s">
        <v>1829</v>
      </c>
      <c r="E123" s="292" t="s">
        <v>116</v>
      </c>
      <c r="F123" s="296"/>
      <c r="G123" s="316"/>
      <c r="H123" s="298"/>
      <c r="I123" s="551">
        <v>10020000</v>
      </c>
      <c r="J123" s="552" t="s">
        <v>114</v>
      </c>
      <c r="K123" s="292"/>
    </row>
    <row r="124" spans="1:11" s="308" customFormat="1">
      <c r="A124" s="538">
        <v>44397</v>
      </c>
      <c r="B124" s="315"/>
      <c r="C124" s="292" t="s">
        <v>538</v>
      </c>
      <c r="D124" s="292" t="s">
        <v>1830</v>
      </c>
      <c r="E124" s="292" t="s">
        <v>116</v>
      </c>
      <c r="F124" s="296"/>
      <c r="G124" s="316"/>
      <c r="H124" s="298"/>
      <c r="I124" s="551">
        <v>3000000</v>
      </c>
      <c r="J124" s="552" t="s">
        <v>114</v>
      </c>
      <c r="K124" s="292"/>
    </row>
    <row r="125" spans="1:11" s="308" customFormat="1">
      <c r="A125" s="538">
        <v>44397</v>
      </c>
      <c r="B125" s="315"/>
      <c r="C125" s="292" t="s">
        <v>1484</v>
      </c>
      <c r="D125" s="292" t="s">
        <v>1829</v>
      </c>
      <c r="E125" s="292" t="s">
        <v>116</v>
      </c>
      <c r="F125" s="296"/>
      <c r="G125" s="316"/>
      <c r="H125" s="298"/>
      <c r="I125" s="551">
        <v>2520000</v>
      </c>
      <c r="J125" s="552" t="s">
        <v>114</v>
      </c>
      <c r="K125" s="292"/>
    </row>
    <row r="126" spans="1:11" s="308" customFormat="1">
      <c r="A126" s="538">
        <v>44397</v>
      </c>
      <c r="B126" s="315"/>
      <c r="C126" s="292" t="s">
        <v>200</v>
      </c>
      <c r="D126" s="292" t="s">
        <v>1828</v>
      </c>
      <c r="E126" s="292" t="s">
        <v>116</v>
      </c>
      <c r="F126" s="296"/>
      <c r="G126" s="316"/>
      <c r="H126" s="298"/>
      <c r="I126" s="551">
        <v>620000</v>
      </c>
      <c r="J126" s="552" t="s">
        <v>114</v>
      </c>
      <c r="K126" s="292"/>
    </row>
    <row r="127" spans="1:11" s="308" customFormat="1">
      <c r="A127" s="538">
        <v>44397</v>
      </c>
      <c r="B127" s="315"/>
      <c r="C127" s="292" t="s">
        <v>130</v>
      </c>
      <c r="D127" s="292" t="s">
        <v>1778</v>
      </c>
      <c r="E127" s="292" t="s">
        <v>116</v>
      </c>
      <c r="F127" s="296"/>
      <c r="G127" s="316"/>
      <c r="H127" s="298"/>
      <c r="I127" s="551">
        <v>303900</v>
      </c>
      <c r="J127" s="552" t="s">
        <v>114</v>
      </c>
      <c r="K127" s="292"/>
    </row>
    <row r="128" spans="1:11" s="308" customFormat="1">
      <c r="A128" s="538">
        <v>44397</v>
      </c>
      <c r="B128" s="315"/>
      <c r="C128" s="292" t="s">
        <v>591</v>
      </c>
      <c r="D128" s="292" t="s">
        <v>525</v>
      </c>
      <c r="E128" s="292" t="s">
        <v>116</v>
      </c>
      <c r="F128" s="296"/>
      <c r="G128" s="316"/>
      <c r="H128" s="298"/>
      <c r="I128" s="551">
        <v>468550</v>
      </c>
      <c r="J128" s="552" t="s">
        <v>114</v>
      </c>
      <c r="K128" s="292"/>
    </row>
    <row r="129" spans="1:11" s="308" customFormat="1">
      <c r="A129" s="538">
        <v>44397</v>
      </c>
      <c r="B129" s="315"/>
      <c r="C129" s="292" t="s">
        <v>591</v>
      </c>
      <c r="D129" s="292" t="s">
        <v>525</v>
      </c>
      <c r="E129" s="292" t="s">
        <v>116</v>
      </c>
      <c r="F129" s="296"/>
      <c r="G129" s="316"/>
      <c r="H129" s="551">
        <v>393.22</v>
      </c>
      <c r="I129" s="293">
        <f t="shared" ref="I129" si="10">+ROUND(H129*$K$2,0)</f>
        <v>9001303</v>
      </c>
      <c r="J129" s="552" t="s">
        <v>115</v>
      </c>
      <c r="K129" s="292"/>
    </row>
    <row r="130" spans="1:11" s="308" customFormat="1">
      <c r="A130" s="538">
        <v>44398</v>
      </c>
      <c r="B130" s="315"/>
      <c r="C130" s="292" t="s">
        <v>495</v>
      </c>
      <c r="D130" s="292" t="s">
        <v>1831</v>
      </c>
      <c r="E130" s="292" t="s">
        <v>116</v>
      </c>
      <c r="F130" s="296"/>
      <c r="G130" s="316"/>
      <c r="H130" s="298"/>
      <c r="I130" s="551">
        <v>3000000</v>
      </c>
      <c r="J130" s="552" t="s">
        <v>114</v>
      </c>
      <c r="K130" s="292"/>
    </row>
    <row r="131" spans="1:11" s="308" customFormat="1">
      <c r="A131" s="538">
        <v>44399</v>
      </c>
      <c r="B131" s="315"/>
      <c r="C131" s="292" t="s">
        <v>495</v>
      </c>
      <c r="D131" s="292" t="s">
        <v>1832</v>
      </c>
      <c r="E131" s="292" t="s">
        <v>116</v>
      </c>
      <c r="F131" s="296"/>
      <c r="G131" s="316"/>
      <c r="H131" s="298"/>
      <c r="I131" s="551">
        <v>1000000</v>
      </c>
      <c r="J131" s="552" t="s">
        <v>114</v>
      </c>
      <c r="K131" s="292"/>
    </row>
    <row r="132" spans="1:11" s="308" customFormat="1">
      <c r="A132" s="538">
        <v>44400</v>
      </c>
      <c r="B132" s="315"/>
      <c r="C132" s="292" t="s">
        <v>495</v>
      </c>
      <c r="D132" s="292" t="s">
        <v>1832</v>
      </c>
      <c r="E132" s="292" t="s">
        <v>116</v>
      </c>
      <c r="F132" s="296"/>
      <c r="G132" s="316"/>
      <c r="H132" s="298"/>
      <c r="I132" s="551">
        <v>2000000</v>
      </c>
      <c r="J132" s="552" t="s">
        <v>114</v>
      </c>
      <c r="K132" s="292"/>
    </row>
    <row r="133" spans="1:11" s="308" customFormat="1">
      <c r="A133" s="538">
        <v>44400</v>
      </c>
      <c r="B133" s="315"/>
      <c r="C133" s="292" t="s">
        <v>1808</v>
      </c>
      <c r="D133" s="292" t="s">
        <v>264</v>
      </c>
      <c r="E133" s="292" t="s">
        <v>116</v>
      </c>
      <c r="F133" s="296"/>
      <c r="G133" s="316"/>
      <c r="H133" s="298"/>
      <c r="I133" s="298">
        <v>120000</v>
      </c>
      <c r="J133" s="292" t="s">
        <v>114</v>
      </c>
      <c r="K133" s="292"/>
    </row>
    <row r="134" spans="1:11" s="308" customFormat="1">
      <c r="A134" s="538">
        <v>44400</v>
      </c>
      <c r="B134" s="315"/>
      <c r="C134" s="292" t="s">
        <v>441</v>
      </c>
      <c r="D134" s="292" t="s">
        <v>1833</v>
      </c>
      <c r="E134" s="292" t="s">
        <v>116</v>
      </c>
      <c r="F134" s="296"/>
      <c r="G134" s="316"/>
      <c r="H134" s="298"/>
      <c r="I134" s="298">
        <v>3110000</v>
      </c>
      <c r="J134" s="292" t="s">
        <v>114</v>
      </c>
      <c r="K134" s="292"/>
    </row>
    <row r="135" spans="1:11" s="308" customFormat="1">
      <c r="A135" s="538">
        <v>44400</v>
      </c>
      <c r="B135" s="315"/>
      <c r="C135" s="292" t="s">
        <v>591</v>
      </c>
      <c r="D135" s="292" t="s">
        <v>264</v>
      </c>
      <c r="E135" s="292" t="s">
        <v>116</v>
      </c>
      <c r="F135" s="296"/>
      <c r="G135" s="316"/>
      <c r="H135" s="298"/>
      <c r="I135" s="298">
        <v>9091</v>
      </c>
      <c r="J135" s="292" t="s">
        <v>114</v>
      </c>
      <c r="K135" s="292"/>
    </row>
    <row r="136" spans="1:11" s="308" customFormat="1">
      <c r="A136" s="538">
        <v>44401</v>
      </c>
      <c r="B136" s="315"/>
      <c r="C136" s="292" t="s">
        <v>495</v>
      </c>
      <c r="D136" s="292" t="s">
        <v>1834</v>
      </c>
      <c r="E136" s="292" t="s">
        <v>116</v>
      </c>
      <c r="F136" s="296"/>
      <c r="G136" s="316"/>
      <c r="H136" s="298"/>
      <c r="I136" s="298">
        <v>1000000</v>
      </c>
      <c r="J136" s="292" t="s">
        <v>114</v>
      </c>
      <c r="K136" s="292"/>
    </row>
    <row r="137" spans="1:11" s="308" customFormat="1">
      <c r="A137" s="538">
        <v>44403</v>
      </c>
      <c r="B137" s="315"/>
      <c r="C137" s="292" t="s">
        <v>495</v>
      </c>
      <c r="D137" s="292" t="s">
        <v>1834</v>
      </c>
      <c r="E137" s="292" t="s">
        <v>116</v>
      </c>
      <c r="F137" s="296"/>
      <c r="G137" s="316"/>
      <c r="H137" s="298"/>
      <c r="I137" s="298">
        <v>1000000</v>
      </c>
      <c r="J137" s="292" t="s">
        <v>114</v>
      </c>
      <c r="K137" s="292"/>
    </row>
    <row r="138" spans="1:11" s="308" customFormat="1">
      <c r="A138" s="538">
        <v>44403</v>
      </c>
      <c r="B138" s="315"/>
      <c r="C138" s="292" t="s">
        <v>1809</v>
      </c>
      <c r="D138" s="292" t="s">
        <v>1824</v>
      </c>
      <c r="E138" s="292" t="s">
        <v>116</v>
      </c>
      <c r="F138" s="296"/>
      <c r="G138" s="316"/>
      <c r="H138" s="298"/>
      <c r="I138" s="298">
        <v>2300500</v>
      </c>
      <c r="J138" s="292" t="s">
        <v>114</v>
      </c>
      <c r="K138" s="292"/>
    </row>
    <row r="139" spans="1:11" s="308" customFormat="1">
      <c r="A139" s="538">
        <v>44403</v>
      </c>
      <c r="B139" s="315"/>
      <c r="C139" s="292" t="s">
        <v>591</v>
      </c>
      <c r="D139" s="292" t="s">
        <v>264</v>
      </c>
      <c r="E139" s="292" t="s">
        <v>116</v>
      </c>
      <c r="F139" s="296"/>
      <c r="G139" s="316"/>
      <c r="H139" s="298">
        <v>5.45</v>
      </c>
      <c r="I139" s="293">
        <f t="shared" ref="I139" si="11">+ROUND(H139*$K$2,0)</f>
        <v>124757</v>
      </c>
      <c r="J139" s="292" t="s">
        <v>115</v>
      </c>
      <c r="K139" s="292"/>
    </row>
    <row r="140" spans="1:11" s="308" customFormat="1">
      <c r="A140" s="538">
        <v>44404</v>
      </c>
      <c r="B140" s="315"/>
      <c r="C140" s="292" t="s">
        <v>495</v>
      </c>
      <c r="D140" s="292" t="s">
        <v>1835</v>
      </c>
      <c r="E140" s="292" t="s">
        <v>116</v>
      </c>
      <c r="F140" s="296"/>
      <c r="G140" s="316"/>
      <c r="H140" s="298"/>
      <c r="I140" s="298">
        <v>3000000</v>
      </c>
      <c r="J140" s="292" t="s">
        <v>114</v>
      </c>
      <c r="K140" s="292"/>
    </row>
    <row r="141" spans="1:11" s="308" customFormat="1">
      <c r="A141" s="538">
        <v>44405</v>
      </c>
      <c r="B141" s="315"/>
      <c r="C141" s="292" t="s">
        <v>591</v>
      </c>
      <c r="D141" s="292" t="s">
        <v>264</v>
      </c>
      <c r="E141" s="292" t="s">
        <v>116</v>
      </c>
      <c r="F141" s="296"/>
      <c r="G141" s="316"/>
      <c r="H141" s="298"/>
      <c r="I141" s="298">
        <v>9091</v>
      </c>
      <c r="J141" s="292" t="s">
        <v>114</v>
      </c>
      <c r="K141" s="292"/>
    </row>
    <row r="142" spans="1:11" s="308" customFormat="1">
      <c r="A142" s="538">
        <v>44406</v>
      </c>
      <c r="B142" s="315"/>
      <c r="C142" s="292" t="s">
        <v>260</v>
      </c>
      <c r="D142" s="292" t="s">
        <v>1836</v>
      </c>
      <c r="E142" s="292" t="s">
        <v>116</v>
      </c>
      <c r="F142" s="296"/>
      <c r="G142" s="316"/>
      <c r="H142" s="298"/>
      <c r="I142" s="298">
        <v>2410000</v>
      </c>
      <c r="J142" s="292" t="s">
        <v>114</v>
      </c>
      <c r="K142" s="292"/>
    </row>
    <row r="143" spans="1:11" s="308" customFormat="1">
      <c r="A143" s="538">
        <v>44406</v>
      </c>
      <c r="B143" s="315"/>
      <c r="C143" s="292" t="s">
        <v>1810</v>
      </c>
      <c r="D143" s="292" t="s">
        <v>1837</v>
      </c>
      <c r="E143" s="292" t="s">
        <v>116</v>
      </c>
      <c r="F143" s="296"/>
      <c r="G143" s="316"/>
      <c r="H143" s="298"/>
      <c r="I143" s="298">
        <v>2904000</v>
      </c>
      <c r="J143" s="292" t="s">
        <v>114</v>
      </c>
      <c r="K143" s="292"/>
    </row>
    <row r="144" spans="1:11" s="308" customFormat="1">
      <c r="A144" s="538">
        <v>44406</v>
      </c>
      <c r="B144" s="315"/>
      <c r="C144" s="292" t="s">
        <v>450</v>
      </c>
      <c r="D144" s="292" t="s">
        <v>1761</v>
      </c>
      <c r="E144" s="292" t="s">
        <v>116</v>
      </c>
      <c r="F144" s="296"/>
      <c r="G144" s="316"/>
      <c r="H144" s="298"/>
      <c r="I144" s="298">
        <v>5440222</v>
      </c>
      <c r="J144" s="292" t="s">
        <v>114</v>
      </c>
      <c r="K144" s="292"/>
    </row>
    <row r="145" spans="1:11" s="308" customFormat="1">
      <c r="A145" s="538">
        <v>44406</v>
      </c>
      <c r="B145" s="315"/>
      <c r="C145" s="292" t="s">
        <v>1811</v>
      </c>
      <c r="D145" s="292" t="s">
        <v>1836</v>
      </c>
      <c r="E145" s="292" t="s">
        <v>116</v>
      </c>
      <c r="F145" s="296"/>
      <c r="G145" s="316"/>
      <c r="H145" s="298"/>
      <c r="I145" s="298">
        <v>135000</v>
      </c>
      <c r="J145" s="292" t="s">
        <v>114</v>
      </c>
      <c r="K145" s="292"/>
    </row>
    <row r="146" spans="1:11" s="308" customFormat="1">
      <c r="A146" s="538">
        <v>44406</v>
      </c>
      <c r="B146" s="315"/>
      <c r="C146" s="292" t="s">
        <v>1812</v>
      </c>
      <c r="D146" s="292" t="s">
        <v>1836</v>
      </c>
      <c r="E146" s="292" t="s">
        <v>116</v>
      </c>
      <c r="F146" s="296"/>
      <c r="G146" s="316"/>
      <c r="H146" s="298"/>
      <c r="I146" s="298">
        <v>750000</v>
      </c>
      <c r="J146" s="292" t="s">
        <v>114</v>
      </c>
      <c r="K146" s="292"/>
    </row>
    <row r="147" spans="1:11" s="308" customFormat="1">
      <c r="A147" s="538">
        <v>44406</v>
      </c>
      <c r="B147" s="315"/>
      <c r="C147" s="292" t="s">
        <v>130</v>
      </c>
      <c r="D147" s="292" t="s">
        <v>1838</v>
      </c>
      <c r="E147" s="292" t="s">
        <v>116</v>
      </c>
      <c r="F147" s="296"/>
      <c r="G147" s="316"/>
      <c r="H147" s="298"/>
      <c r="I147" s="298">
        <v>1000000</v>
      </c>
      <c r="J147" s="292" t="s">
        <v>114</v>
      </c>
      <c r="K147" s="292"/>
    </row>
    <row r="148" spans="1:11" s="308" customFormat="1">
      <c r="A148" s="538">
        <v>44406</v>
      </c>
      <c r="B148" s="315"/>
      <c r="C148" s="292" t="s">
        <v>1813</v>
      </c>
      <c r="D148" s="292" t="s">
        <v>643</v>
      </c>
      <c r="E148" s="292" t="s">
        <v>116</v>
      </c>
      <c r="F148" s="296"/>
      <c r="G148" s="316"/>
      <c r="H148" s="298"/>
      <c r="I148" s="298">
        <v>35844270</v>
      </c>
      <c r="J148" s="292" t="s">
        <v>114</v>
      </c>
      <c r="K148" s="292"/>
    </row>
    <row r="149" spans="1:11" s="308" customFormat="1">
      <c r="A149" s="538">
        <v>44406</v>
      </c>
      <c r="B149" s="315"/>
      <c r="C149" s="292" t="s">
        <v>1010</v>
      </c>
      <c r="D149" s="292" t="s">
        <v>264</v>
      </c>
      <c r="E149" s="292" t="s">
        <v>116</v>
      </c>
      <c r="F149" s="296"/>
      <c r="G149" s="316"/>
      <c r="H149" s="298"/>
      <c r="I149" s="298">
        <v>1044673</v>
      </c>
      <c r="J149" s="292" t="s">
        <v>114</v>
      </c>
      <c r="K149" s="292"/>
    </row>
    <row r="150" spans="1:11" s="308" customFormat="1">
      <c r="A150" s="538">
        <v>44406</v>
      </c>
      <c r="B150" s="315"/>
      <c r="C150" s="292" t="s">
        <v>1010</v>
      </c>
      <c r="D150" s="292" t="s">
        <v>264</v>
      </c>
      <c r="E150" s="292" t="s">
        <v>116</v>
      </c>
      <c r="F150" s="296"/>
      <c r="G150" s="316"/>
      <c r="H150" s="298">
        <v>1306.95</v>
      </c>
      <c r="I150" s="293">
        <f t="shared" ref="I150" si="12">+ROUND(H150*$K$2,0)</f>
        <v>29917737</v>
      </c>
      <c r="J150" s="292" t="s">
        <v>115</v>
      </c>
      <c r="K150" s="292"/>
    </row>
    <row r="151" spans="1:11" s="308" customFormat="1">
      <c r="A151" s="538">
        <v>44407</v>
      </c>
      <c r="B151" s="315"/>
      <c r="C151" s="292" t="s">
        <v>130</v>
      </c>
      <c r="D151" s="292" t="s">
        <v>1839</v>
      </c>
      <c r="E151" s="292" t="s">
        <v>116</v>
      </c>
      <c r="F151" s="296"/>
      <c r="G151" s="316"/>
      <c r="H151" s="298"/>
      <c r="I151" s="298">
        <v>1000000</v>
      </c>
      <c r="J151" s="292" t="s">
        <v>114</v>
      </c>
      <c r="K151" s="292"/>
    </row>
    <row r="152" spans="1:11" s="308" customFormat="1">
      <c r="A152" s="538">
        <v>44407</v>
      </c>
      <c r="B152" s="315"/>
      <c r="C152" s="292" t="s">
        <v>1814</v>
      </c>
      <c r="D152" s="292" t="s">
        <v>525</v>
      </c>
      <c r="E152" s="292" t="s">
        <v>116</v>
      </c>
      <c r="F152" s="296"/>
      <c r="G152" s="316"/>
      <c r="H152" s="298"/>
      <c r="I152" s="293">
        <v>67546</v>
      </c>
      <c r="J152" s="292" t="s">
        <v>114</v>
      </c>
      <c r="K152" s="292"/>
    </row>
    <row r="153" spans="1:11" s="308" customFormat="1">
      <c r="A153" s="538">
        <v>44407</v>
      </c>
      <c r="B153" s="315"/>
      <c r="C153" s="292" t="s">
        <v>831</v>
      </c>
      <c r="D153" s="292" t="s">
        <v>525</v>
      </c>
      <c r="E153" s="292" t="s">
        <v>116</v>
      </c>
      <c r="F153" s="296"/>
      <c r="G153" s="316"/>
      <c r="H153" s="298"/>
      <c r="I153" s="293">
        <v>15000</v>
      </c>
      <c r="J153" s="292" t="s">
        <v>114</v>
      </c>
      <c r="K153" s="292"/>
    </row>
    <row r="154" spans="1:11" s="308" customFormat="1">
      <c r="A154" s="538">
        <v>44408</v>
      </c>
      <c r="B154" s="315"/>
      <c r="C154" s="292" t="s">
        <v>130</v>
      </c>
      <c r="D154" s="292" t="s">
        <v>1840</v>
      </c>
      <c r="E154" s="292" t="s">
        <v>116</v>
      </c>
      <c r="F154" s="296"/>
      <c r="G154" s="316"/>
      <c r="H154" s="298"/>
      <c r="I154" s="298">
        <v>1000000</v>
      </c>
      <c r="J154" s="292" t="s">
        <v>114</v>
      </c>
      <c r="K154" s="292"/>
    </row>
    <row r="155" spans="1:11" s="308" customFormat="1">
      <c r="A155" s="538">
        <v>44408</v>
      </c>
      <c r="B155" s="315"/>
      <c r="C155" s="292" t="s">
        <v>1140</v>
      </c>
      <c r="D155" s="292" t="s">
        <v>1739</v>
      </c>
      <c r="E155" s="292" t="s">
        <v>116</v>
      </c>
      <c r="F155" s="296"/>
      <c r="G155" s="316"/>
      <c r="H155" s="298"/>
      <c r="I155" s="293">
        <v>8800</v>
      </c>
      <c r="J155" s="292" t="s">
        <v>114</v>
      </c>
      <c r="K155" s="292"/>
    </row>
    <row r="156" spans="1:11" s="308" customFormat="1">
      <c r="A156" s="538">
        <v>44385</v>
      </c>
      <c r="B156" s="315"/>
      <c r="C156" s="292" t="s">
        <v>1298</v>
      </c>
      <c r="D156" s="292" t="s">
        <v>1817</v>
      </c>
      <c r="E156" s="292" t="s">
        <v>116</v>
      </c>
      <c r="F156" s="296"/>
      <c r="G156" s="316"/>
      <c r="H156" s="293">
        <v>5</v>
      </c>
      <c r="I156" s="293">
        <f t="shared" ref="I156" si="13">+ROUND(H156*$K$2,0)</f>
        <v>114456</v>
      </c>
      <c r="J156" s="292" t="s">
        <v>115</v>
      </c>
      <c r="K156" s="292"/>
    </row>
    <row r="157" spans="1:11" s="308" customFormat="1">
      <c r="A157" s="538">
        <v>44386</v>
      </c>
      <c r="B157" s="315"/>
      <c r="C157" s="292" t="s">
        <v>260</v>
      </c>
      <c r="D157" s="292" t="s">
        <v>1747</v>
      </c>
      <c r="E157" s="292" t="s">
        <v>116</v>
      </c>
      <c r="F157" s="296"/>
      <c r="G157" s="316"/>
      <c r="H157" s="298"/>
      <c r="I157" s="293">
        <v>420000</v>
      </c>
      <c r="J157" s="292" t="s">
        <v>114</v>
      </c>
      <c r="K157" s="292"/>
    </row>
    <row r="158" spans="1:11" s="308" customFormat="1">
      <c r="A158" s="538">
        <v>44386</v>
      </c>
      <c r="B158" s="315"/>
      <c r="C158" s="292" t="s">
        <v>134</v>
      </c>
      <c r="D158" s="292" t="s">
        <v>1748</v>
      </c>
      <c r="E158" s="292" t="s">
        <v>116</v>
      </c>
      <c r="F158" s="296"/>
      <c r="G158" s="316"/>
      <c r="H158" s="298"/>
      <c r="I158" s="293">
        <v>36400769</v>
      </c>
      <c r="J158" s="292" t="s">
        <v>114</v>
      </c>
      <c r="K158" s="292"/>
    </row>
    <row r="159" spans="1:11" s="308" customFormat="1">
      <c r="A159" s="538">
        <v>44386</v>
      </c>
      <c r="B159" s="315"/>
      <c r="C159" s="292" t="s">
        <v>260</v>
      </c>
      <c r="D159" s="292" t="s">
        <v>1641</v>
      </c>
      <c r="E159" s="292" t="s">
        <v>116</v>
      </c>
      <c r="F159" s="296"/>
      <c r="G159" s="316"/>
      <c r="H159" s="298"/>
      <c r="I159" s="293">
        <v>500000</v>
      </c>
      <c r="J159" s="292" t="s">
        <v>114</v>
      </c>
      <c r="K159" s="292"/>
    </row>
    <row r="160" spans="1:11" s="308" customFormat="1">
      <c r="A160" s="538">
        <v>44406</v>
      </c>
      <c r="B160" s="315"/>
      <c r="C160" s="292" t="s">
        <v>260</v>
      </c>
      <c r="D160" s="292" t="s">
        <v>1849</v>
      </c>
      <c r="E160" s="292" t="s">
        <v>116</v>
      </c>
      <c r="F160" s="296"/>
      <c r="G160" s="316"/>
      <c r="H160" s="298"/>
      <c r="I160" s="293">
        <v>131266800</v>
      </c>
      <c r="J160" s="292" t="s">
        <v>114</v>
      </c>
      <c r="K160" s="292"/>
    </row>
    <row r="161" spans="1:11" s="308" customFormat="1">
      <c r="A161" s="538">
        <v>44386</v>
      </c>
      <c r="B161" s="315"/>
      <c r="C161" s="292" t="s">
        <v>144</v>
      </c>
      <c r="D161" s="292" t="s">
        <v>1850</v>
      </c>
      <c r="E161" s="292" t="s">
        <v>116</v>
      </c>
      <c r="F161" s="296"/>
      <c r="G161" s="316"/>
      <c r="H161" s="298"/>
      <c r="I161" s="293">
        <v>1564507877</v>
      </c>
      <c r="J161" s="292" t="s">
        <v>114</v>
      </c>
      <c r="K161" s="292"/>
    </row>
    <row r="162" spans="1:11" s="308" customFormat="1">
      <c r="A162" s="538">
        <v>44397</v>
      </c>
      <c r="B162" s="315"/>
      <c r="C162" s="292" t="s">
        <v>144</v>
      </c>
      <c r="D162" s="292" t="s">
        <v>1851</v>
      </c>
      <c r="E162" s="292" t="s">
        <v>116</v>
      </c>
      <c r="F162" s="296"/>
      <c r="G162" s="316"/>
      <c r="H162" s="298"/>
      <c r="I162" s="293">
        <v>1293467874</v>
      </c>
      <c r="J162" s="292" t="s">
        <v>114</v>
      </c>
      <c r="K162" s="292"/>
    </row>
    <row r="163" spans="1:11" s="308" customFormat="1">
      <c r="A163" s="538">
        <v>44397</v>
      </c>
      <c r="B163" s="315"/>
      <c r="C163" s="292" t="s">
        <v>352</v>
      </c>
      <c r="D163" s="292" t="s">
        <v>1744</v>
      </c>
      <c r="E163" s="292" t="s">
        <v>116</v>
      </c>
      <c r="F163" s="296"/>
      <c r="G163" s="316"/>
      <c r="H163" s="298"/>
      <c r="I163" s="293">
        <v>9072511</v>
      </c>
      <c r="J163" s="292" t="s">
        <v>114</v>
      </c>
      <c r="K163" s="292"/>
    </row>
    <row r="164" spans="1:11" s="308" customFormat="1">
      <c r="A164" s="538">
        <v>44397</v>
      </c>
      <c r="B164" s="315"/>
      <c r="C164" s="292" t="s">
        <v>352</v>
      </c>
      <c r="D164" s="292" t="s">
        <v>1746</v>
      </c>
      <c r="E164" s="292" t="s">
        <v>116</v>
      </c>
      <c r="F164" s="296"/>
      <c r="G164" s="316"/>
      <c r="H164" s="298"/>
      <c r="I164" s="293">
        <v>24460700</v>
      </c>
      <c r="J164" s="292" t="s">
        <v>114</v>
      </c>
      <c r="K164" s="292"/>
    </row>
    <row r="165" spans="1:11" s="308" customFormat="1">
      <c r="A165" s="538">
        <v>44397</v>
      </c>
      <c r="B165" s="315"/>
      <c r="C165" s="292" t="s">
        <v>441</v>
      </c>
      <c r="D165" s="292" t="s">
        <v>1745</v>
      </c>
      <c r="E165" s="292" t="s">
        <v>116</v>
      </c>
      <c r="F165" s="296"/>
      <c r="G165" s="316"/>
      <c r="H165" s="298"/>
      <c r="I165" s="293">
        <v>37631799</v>
      </c>
      <c r="J165" s="292" t="s">
        <v>114</v>
      </c>
      <c r="K165" s="292"/>
    </row>
    <row r="166" spans="1:11" s="308" customFormat="1">
      <c r="A166" s="538">
        <v>44406</v>
      </c>
      <c r="B166" s="315"/>
      <c r="C166" s="292" t="s">
        <v>144</v>
      </c>
      <c r="D166" s="292" t="s">
        <v>1852</v>
      </c>
      <c r="E166" s="292" t="s">
        <v>116</v>
      </c>
      <c r="F166" s="296"/>
      <c r="G166" s="316"/>
      <c r="H166" s="298"/>
      <c r="I166" s="293">
        <v>1057900088</v>
      </c>
      <c r="J166" s="292" t="s">
        <v>114</v>
      </c>
      <c r="K166" s="292"/>
    </row>
    <row r="167" spans="1:11" s="308" customFormat="1">
      <c r="A167" s="538">
        <v>44406</v>
      </c>
      <c r="B167" s="315"/>
      <c r="C167" s="292" t="s">
        <v>156</v>
      </c>
      <c r="D167" s="292" t="s">
        <v>1742</v>
      </c>
      <c r="E167" s="292" t="s">
        <v>116</v>
      </c>
      <c r="F167" s="296"/>
      <c r="G167" s="316"/>
      <c r="H167" s="298"/>
      <c r="I167" s="293">
        <v>32829729</v>
      </c>
      <c r="J167" s="292" t="s">
        <v>114</v>
      </c>
      <c r="K167" s="292"/>
    </row>
    <row r="168" spans="1:11" s="308" customFormat="1">
      <c r="A168" s="538">
        <v>44406</v>
      </c>
      <c r="B168" s="315"/>
      <c r="C168" s="292" t="s">
        <v>592</v>
      </c>
      <c r="D168" s="292" t="s">
        <v>1742</v>
      </c>
      <c r="E168" s="292" t="s">
        <v>116</v>
      </c>
      <c r="F168" s="296"/>
      <c r="G168" s="316"/>
      <c r="H168" s="298"/>
      <c r="I168" s="293">
        <v>64233331</v>
      </c>
      <c r="J168" s="292" t="s">
        <v>114</v>
      </c>
      <c r="K168" s="292"/>
    </row>
    <row r="169" spans="1:11" s="308" customFormat="1">
      <c r="A169" s="538">
        <v>44406</v>
      </c>
      <c r="B169" s="315"/>
      <c r="C169" s="292" t="s">
        <v>675</v>
      </c>
      <c r="D169" s="292" t="s">
        <v>1743</v>
      </c>
      <c r="E169" s="292" t="s">
        <v>116</v>
      </c>
      <c r="F169" s="296"/>
      <c r="G169" s="316"/>
      <c r="H169" s="298"/>
      <c r="I169" s="293">
        <v>41935000</v>
      </c>
      <c r="J169" s="292" t="s">
        <v>114</v>
      </c>
      <c r="K169" s="292"/>
    </row>
    <row r="170" spans="1:11" s="308" customFormat="1">
      <c r="A170" s="538">
        <v>44379</v>
      </c>
      <c r="B170" s="315"/>
      <c r="C170" s="292" t="s">
        <v>1781</v>
      </c>
      <c r="D170" s="292" t="s">
        <v>1782</v>
      </c>
      <c r="E170" s="292" t="s">
        <v>116</v>
      </c>
      <c r="F170" s="296"/>
      <c r="G170" s="316"/>
      <c r="H170" s="298"/>
      <c r="I170" s="293">
        <v>400000000</v>
      </c>
      <c r="J170" s="292" t="s">
        <v>114</v>
      </c>
      <c r="K170" s="292"/>
    </row>
    <row r="171" spans="1:11" s="308" customFormat="1">
      <c r="A171" s="538">
        <v>44386</v>
      </c>
      <c r="B171" s="315"/>
      <c r="C171" s="292" t="s">
        <v>260</v>
      </c>
      <c r="D171" s="292" t="s">
        <v>1664</v>
      </c>
      <c r="E171" s="292" t="s">
        <v>116</v>
      </c>
      <c r="F171" s="296"/>
      <c r="G171" s="316"/>
      <c r="H171" s="298"/>
      <c r="I171" s="293">
        <v>4000000</v>
      </c>
      <c r="J171" s="292" t="s">
        <v>114</v>
      </c>
      <c r="K171" s="292"/>
    </row>
    <row r="172" spans="1:11" s="308" customFormat="1">
      <c r="A172" s="538">
        <v>44386</v>
      </c>
      <c r="B172" s="315"/>
      <c r="C172" s="292" t="s">
        <v>540</v>
      </c>
      <c r="D172" s="292" t="s">
        <v>1543</v>
      </c>
      <c r="E172" s="292" t="s">
        <v>116</v>
      </c>
      <c r="F172" s="296"/>
      <c r="G172" s="316"/>
      <c r="H172" s="298"/>
      <c r="I172" s="293">
        <v>22692780</v>
      </c>
      <c r="J172" s="292" t="s">
        <v>114</v>
      </c>
      <c r="K172" s="292"/>
    </row>
    <row r="173" spans="1:11" s="308" customFormat="1">
      <c r="A173" s="538">
        <v>44378</v>
      </c>
      <c r="B173" s="315"/>
      <c r="C173" s="292" t="s">
        <v>1841</v>
      </c>
      <c r="D173" s="292" t="s">
        <v>1853</v>
      </c>
      <c r="E173" s="292" t="s">
        <v>116</v>
      </c>
      <c r="F173" s="296"/>
      <c r="G173" s="316"/>
      <c r="H173" s="298"/>
      <c r="I173" s="293">
        <v>18305000</v>
      </c>
      <c r="J173" s="292" t="s">
        <v>114</v>
      </c>
      <c r="K173" s="292"/>
    </row>
    <row r="174" spans="1:11" s="308" customFormat="1">
      <c r="A174" s="538">
        <v>44383</v>
      </c>
      <c r="B174" s="315"/>
      <c r="C174" s="292" t="s">
        <v>1842</v>
      </c>
      <c r="D174" s="292" t="s">
        <v>1854</v>
      </c>
      <c r="E174" s="292" t="s">
        <v>116</v>
      </c>
      <c r="F174" s="296"/>
      <c r="G174" s="316"/>
      <c r="H174" s="298"/>
      <c r="I174" s="293">
        <v>45969000</v>
      </c>
      <c r="J174" s="292" t="s">
        <v>114</v>
      </c>
      <c r="K174" s="292"/>
    </row>
    <row r="175" spans="1:11" s="308" customFormat="1">
      <c r="A175" s="538">
        <v>44386</v>
      </c>
      <c r="B175" s="315"/>
      <c r="C175" s="292" t="s">
        <v>1169</v>
      </c>
      <c r="D175" s="292" t="s">
        <v>1855</v>
      </c>
      <c r="E175" s="292" t="s">
        <v>116</v>
      </c>
      <c r="F175" s="296"/>
      <c r="G175" s="316"/>
      <c r="H175" s="298"/>
      <c r="I175" s="293">
        <v>632130000</v>
      </c>
      <c r="J175" s="292" t="s">
        <v>114</v>
      </c>
      <c r="K175" s="292"/>
    </row>
    <row r="176" spans="1:11" s="308" customFormat="1">
      <c r="A176" s="538">
        <v>44386</v>
      </c>
      <c r="B176" s="315"/>
      <c r="C176" s="292" t="s">
        <v>1169</v>
      </c>
      <c r="D176" s="292" t="s">
        <v>1856</v>
      </c>
      <c r="E176" s="292" t="s">
        <v>116</v>
      </c>
      <c r="F176" s="296"/>
      <c r="G176" s="316"/>
      <c r="H176" s="298"/>
      <c r="I176" s="293">
        <v>523234000</v>
      </c>
      <c r="J176" s="292" t="s">
        <v>114</v>
      </c>
      <c r="K176" s="292"/>
    </row>
    <row r="177" spans="1:11" s="308" customFormat="1">
      <c r="A177" s="538">
        <v>44386</v>
      </c>
      <c r="B177" s="315"/>
      <c r="C177" s="292" t="s">
        <v>606</v>
      </c>
      <c r="D177" s="292" t="s">
        <v>1857</v>
      </c>
      <c r="E177" s="292" t="s">
        <v>116</v>
      </c>
      <c r="F177" s="296"/>
      <c r="G177" s="316"/>
      <c r="H177" s="298"/>
      <c r="I177" s="293">
        <v>22000000</v>
      </c>
      <c r="J177" s="292" t="s">
        <v>114</v>
      </c>
      <c r="K177" s="292"/>
    </row>
    <row r="178" spans="1:11" s="308" customFormat="1">
      <c r="A178" s="538">
        <v>44386</v>
      </c>
      <c r="B178" s="315"/>
      <c r="C178" s="292" t="s">
        <v>1030</v>
      </c>
      <c r="D178" s="292" t="s">
        <v>1858</v>
      </c>
      <c r="E178" s="292" t="s">
        <v>116</v>
      </c>
      <c r="F178" s="296"/>
      <c r="G178" s="316"/>
      <c r="H178" s="298"/>
      <c r="I178" s="293">
        <v>8721525</v>
      </c>
      <c r="J178" s="292" t="s">
        <v>114</v>
      </c>
      <c r="K178" s="292"/>
    </row>
    <row r="179" spans="1:11" s="308" customFormat="1">
      <c r="A179" s="538">
        <v>44386</v>
      </c>
      <c r="B179" s="315"/>
      <c r="C179" s="292" t="s">
        <v>1328</v>
      </c>
      <c r="D179" s="292" t="s">
        <v>1859</v>
      </c>
      <c r="E179" s="292" t="s">
        <v>116</v>
      </c>
      <c r="F179" s="296"/>
      <c r="G179" s="316"/>
      <c r="H179" s="298"/>
      <c r="I179" s="293">
        <v>40000000</v>
      </c>
      <c r="J179" s="292" t="s">
        <v>114</v>
      </c>
      <c r="K179" s="292"/>
    </row>
    <row r="180" spans="1:11" s="308" customFormat="1">
      <c r="A180" s="538">
        <v>44386</v>
      </c>
      <c r="B180" s="315"/>
      <c r="C180" s="292" t="s">
        <v>1843</v>
      </c>
      <c r="D180" s="292" t="s">
        <v>1512</v>
      </c>
      <c r="E180" s="292" t="s">
        <v>116</v>
      </c>
      <c r="F180" s="296"/>
      <c r="G180" s="316"/>
      <c r="H180" s="298"/>
      <c r="I180" s="293">
        <v>15600000</v>
      </c>
      <c r="J180" s="292" t="s">
        <v>114</v>
      </c>
      <c r="K180" s="292"/>
    </row>
    <row r="181" spans="1:11" s="308" customFormat="1">
      <c r="A181" s="538">
        <v>44397</v>
      </c>
      <c r="B181" s="315"/>
      <c r="C181" s="292" t="s">
        <v>355</v>
      </c>
      <c r="D181" s="292" t="s">
        <v>1860</v>
      </c>
      <c r="E181" s="292" t="s">
        <v>116</v>
      </c>
      <c r="F181" s="296"/>
      <c r="G181" s="316"/>
      <c r="H181" s="298"/>
      <c r="I181" s="293">
        <v>699800000</v>
      </c>
      <c r="J181" s="292" t="s">
        <v>114</v>
      </c>
      <c r="K181" s="292"/>
    </row>
    <row r="182" spans="1:11" s="308" customFormat="1">
      <c r="A182" s="538">
        <v>44397</v>
      </c>
      <c r="B182" s="315"/>
      <c r="C182" s="292" t="s">
        <v>355</v>
      </c>
      <c r="D182" s="292" t="s">
        <v>1861</v>
      </c>
      <c r="E182" s="292" t="s">
        <v>116</v>
      </c>
      <c r="F182" s="296"/>
      <c r="G182" s="316"/>
      <c r="H182" s="298"/>
      <c r="I182" s="293">
        <v>736600000</v>
      </c>
      <c r="J182" s="292" t="s">
        <v>114</v>
      </c>
      <c r="K182" s="292"/>
    </row>
    <row r="183" spans="1:11" s="308" customFormat="1">
      <c r="A183" s="538">
        <v>44397</v>
      </c>
      <c r="B183" s="315"/>
      <c r="C183" s="292" t="s">
        <v>355</v>
      </c>
      <c r="D183" s="292" t="s">
        <v>1862</v>
      </c>
      <c r="E183" s="292" t="s">
        <v>116</v>
      </c>
      <c r="F183" s="296"/>
      <c r="G183" s="316"/>
      <c r="H183" s="298"/>
      <c r="I183" s="293">
        <v>729500000</v>
      </c>
      <c r="J183" s="292" t="s">
        <v>114</v>
      </c>
      <c r="K183" s="292"/>
    </row>
    <row r="184" spans="1:11" s="308" customFormat="1">
      <c r="A184" s="538">
        <v>44397</v>
      </c>
      <c r="B184" s="315"/>
      <c r="C184" s="292" t="s">
        <v>355</v>
      </c>
      <c r="D184" s="292" t="s">
        <v>1863</v>
      </c>
      <c r="E184" s="292" t="s">
        <v>116</v>
      </c>
      <c r="F184" s="296"/>
      <c r="G184" s="316"/>
      <c r="H184" s="298"/>
      <c r="I184" s="293">
        <v>631310000</v>
      </c>
      <c r="J184" s="292" t="s">
        <v>114</v>
      </c>
      <c r="K184" s="292"/>
    </row>
    <row r="185" spans="1:11" s="308" customFormat="1">
      <c r="A185" s="538">
        <v>44397</v>
      </c>
      <c r="B185" s="315"/>
      <c r="C185" s="292" t="s">
        <v>1844</v>
      </c>
      <c r="D185" s="292" t="s">
        <v>1864</v>
      </c>
      <c r="E185" s="292" t="s">
        <v>116</v>
      </c>
      <c r="F185" s="296"/>
      <c r="G185" s="316"/>
      <c r="H185" s="298"/>
      <c r="I185" s="293">
        <v>4812500</v>
      </c>
      <c r="J185" s="292" t="s">
        <v>114</v>
      </c>
      <c r="K185" s="292"/>
    </row>
    <row r="186" spans="1:11" s="308" customFormat="1">
      <c r="A186" s="538">
        <v>44397</v>
      </c>
      <c r="B186" s="315"/>
      <c r="C186" s="292" t="s">
        <v>540</v>
      </c>
      <c r="D186" s="292" t="s">
        <v>1865</v>
      </c>
      <c r="E186" s="292" t="s">
        <v>116</v>
      </c>
      <c r="F186" s="296"/>
      <c r="G186" s="316"/>
      <c r="H186" s="298"/>
      <c r="I186" s="293">
        <v>43589700</v>
      </c>
      <c r="J186" s="292" t="s">
        <v>114</v>
      </c>
      <c r="K186" s="292"/>
    </row>
    <row r="187" spans="1:11" s="308" customFormat="1">
      <c r="A187" s="538">
        <v>44397</v>
      </c>
      <c r="B187" s="315"/>
      <c r="C187" s="292" t="s">
        <v>841</v>
      </c>
      <c r="D187" s="292" t="s">
        <v>1866</v>
      </c>
      <c r="E187" s="292" t="s">
        <v>116</v>
      </c>
      <c r="F187" s="296"/>
      <c r="G187" s="316"/>
      <c r="H187" s="298"/>
      <c r="I187" s="293">
        <v>108000000</v>
      </c>
      <c r="J187" s="292" t="s">
        <v>114</v>
      </c>
      <c r="K187" s="292"/>
    </row>
    <row r="188" spans="1:11" s="308" customFormat="1">
      <c r="A188" s="538">
        <v>44397</v>
      </c>
      <c r="B188" s="315"/>
      <c r="C188" s="292" t="s">
        <v>1032</v>
      </c>
      <c r="D188" s="292" t="s">
        <v>1867</v>
      </c>
      <c r="E188" s="292" t="s">
        <v>116</v>
      </c>
      <c r="F188" s="296"/>
      <c r="G188" s="316"/>
      <c r="H188" s="298"/>
      <c r="I188" s="293">
        <v>121481000</v>
      </c>
      <c r="J188" s="292" t="s">
        <v>114</v>
      </c>
      <c r="K188" s="292"/>
    </row>
    <row r="189" spans="1:11" s="308" customFormat="1">
      <c r="A189" s="538">
        <v>44399</v>
      </c>
      <c r="B189" s="315"/>
      <c r="C189" s="292" t="s">
        <v>1845</v>
      </c>
      <c r="D189" s="292" t="s">
        <v>1868</v>
      </c>
      <c r="E189" s="292" t="s">
        <v>116</v>
      </c>
      <c r="F189" s="296"/>
      <c r="G189" s="316"/>
      <c r="H189" s="298"/>
      <c r="I189" s="293">
        <v>95180000</v>
      </c>
      <c r="J189" s="292" t="s">
        <v>114</v>
      </c>
      <c r="K189" s="292"/>
    </row>
    <row r="190" spans="1:11" s="308" customFormat="1">
      <c r="A190" s="538">
        <v>44405</v>
      </c>
      <c r="B190" s="315"/>
      <c r="C190" s="292" t="s">
        <v>1654</v>
      </c>
      <c r="D190" s="292" t="s">
        <v>1869</v>
      </c>
      <c r="E190" s="292" t="s">
        <v>116</v>
      </c>
      <c r="F190" s="296"/>
      <c r="G190" s="316"/>
      <c r="H190" s="298"/>
      <c r="I190" s="293">
        <v>26712000</v>
      </c>
      <c r="J190" s="292" t="s">
        <v>114</v>
      </c>
      <c r="K190" s="292"/>
    </row>
    <row r="191" spans="1:11" s="308" customFormat="1">
      <c r="A191" s="538">
        <v>44406</v>
      </c>
      <c r="B191" s="315"/>
      <c r="C191" s="292" t="s">
        <v>1332</v>
      </c>
      <c r="D191" s="292" t="s">
        <v>1870</v>
      </c>
      <c r="E191" s="292" t="s">
        <v>116</v>
      </c>
      <c r="F191" s="296"/>
      <c r="G191" s="316"/>
      <c r="H191" s="298"/>
      <c r="I191" s="293">
        <v>8503000</v>
      </c>
      <c r="J191" s="292" t="s">
        <v>114</v>
      </c>
      <c r="K191" s="292"/>
    </row>
    <row r="192" spans="1:11" s="308" customFormat="1">
      <c r="A192" s="538">
        <v>44406</v>
      </c>
      <c r="B192" s="315"/>
      <c r="C192" s="292" t="s">
        <v>840</v>
      </c>
      <c r="D192" s="292" t="s">
        <v>1871</v>
      </c>
      <c r="E192" s="292" t="s">
        <v>116</v>
      </c>
      <c r="F192" s="296"/>
      <c r="G192" s="316"/>
      <c r="H192" s="298"/>
      <c r="I192" s="293">
        <v>7200000</v>
      </c>
      <c r="J192" s="292" t="s">
        <v>114</v>
      </c>
      <c r="K192" s="292"/>
    </row>
    <row r="193" spans="1:11" s="308" customFormat="1">
      <c r="A193" s="538">
        <v>44406</v>
      </c>
      <c r="B193" s="315"/>
      <c r="C193" s="292" t="s">
        <v>221</v>
      </c>
      <c r="D193" s="292" t="s">
        <v>1872</v>
      </c>
      <c r="E193" s="292" t="s">
        <v>116</v>
      </c>
      <c r="F193" s="296"/>
      <c r="G193" s="316"/>
      <c r="H193" s="298"/>
      <c r="I193" s="293">
        <v>35600000</v>
      </c>
      <c r="J193" s="292" t="s">
        <v>114</v>
      </c>
      <c r="K193" s="292"/>
    </row>
    <row r="194" spans="1:11" s="308" customFormat="1">
      <c r="A194" s="538">
        <v>44406</v>
      </c>
      <c r="B194" s="315"/>
      <c r="C194" s="292" t="s">
        <v>1846</v>
      </c>
      <c r="D194" s="292" t="s">
        <v>1873</v>
      </c>
      <c r="E194" s="292" t="s">
        <v>116</v>
      </c>
      <c r="F194" s="296"/>
      <c r="G194" s="316"/>
      <c r="H194" s="298"/>
      <c r="I194" s="293">
        <v>94000000</v>
      </c>
      <c r="J194" s="292" t="s">
        <v>114</v>
      </c>
      <c r="K194" s="292"/>
    </row>
    <row r="195" spans="1:11" s="308" customFormat="1">
      <c r="A195" s="538">
        <v>44406</v>
      </c>
      <c r="B195" s="315"/>
      <c r="C195" s="292" t="s">
        <v>1847</v>
      </c>
      <c r="D195" s="292" t="s">
        <v>1874</v>
      </c>
      <c r="E195" s="292" t="s">
        <v>116</v>
      </c>
      <c r="F195" s="296"/>
      <c r="G195" s="316"/>
      <c r="H195" s="298"/>
      <c r="I195" s="293">
        <v>1320000</v>
      </c>
      <c r="J195" s="292" t="s">
        <v>114</v>
      </c>
      <c r="K195" s="292"/>
    </row>
    <row r="196" spans="1:11" s="308" customFormat="1">
      <c r="A196" s="538">
        <v>44406</v>
      </c>
      <c r="B196" s="315"/>
      <c r="C196" s="292" t="s">
        <v>1848</v>
      </c>
      <c r="D196" s="292" t="s">
        <v>1875</v>
      </c>
      <c r="E196" s="292" t="s">
        <v>116</v>
      </c>
      <c r="F196" s="296"/>
      <c r="G196" s="316"/>
      <c r="H196" s="298"/>
      <c r="I196" s="293">
        <v>65670000</v>
      </c>
      <c r="J196" s="292" t="s">
        <v>114</v>
      </c>
      <c r="K196" s="292"/>
    </row>
    <row r="197" spans="1:11" s="308" customFormat="1">
      <c r="A197" s="538">
        <v>44406</v>
      </c>
      <c r="B197" s="315"/>
      <c r="C197" s="292" t="s">
        <v>847</v>
      </c>
      <c r="D197" s="292" t="s">
        <v>1876</v>
      </c>
      <c r="E197" s="292" t="s">
        <v>116</v>
      </c>
      <c r="F197" s="296"/>
      <c r="G197" s="316"/>
      <c r="H197" s="298"/>
      <c r="I197" s="293">
        <v>160080000</v>
      </c>
      <c r="J197" s="292" t="s">
        <v>114</v>
      </c>
      <c r="K197" s="292"/>
    </row>
    <row r="198" spans="1:11" s="308" customFormat="1">
      <c r="A198" s="538">
        <v>44407</v>
      </c>
      <c r="B198" s="315"/>
      <c r="C198" s="292" t="s">
        <v>1654</v>
      </c>
      <c r="D198" s="292" t="s">
        <v>1869</v>
      </c>
      <c r="E198" s="292" t="s">
        <v>116</v>
      </c>
      <c r="F198" s="296"/>
      <c r="G198" s="316"/>
      <c r="H198" s="298"/>
      <c r="I198" s="293">
        <v>22260000</v>
      </c>
      <c r="J198" s="292" t="s">
        <v>114</v>
      </c>
      <c r="K198" s="292"/>
    </row>
    <row r="199" spans="1:11" s="308" customFormat="1">
      <c r="A199" s="538">
        <v>44406</v>
      </c>
      <c r="B199" s="315"/>
      <c r="C199" s="292" t="s">
        <v>153</v>
      </c>
      <c r="D199" s="292" t="s">
        <v>1756</v>
      </c>
      <c r="E199" s="292" t="s">
        <v>116</v>
      </c>
      <c r="F199" s="296"/>
      <c r="G199" s="316"/>
      <c r="H199" s="298"/>
      <c r="I199" s="293">
        <v>1055000</v>
      </c>
      <c r="J199" s="292" t="s">
        <v>114</v>
      </c>
      <c r="K199" s="292"/>
    </row>
    <row r="200" spans="1:11" s="308" customFormat="1">
      <c r="A200" s="538">
        <v>44386</v>
      </c>
      <c r="B200" s="315"/>
      <c r="C200" s="292" t="s">
        <v>153</v>
      </c>
      <c r="D200" s="292" t="s">
        <v>1755</v>
      </c>
      <c r="E200" s="292" t="s">
        <v>116</v>
      </c>
      <c r="F200" s="296"/>
      <c r="G200" s="316"/>
      <c r="H200" s="298"/>
      <c r="I200" s="293">
        <v>55685100</v>
      </c>
      <c r="J200" s="292" t="s">
        <v>114</v>
      </c>
      <c r="K200" s="292"/>
    </row>
    <row r="201" spans="1:11" s="308" customFormat="1">
      <c r="A201" s="538">
        <v>44397</v>
      </c>
      <c r="B201" s="315"/>
      <c r="C201" s="292" t="s">
        <v>277</v>
      </c>
      <c r="D201" s="292" t="s">
        <v>1763</v>
      </c>
      <c r="E201" s="292" t="s">
        <v>116</v>
      </c>
      <c r="F201" s="296"/>
      <c r="G201" s="316"/>
      <c r="H201" s="298"/>
      <c r="I201" s="293">
        <v>9465000</v>
      </c>
      <c r="J201" s="292" t="s">
        <v>114</v>
      </c>
      <c r="K201" s="292"/>
    </row>
    <row r="202" spans="1:11" s="308" customFormat="1">
      <c r="A202" s="538">
        <v>44406</v>
      </c>
      <c r="B202" s="315"/>
      <c r="C202" s="292" t="s">
        <v>438</v>
      </c>
      <c r="D202" s="292" t="s">
        <v>1763</v>
      </c>
      <c r="E202" s="292" t="s">
        <v>116</v>
      </c>
      <c r="F202" s="296"/>
      <c r="G202" s="316"/>
      <c r="H202" s="298"/>
      <c r="I202" s="293">
        <v>5032870</v>
      </c>
      <c r="J202" s="292" t="s">
        <v>114</v>
      </c>
      <c r="K202" s="292"/>
    </row>
    <row r="203" spans="1:11" s="308" customFormat="1">
      <c r="A203" s="538">
        <v>44406</v>
      </c>
      <c r="B203" s="315"/>
      <c r="C203" s="292" t="s">
        <v>1877</v>
      </c>
      <c r="D203" s="292" t="s">
        <v>1760</v>
      </c>
      <c r="E203" s="292" t="s">
        <v>116</v>
      </c>
      <c r="F203" s="296"/>
      <c r="G203" s="316"/>
      <c r="H203" s="298"/>
      <c r="I203" s="293">
        <v>20325000</v>
      </c>
      <c r="J203" s="292" t="s">
        <v>114</v>
      </c>
      <c r="K203" s="292"/>
    </row>
    <row r="204" spans="1:11" s="308" customFormat="1">
      <c r="A204" s="538">
        <v>44406</v>
      </c>
      <c r="B204" s="315"/>
      <c r="C204" s="292" t="s">
        <v>277</v>
      </c>
      <c r="D204" s="292" t="s">
        <v>1878</v>
      </c>
      <c r="E204" s="292" t="s">
        <v>116</v>
      </c>
      <c r="F204" s="296"/>
      <c r="G204" s="316"/>
      <c r="H204" s="298"/>
      <c r="I204" s="293">
        <v>1643000</v>
      </c>
      <c r="J204" s="292" t="s">
        <v>114</v>
      </c>
      <c r="K204" s="292"/>
    </row>
    <row r="205" spans="1:11" s="308" customFormat="1">
      <c r="A205" s="538">
        <v>44407</v>
      </c>
      <c r="B205" s="315"/>
      <c r="C205" s="292" t="s">
        <v>277</v>
      </c>
      <c r="D205" s="292" t="s">
        <v>1763</v>
      </c>
      <c r="E205" s="292" t="s">
        <v>116</v>
      </c>
      <c r="F205" s="296"/>
      <c r="G205" s="316"/>
      <c r="H205" s="298"/>
      <c r="I205" s="293">
        <v>35295900</v>
      </c>
      <c r="J205" s="292" t="s">
        <v>114</v>
      </c>
      <c r="K205" s="292"/>
    </row>
    <row r="206" spans="1:11" s="308" customFormat="1">
      <c r="A206" s="538">
        <v>44386</v>
      </c>
      <c r="B206" s="315"/>
      <c r="C206" s="292" t="s">
        <v>549</v>
      </c>
      <c r="D206" s="292" t="s">
        <v>1766</v>
      </c>
      <c r="E206" s="292" t="s">
        <v>116</v>
      </c>
      <c r="F206" s="296"/>
      <c r="G206" s="316"/>
      <c r="H206" s="298"/>
      <c r="I206" s="293">
        <v>69300000</v>
      </c>
      <c r="J206" s="292" t="s">
        <v>114</v>
      </c>
      <c r="K206" s="292"/>
    </row>
    <row r="207" spans="1:11" s="308" customFormat="1">
      <c r="A207" s="538">
        <v>44406</v>
      </c>
      <c r="B207" s="315"/>
      <c r="C207" s="292" t="s">
        <v>549</v>
      </c>
      <c r="D207" s="292" t="s">
        <v>1766</v>
      </c>
      <c r="E207" s="292" t="s">
        <v>116</v>
      </c>
      <c r="F207" s="296"/>
      <c r="G207" s="316"/>
      <c r="H207" s="298"/>
      <c r="I207" s="293">
        <v>336046000</v>
      </c>
      <c r="J207" s="292" t="s">
        <v>114</v>
      </c>
      <c r="K207" s="292"/>
    </row>
    <row r="208" spans="1:11" s="308" customFormat="1">
      <c r="A208" s="538">
        <v>44386</v>
      </c>
      <c r="B208" s="315"/>
      <c r="C208" s="292" t="s">
        <v>1451</v>
      </c>
      <c r="D208" s="292" t="s">
        <v>1773</v>
      </c>
      <c r="E208" s="292" t="s">
        <v>116</v>
      </c>
      <c r="F208" s="296"/>
      <c r="G208" s="316"/>
      <c r="H208" s="298"/>
      <c r="I208" s="293">
        <v>4100000</v>
      </c>
      <c r="J208" s="292" t="s">
        <v>114</v>
      </c>
      <c r="K208" s="292"/>
    </row>
    <row r="209" spans="1:11" s="308" customFormat="1">
      <c r="A209" s="538">
        <v>44397</v>
      </c>
      <c r="B209" s="315"/>
      <c r="C209" s="292" t="s">
        <v>438</v>
      </c>
      <c r="D209" s="292" t="s">
        <v>1763</v>
      </c>
      <c r="E209" s="292" t="s">
        <v>116</v>
      </c>
      <c r="F209" s="296"/>
      <c r="G209" s="316"/>
      <c r="H209" s="298"/>
      <c r="I209" s="293">
        <v>29846000</v>
      </c>
      <c r="J209" s="292" t="s">
        <v>114</v>
      </c>
      <c r="K209" s="292"/>
    </row>
    <row r="210" spans="1:11" s="308" customFormat="1">
      <c r="A210" s="538">
        <v>44406</v>
      </c>
      <c r="B210" s="315"/>
      <c r="C210" s="292" t="s">
        <v>280</v>
      </c>
      <c r="D210" s="292" t="s">
        <v>1762</v>
      </c>
      <c r="E210" s="292" t="s">
        <v>116</v>
      </c>
      <c r="F210" s="296"/>
      <c r="G210" s="316"/>
      <c r="H210" s="298"/>
      <c r="I210" s="293">
        <v>13685000</v>
      </c>
      <c r="J210" s="292" t="s">
        <v>114</v>
      </c>
      <c r="K210" s="292"/>
    </row>
    <row r="211" spans="1:11" s="308" customFormat="1">
      <c r="A211" s="538">
        <v>44406</v>
      </c>
      <c r="B211" s="315"/>
      <c r="C211" s="292" t="s">
        <v>155</v>
      </c>
      <c r="D211" s="292" t="s">
        <v>1761</v>
      </c>
      <c r="E211" s="292" t="s">
        <v>116</v>
      </c>
      <c r="F211" s="296"/>
      <c r="G211" s="316"/>
      <c r="H211" s="298"/>
      <c r="I211" s="293">
        <v>1060739966</v>
      </c>
      <c r="J211" s="292" t="s">
        <v>114</v>
      </c>
      <c r="K211" s="292"/>
    </row>
    <row r="212" spans="1:11" s="308" customFormat="1">
      <c r="A212" s="538">
        <v>44386</v>
      </c>
      <c r="B212" s="315"/>
      <c r="C212" s="292" t="s">
        <v>556</v>
      </c>
      <c r="D212" s="292" t="s">
        <v>1751</v>
      </c>
      <c r="E212" s="292" t="s">
        <v>116</v>
      </c>
      <c r="F212" s="296"/>
      <c r="G212" s="316"/>
      <c r="H212" s="298"/>
      <c r="I212" s="293">
        <v>25310000</v>
      </c>
      <c r="J212" s="292" t="s">
        <v>114</v>
      </c>
      <c r="K212" s="292"/>
    </row>
    <row r="213" spans="1:11" s="308" customFormat="1">
      <c r="A213" s="538">
        <v>44406</v>
      </c>
      <c r="B213" s="315"/>
      <c r="C213" s="292" t="s">
        <v>154</v>
      </c>
      <c r="D213" s="292" t="s">
        <v>1758</v>
      </c>
      <c r="E213" s="292" t="s">
        <v>116</v>
      </c>
      <c r="F213" s="296"/>
      <c r="G213" s="316"/>
      <c r="H213" s="298"/>
      <c r="I213" s="293">
        <v>1008630</v>
      </c>
      <c r="J213" s="292" t="s">
        <v>114</v>
      </c>
      <c r="K213" s="292"/>
    </row>
    <row r="214" spans="1:11" s="308" customFormat="1">
      <c r="A214" s="538">
        <v>44406</v>
      </c>
      <c r="B214" s="315"/>
      <c r="C214" s="292" t="s">
        <v>602</v>
      </c>
      <c r="D214" s="292" t="s">
        <v>1752</v>
      </c>
      <c r="E214" s="292" t="s">
        <v>116</v>
      </c>
      <c r="F214" s="296"/>
      <c r="G214" s="316"/>
      <c r="H214" s="298"/>
      <c r="I214" s="293">
        <v>33192000</v>
      </c>
      <c r="J214" s="292" t="s">
        <v>114</v>
      </c>
      <c r="K214" s="292"/>
    </row>
    <row r="215" spans="1:11" s="308" customFormat="1">
      <c r="A215" s="538">
        <v>44406</v>
      </c>
      <c r="B215" s="315"/>
      <c r="C215" s="292" t="s">
        <v>543</v>
      </c>
      <c r="D215" s="292" t="s">
        <v>1753</v>
      </c>
      <c r="E215" s="292" t="s">
        <v>116</v>
      </c>
      <c r="F215" s="296"/>
      <c r="G215" s="316"/>
      <c r="H215" s="298"/>
      <c r="I215" s="293">
        <v>36650000</v>
      </c>
      <c r="J215" s="292" t="s">
        <v>114</v>
      </c>
      <c r="K215" s="292"/>
    </row>
    <row r="216" spans="1:11" s="308" customFormat="1">
      <c r="A216" s="538">
        <v>44406</v>
      </c>
      <c r="B216" s="315"/>
      <c r="C216" s="292" t="s">
        <v>1107</v>
      </c>
      <c r="D216" s="292" t="s">
        <v>1753</v>
      </c>
      <c r="E216" s="292" t="s">
        <v>116</v>
      </c>
      <c r="F216" s="296"/>
      <c r="G216" s="316"/>
      <c r="H216" s="298"/>
      <c r="I216" s="293">
        <v>21600000</v>
      </c>
      <c r="J216" s="292" t="s">
        <v>114</v>
      </c>
      <c r="K216" s="292"/>
    </row>
    <row r="217" spans="1:11" s="308" customFormat="1">
      <c r="A217" s="538">
        <v>44406</v>
      </c>
      <c r="B217" s="315"/>
      <c r="C217" s="292" t="s">
        <v>970</v>
      </c>
      <c r="D217" s="292" t="s">
        <v>1879</v>
      </c>
      <c r="E217" s="292" t="s">
        <v>116</v>
      </c>
      <c r="F217" s="296"/>
      <c r="G217" s="316"/>
      <c r="H217" s="298"/>
      <c r="I217" s="293">
        <v>5300000</v>
      </c>
      <c r="J217" s="292" t="s">
        <v>114</v>
      </c>
      <c r="K217" s="292"/>
    </row>
    <row r="218" spans="1:11" s="308" customFormat="1">
      <c r="A218" s="538">
        <v>44397</v>
      </c>
      <c r="B218" s="315"/>
      <c r="C218" s="292" t="s">
        <v>650</v>
      </c>
      <c r="D218" s="292" t="s">
        <v>1760</v>
      </c>
      <c r="E218" s="292" t="s">
        <v>116</v>
      </c>
      <c r="F218" s="296"/>
      <c r="G218" s="316"/>
      <c r="H218" s="298"/>
      <c r="I218" s="293">
        <v>1250000</v>
      </c>
      <c r="J218" s="292" t="s">
        <v>114</v>
      </c>
      <c r="K218" s="292"/>
    </row>
    <row r="219" spans="1:11" s="308" customFormat="1">
      <c r="A219" s="538">
        <v>44406</v>
      </c>
      <c r="B219" s="315"/>
      <c r="C219" s="292" t="s">
        <v>152</v>
      </c>
      <c r="D219" s="292" t="s">
        <v>1754</v>
      </c>
      <c r="E219" s="292" t="s">
        <v>116</v>
      </c>
      <c r="F219" s="296"/>
      <c r="G219" s="316"/>
      <c r="H219" s="298"/>
      <c r="I219" s="293">
        <v>205532508</v>
      </c>
      <c r="J219" s="292" t="s">
        <v>114</v>
      </c>
      <c r="K219" s="292"/>
    </row>
    <row r="220" spans="1:11" s="308" customFormat="1">
      <c r="A220" s="538">
        <v>44397</v>
      </c>
      <c r="B220" s="315"/>
      <c r="C220" s="292" t="s">
        <v>152</v>
      </c>
      <c r="D220" s="292" t="s">
        <v>1880</v>
      </c>
      <c r="E220" s="292" t="s">
        <v>116</v>
      </c>
      <c r="F220" s="296"/>
      <c r="G220" s="316"/>
      <c r="H220" s="298"/>
      <c r="I220" s="293">
        <v>64870740</v>
      </c>
      <c r="J220" s="292" t="s">
        <v>114</v>
      </c>
      <c r="K220" s="292"/>
    </row>
    <row r="221" spans="1:11" s="308" customFormat="1">
      <c r="A221" s="538">
        <v>44386</v>
      </c>
      <c r="B221" s="315"/>
      <c r="C221" s="292" t="s">
        <v>611</v>
      </c>
      <c r="D221" s="292" t="s">
        <v>1750</v>
      </c>
      <c r="E221" s="292" t="s">
        <v>116</v>
      </c>
      <c r="F221" s="296"/>
      <c r="G221" s="316"/>
      <c r="H221" s="298"/>
      <c r="I221" s="293">
        <v>4957300</v>
      </c>
      <c r="J221" s="292" t="s">
        <v>114</v>
      </c>
      <c r="K221" s="292"/>
    </row>
    <row r="222" spans="1:11" s="308" customFormat="1">
      <c r="A222" s="538">
        <v>44386</v>
      </c>
      <c r="B222" s="315"/>
      <c r="C222" s="292" t="s">
        <v>610</v>
      </c>
      <c r="D222" s="292" t="s">
        <v>1750</v>
      </c>
      <c r="E222" s="292" t="s">
        <v>116</v>
      </c>
      <c r="F222" s="296"/>
      <c r="G222" s="316"/>
      <c r="H222" s="298"/>
      <c r="I222" s="293">
        <v>5355000</v>
      </c>
      <c r="J222" s="292" t="s">
        <v>114</v>
      </c>
      <c r="K222" s="292"/>
    </row>
    <row r="223" spans="1:11" s="308" customFormat="1">
      <c r="A223" s="538">
        <v>44406</v>
      </c>
      <c r="B223" s="315"/>
      <c r="C223" s="292" t="s">
        <v>1270</v>
      </c>
      <c r="D223" s="292" t="s">
        <v>1881</v>
      </c>
      <c r="E223" s="292" t="s">
        <v>116</v>
      </c>
      <c r="F223" s="296"/>
      <c r="G223" s="316"/>
      <c r="H223" s="298"/>
      <c r="I223" s="293">
        <v>945287000</v>
      </c>
      <c r="J223" s="292" t="s">
        <v>114</v>
      </c>
      <c r="K223" s="292"/>
    </row>
    <row r="224" spans="1:11" s="308" customFormat="1">
      <c r="A224" s="538">
        <v>44406</v>
      </c>
      <c r="B224" s="315"/>
      <c r="C224" s="292" t="s">
        <v>151</v>
      </c>
      <c r="D224" s="292" t="s">
        <v>1882</v>
      </c>
      <c r="E224" s="292" t="s">
        <v>116</v>
      </c>
      <c r="F224" s="296"/>
      <c r="G224" s="316"/>
      <c r="H224" s="298"/>
      <c r="I224" s="293">
        <v>39765000</v>
      </c>
      <c r="J224" s="292" t="s">
        <v>114</v>
      </c>
      <c r="K224" s="292"/>
    </row>
    <row r="225" spans="1:11" s="308" customFormat="1">
      <c r="A225" s="538">
        <v>44406</v>
      </c>
      <c r="B225" s="315"/>
      <c r="C225" s="292" t="s">
        <v>393</v>
      </c>
      <c r="D225" s="292" t="s">
        <v>1757</v>
      </c>
      <c r="E225" s="292" t="s">
        <v>116</v>
      </c>
      <c r="F225" s="296"/>
      <c r="G225" s="316"/>
      <c r="H225" s="298"/>
      <c r="I225" s="293">
        <v>77275000</v>
      </c>
      <c r="J225" s="292" t="s">
        <v>114</v>
      </c>
      <c r="K225" s="292"/>
    </row>
    <row r="226" spans="1:11" s="308" customFormat="1">
      <c r="A226" s="538">
        <v>44406</v>
      </c>
      <c r="B226" s="315"/>
      <c r="C226" s="292" t="s">
        <v>967</v>
      </c>
      <c r="D226" s="292" t="s">
        <v>1759</v>
      </c>
      <c r="E226" s="292" t="s">
        <v>116</v>
      </c>
      <c r="F226" s="296"/>
      <c r="G226" s="316"/>
      <c r="H226" s="298"/>
      <c r="I226" s="293">
        <v>101377000</v>
      </c>
      <c r="J226" s="292" t="s">
        <v>114</v>
      </c>
      <c r="K226" s="292"/>
    </row>
    <row r="227" spans="1:11" s="308" customFormat="1">
      <c r="A227" s="538">
        <v>44386</v>
      </c>
      <c r="B227" s="315"/>
      <c r="C227" s="292" t="s">
        <v>135</v>
      </c>
      <c r="D227" s="292" t="s">
        <v>1764</v>
      </c>
      <c r="E227" s="292" t="s">
        <v>119</v>
      </c>
      <c r="F227" s="296"/>
      <c r="G227" s="316"/>
      <c r="H227" s="298"/>
      <c r="I227" s="293">
        <v>800385018</v>
      </c>
      <c r="J227" s="292" t="s">
        <v>114</v>
      </c>
      <c r="K227" s="292"/>
    </row>
    <row r="228" spans="1:11" s="308" customFormat="1">
      <c r="A228" s="538">
        <v>44379</v>
      </c>
      <c r="B228" s="315"/>
      <c r="C228" s="292" t="s">
        <v>135</v>
      </c>
      <c r="D228" s="292" t="s">
        <v>1883</v>
      </c>
      <c r="E228" s="292" t="s">
        <v>119</v>
      </c>
      <c r="F228" s="296"/>
      <c r="G228" s="316"/>
      <c r="H228" s="298"/>
      <c r="I228" s="293">
        <v>1042249213</v>
      </c>
      <c r="J228" s="292" t="s">
        <v>114</v>
      </c>
      <c r="K228" s="292"/>
    </row>
    <row r="229" spans="1:11" s="308" customFormat="1">
      <c r="A229" s="538">
        <v>44379</v>
      </c>
      <c r="B229" s="315"/>
      <c r="C229" s="292" t="s">
        <v>135</v>
      </c>
      <c r="D229" s="292" t="s">
        <v>1884</v>
      </c>
      <c r="E229" s="292" t="s">
        <v>119</v>
      </c>
      <c r="F229" s="296"/>
      <c r="G229" s="316"/>
      <c r="H229" s="298"/>
      <c r="I229" s="293">
        <v>182679</v>
      </c>
      <c r="J229" s="292" t="s">
        <v>114</v>
      </c>
      <c r="K229" s="292"/>
    </row>
    <row r="230" spans="1:11" s="308" customFormat="1">
      <c r="A230" s="538">
        <v>44407</v>
      </c>
      <c r="B230" s="315"/>
      <c r="C230" s="292" t="s">
        <v>135</v>
      </c>
      <c r="D230" s="292" t="s">
        <v>1765</v>
      </c>
      <c r="E230" s="292" t="s">
        <v>119</v>
      </c>
      <c r="F230" s="296"/>
      <c r="G230" s="316"/>
      <c r="H230" s="298"/>
      <c r="I230" s="293">
        <v>58235062</v>
      </c>
      <c r="J230" s="292" t="s">
        <v>114</v>
      </c>
      <c r="K230" s="292"/>
    </row>
    <row r="231" spans="1:11" s="308" customFormat="1">
      <c r="A231" s="538">
        <v>44391</v>
      </c>
      <c r="B231" s="315"/>
      <c r="C231" s="292" t="s">
        <v>998</v>
      </c>
      <c r="D231" s="292" t="s">
        <v>999</v>
      </c>
      <c r="E231" s="292"/>
      <c r="F231" s="296"/>
      <c r="G231" s="316"/>
      <c r="H231" s="293">
        <v>2516712.8199999994</v>
      </c>
      <c r="I231" s="293">
        <f t="shared" ref="I231:I233" si="14">+ROUND(H231*$K$2,0)</f>
        <v>57610737491</v>
      </c>
      <c r="J231" s="292" t="s">
        <v>115</v>
      </c>
      <c r="K231" s="292"/>
    </row>
    <row r="232" spans="1:11" s="308" customFormat="1">
      <c r="A232" s="538">
        <v>44383</v>
      </c>
      <c r="B232" s="315"/>
      <c r="C232" s="292" t="s">
        <v>998</v>
      </c>
      <c r="D232" s="292" t="s">
        <v>654</v>
      </c>
      <c r="E232" s="292" t="s">
        <v>160</v>
      </c>
      <c r="F232" s="296"/>
      <c r="G232" s="316"/>
      <c r="H232" s="293">
        <v>600000</v>
      </c>
      <c r="I232" s="293">
        <f t="shared" si="14"/>
        <v>13734758380</v>
      </c>
      <c r="J232" s="292" t="s">
        <v>115</v>
      </c>
      <c r="K232" s="292"/>
    </row>
    <row r="233" spans="1:11" s="308" customFormat="1">
      <c r="A233" s="538">
        <v>44383</v>
      </c>
      <c r="B233" s="315"/>
      <c r="C233" s="292" t="s">
        <v>998</v>
      </c>
      <c r="D233" s="292" t="s">
        <v>1799</v>
      </c>
      <c r="E233" s="292" t="s">
        <v>160</v>
      </c>
      <c r="F233" s="296"/>
      <c r="G233" s="316"/>
      <c r="H233" s="293">
        <v>200000</v>
      </c>
      <c r="I233" s="293">
        <f t="shared" si="14"/>
        <v>4578252793</v>
      </c>
      <c r="J233" s="292" t="s">
        <v>115</v>
      </c>
      <c r="K233" s="292"/>
    </row>
    <row r="234" spans="1:11" s="308" customFormat="1">
      <c r="A234" s="538">
        <v>44386</v>
      </c>
      <c r="B234" s="315"/>
      <c r="C234" s="292" t="s">
        <v>267</v>
      </c>
      <c r="D234" s="292" t="s">
        <v>623</v>
      </c>
      <c r="E234" s="292"/>
      <c r="F234" s="296"/>
      <c r="G234" s="316"/>
      <c r="H234" s="298"/>
      <c r="I234" s="293">
        <v>27086000</v>
      </c>
      <c r="J234" s="292" t="s">
        <v>114</v>
      </c>
      <c r="K234" s="292"/>
    </row>
    <row r="235" spans="1:11" s="308" customFormat="1">
      <c r="A235" s="538">
        <v>44397</v>
      </c>
      <c r="B235" s="315"/>
      <c r="C235" s="292" t="s">
        <v>267</v>
      </c>
      <c r="D235" s="292" t="s">
        <v>623</v>
      </c>
      <c r="E235" s="292"/>
      <c r="F235" s="296"/>
      <c r="G235" s="316"/>
      <c r="H235" s="298"/>
      <c r="I235" s="293">
        <v>19900000</v>
      </c>
      <c r="J235" s="292" t="s">
        <v>114</v>
      </c>
      <c r="K235" s="292"/>
    </row>
    <row r="236" spans="1:11" s="308" customFormat="1">
      <c r="A236" s="538">
        <v>44378</v>
      </c>
      <c r="B236" s="315"/>
      <c r="C236" s="292" t="s">
        <v>267</v>
      </c>
      <c r="D236" s="292" t="s">
        <v>1885</v>
      </c>
      <c r="E236" s="292"/>
      <c r="F236" s="296"/>
      <c r="G236" s="316"/>
      <c r="H236" s="293">
        <v>1000000</v>
      </c>
      <c r="I236" s="293">
        <f t="shared" ref="I236:I243" si="15">+ROUND(H236*$K$2,0)</f>
        <v>22891263967</v>
      </c>
      <c r="J236" s="292" t="s">
        <v>115</v>
      </c>
      <c r="K236" s="292"/>
    </row>
    <row r="237" spans="1:11" s="308" customFormat="1">
      <c r="A237" s="538">
        <v>44378</v>
      </c>
      <c r="B237" s="315"/>
      <c r="C237" s="292" t="s">
        <v>267</v>
      </c>
      <c r="D237" s="292" t="s">
        <v>999</v>
      </c>
      <c r="E237" s="292"/>
      <c r="F237" s="296"/>
      <c r="G237" s="316"/>
      <c r="H237" s="293">
        <v>1515249.72</v>
      </c>
      <c r="I237" s="293">
        <f t="shared" si="15"/>
        <v>34685981316</v>
      </c>
      <c r="J237" s="292" t="s">
        <v>115</v>
      </c>
      <c r="K237" s="292"/>
    </row>
    <row r="238" spans="1:11" s="308" customFormat="1">
      <c r="A238" s="538">
        <v>44399</v>
      </c>
      <c r="B238" s="315"/>
      <c r="C238" s="292" t="s">
        <v>267</v>
      </c>
      <c r="D238" s="292" t="s">
        <v>1886</v>
      </c>
      <c r="E238" s="292" t="s">
        <v>160</v>
      </c>
      <c r="F238" s="296"/>
      <c r="G238" s="316"/>
      <c r="H238" s="293">
        <v>300000</v>
      </c>
      <c r="I238" s="293">
        <f t="shared" si="15"/>
        <v>6867379190</v>
      </c>
      <c r="J238" s="292" t="s">
        <v>115</v>
      </c>
      <c r="K238" s="292"/>
    </row>
    <row r="239" spans="1:11" s="308" customFormat="1">
      <c r="A239" s="538">
        <v>44399</v>
      </c>
      <c r="B239" s="315"/>
      <c r="C239" s="292" t="s">
        <v>267</v>
      </c>
      <c r="D239" s="292" t="s">
        <v>640</v>
      </c>
      <c r="E239" s="292" t="s">
        <v>160</v>
      </c>
      <c r="F239" s="296"/>
      <c r="G239" s="316"/>
      <c r="H239" s="293">
        <v>600000</v>
      </c>
      <c r="I239" s="293">
        <f t="shared" si="15"/>
        <v>13734758380</v>
      </c>
      <c r="J239" s="292" t="s">
        <v>115</v>
      </c>
      <c r="K239" s="292"/>
    </row>
    <row r="240" spans="1:11" s="308" customFormat="1">
      <c r="A240" s="538">
        <v>44400</v>
      </c>
      <c r="B240" s="315"/>
      <c r="C240" s="292" t="s">
        <v>1808</v>
      </c>
      <c r="D240" s="292" t="s">
        <v>1887</v>
      </c>
      <c r="E240" s="292"/>
      <c r="F240" s="296"/>
      <c r="G240" s="316"/>
      <c r="H240" s="293">
        <v>1000000</v>
      </c>
      <c r="I240" s="293">
        <f t="shared" si="15"/>
        <v>22891263967</v>
      </c>
      <c r="J240" s="292" t="s">
        <v>115</v>
      </c>
      <c r="K240" s="292"/>
    </row>
    <row r="241" spans="1:11" s="308" customFormat="1">
      <c r="A241" s="538">
        <v>44400</v>
      </c>
      <c r="B241" s="315"/>
      <c r="C241" s="292" t="s">
        <v>1808</v>
      </c>
      <c r="D241" s="292" t="s">
        <v>264</v>
      </c>
      <c r="E241" s="292" t="s">
        <v>116</v>
      </c>
      <c r="F241" s="296"/>
      <c r="G241" s="316"/>
      <c r="H241" s="293">
        <v>5</v>
      </c>
      <c r="I241" s="293">
        <f t="shared" si="15"/>
        <v>114456</v>
      </c>
      <c r="J241" s="292" t="s">
        <v>115</v>
      </c>
      <c r="K241" s="292"/>
    </row>
    <row r="242" spans="1:11" s="308" customFormat="1">
      <c r="A242" s="538">
        <v>44400</v>
      </c>
      <c r="B242" s="315"/>
      <c r="C242" s="292" t="s">
        <v>591</v>
      </c>
      <c r="D242" s="292" t="s">
        <v>1888</v>
      </c>
      <c r="E242" s="292"/>
      <c r="F242" s="296"/>
      <c r="G242" s="316"/>
      <c r="H242" s="293">
        <v>1038889.59</v>
      </c>
      <c r="I242" s="293">
        <f t="shared" si="15"/>
        <v>23781495837</v>
      </c>
      <c r="J242" s="292" t="s">
        <v>115</v>
      </c>
      <c r="K242" s="292"/>
    </row>
    <row r="243" spans="1:11" s="308" customFormat="1">
      <c r="A243" s="538">
        <v>44400</v>
      </c>
      <c r="B243" s="315"/>
      <c r="C243" s="292" t="s">
        <v>591</v>
      </c>
      <c r="D243" s="292" t="s">
        <v>264</v>
      </c>
      <c r="E243" s="292" t="s">
        <v>116</v>
      </c>
      <c r="F243" s="296"/>
      <c r="G243" s="316"/>
      <c r="H243" s="293">
        <v>53.63</v>
      </c>
      <c r="I243" s="293">
        <f t="shared" si="15"/>
        <v>1227658</v>
      </c>
      <c r="J243" s="292" t="s">
        <v>115</v>
      </c>
      <c r="K243" s="292"/>
    </row>
    <row r="244" spans="1:11" s="308" customFormat="1">
      <c r="A244" s="538">
        <v>44397</v>
      </c>
      <c r="B244" s="315"/>
      <c r="C244" s="292" t="s">
        <v>196</v>
      </c>
      <c r="D244" s="292" t="s">
        <v>1091</v>
      </c>
      <c r="E244" s="292" t="s">
        <v>120</v>
      </c>
      <c r="F244" s="296"/>
      <c r="G244" s="316"/>
      <c r="H244" s="296">
        <v>1372193.48</v>
      </c>
      <c r="I244" s="293">
        <f t="shared" ref="I244:I293" si="16">+ROUND(H244*$K$2,0)</f>
        <v>31411243164</v>
      </c>
      <c r="J244" s="292" t="s">
        <v>115</v>
      </c>
      <c r="K244" s="292"/>
    </row>
    <row r="245" spans="1:11" s="308" customFormat="1">
      <c r="A245" s="538">
        <v>44379</v>
      </c>
      <c r="B245" s="315"/>
      <c r="C245" s="292" t="s">
        <v>195</v>
      </c>
      <c r="D245" s="292" t="s">
        <v>1749</v>
      </c>
      <c r="E245" s="292" t="s">
        <v>89</v>
      </c>
      <c r="F245" s="296"/>
      <c r="G245" s="316"/>
      <c r="H245" s="296">
        <v>2515249.7200000002</v>
      </c>
      <c r="I245" s="293">
        <f t="shared" si="16"/>
        <v>57577245283</v>
      </c>
      <c r="J245" s="292" t="s">
        <v>115</v>
      </c>
      <c r="K245" s="292"/>
    </row>
    <row r="246" spans="1:11" s="308" customFormat="1">
      <c r="A246" s="538">
        <v>44392</v>
      </c>
      <c r="B246" s="315"/>
      <c r="C246" s="292" t="s">
        <v>195</v>
      </c>
      <c r="D246" s="292" t="s">
        <v>1749</v>
      </c>
      <c r="E246" s="292" t="s">
        <v>89</v>
      </c>
      <c r="F246" s="296"/>
      <c r="G246" s="316"/>
      <c r="H246" s="296">
        <v>2516712.8199999998</v>
      </c>
      <c r="I246" s="293">
        <f t="shared" si="16"/>
        <v>57610737491</v>
      </c>
      <c r="J246" s="292" t="s">
        <v>115</v>
      </c>
      <c r="K246" s="292"/>
    </row>
    <row r="247" spans="1:11" s="308" customFormat="1">
      <c r="A247" s="538">
        <v>44403</v>
      </c>
      <c r="B247" s="315"/>
      <c r="C247" s="292" t="s">
        <v>195</v>
      </c>
      <c r="D247" s="292" t="s">
        <v>1889</v>
      </c>
      <c r="E247" s="292" t="s">
        <v>89</v>
      </c>
      <c r="F247" s="296"/>
      <c r="G247" s="316"/>
      <c r="H247" s="296">
        <v>2038889.59</v>
      </c>
      <c r="I247" s="293">
        <f t="shared" si="16"/>
        <v>46672759804</v>
      </c>
      <c r="J247" s="292" t="s">
        <v>115</v>
      </c>
      <c r="K247" s="292"/>
    </row>
    <row r="248" spans="1:11" s="308" customFormat="1">
      <c r="A248" s="538">
        <v>44397</v>
      </c>
      <c r="B248" s="315"/>
      <c r="C248" s="292" t="s">
        <v>136</v>
      </c>
      <c r="D248" s="392" t="s">
        <v>1700</v>
      </c>
      <c r="E248" s="292" t="s">
        <v>118</v>
      </c>
      <c r="F248" s="296"/>
      <c r="G248" s="316"/>
      <c r="H248" s="296">
        <v>228420</v>
      </c>
      <c r="I248" s="293">
        <f t="shared" si="16"/>
        <v>5228822515</v>
      </c>
      <c r="J248" s="292" t="s">
        <v>115</v>
      </c>
      <c r="K248" s="292"/>
    </row>
    <row r="249" spans="1:11" s="308" customFormat="1">
      <c r="A249" s="538">
        <v>44397</v>
      </c>
      <c r="B249" s="315"/>
      <c r="C249" s="292" t="s">
        <v>544</v>
      </c>
      <c r="D249" s="392" t="s">
        <v>1700</v>
      </c>
      <c r="E249" s="292" t="s">
        <v>118</v>
      </c>
      <c r="F249" s="296"/>
      <c r="G249" s="316"/>
      <c r="H249" s="296">
        <v>2164541.52</v>
      </c>
      <c r="I249" s="293">
        <f t="shared" si="16"/>
        <v>49549091301</v>
      </c>
      <c r="J249" s="292" t="s">
        <v>115</v>
      </c>
      <c r="K249" s="292"/>
    </row>
    <row r="250" spans="1:11" s="308" customFormat="1">
      <c r="A250" s="538">
        <v>44406</v>
      </c>
      <c r="B250" s="315"/>
      <c r="C250" s="292" t="s">
        <v>357</v>
      </c>
      <c r="D250" s="392" t="s">
        <v>1700</v>
      </c>
      <c r="E250" s="292" t="s">
        <v>118</v>
      </c>
      <c r="F250" s="296"/>
      <c r="G250" s="316"/>
      <c r="H250" s="296">
        <v>35147</v>
      </c>
      <c r="I250" s="293">
        <f t="shared" si="16"/>
        <v>804559255</v>
      </c>
      <c r="J250" s="292" t="s">
        <v>115</v>
      </c>
      <c r="K250" s="292"/>
    </row>
    <row r="251" spans="1:11" s="308" customFormat="1">
      <c r="A251" s="538">
        <v>44406</v>
      </c>
      <c r="B251" s="315"/>
      <c r="C251" s="292" t="s">
        <v>645</v>
      </c>
      <c r="D251" s="392" t="s">
        <v>1700</v>
      </c>
      <c r="E251" s="292" t="s">
        <v>118</v>
      </c>
      <c r="F251" s="296"/>
      <c r="G251" s="316"/>
      <c r="H251" s="296">
        <v>195978</v>
      </c>
      <c r="I251" s="293">
        <f t="shared" si="16"/>
        <v>4486184130</v>
      </c>
      <c r="J251" s="292" t="s">
        <v>115</v>
      </c>
      <c r="K251" s="292"/>
    </row>
    <row r="252" spans="1:11" s="308" customFormat="1">
      <c r="A252" s="538">
        <v>44406</v>
      </c>
      <c r="B252" s="315"/>
      <c r="C252" s="292" t="s">
        <v>908</v>
      </c>
      <c r="D252" s="392" t="s">
        <v>1700</v>
      </c>
      <c r="E252" s="292" t="s">
        <v>118</v>
      </c>
      <c r="F252" s="296"/>
      <c r="G252" s="316"/>
      <c r="H252" s="296">
        <v>68024.5</v>
      </c>
      <c r="I252" s="293">
        <f t="shared" si="16"/>
        <v>1557166786</v>
      </c>
      <c r="J252" s="292" t="s">
        <v>115</v>
      </c>
      <c r="K252" s="292"/>
    </row>
    <row r="253" spans="1:11" s="308" customFormat="1">
      <c r="A253" s="538">
        <v>44406</v>
      </c>
      <c r="B253" s="315"/>
      <c r="C253" s="292" t="s">
        <v>139</v>
      </c>
      <c r="D253" s="392" t="s">
        <v>1700</v>
      </c>
      <c r="E253" s="292" t="s">
        <v>118</v>
      </c>
      <c r="F253" s="296"/>
      <c r="G253" s="316"/>
      <c r="H253" s="296">
        <v>5010</v>
      </c>
      <c r="I253" s="293">
        <f t="shared" si="16"/>
        <v>114685232</v>
      </c>
      <c r="J253" s="292" t="s">
        <v>115</v>
      </c>
      <c r="K253" s="292"/>
    </row>
    <row r="254" spans="1:11" s="308" customFormat="1">
      <c r="A254" s="538">
        <v>44406</v>
      </c>
      <c r="B254" s="315"/>
      <c r="C254" s="292" t="s">
        <v>268</v>
      </c>
      <c r="D254" s="392" t="s">
        <v>1700</v>
      </c>
      <c r="E254" s="292" t="s">
        <v>118</v>
      </c>
      <c r="F254" s="296"/>
      <c r="G254" s="316"/>
      <c r="H254" s="296">
        <v>6300</v>
      </c>
      <c r="I254" s="293">
        <f t="shared" si="16"/>
        <v>144214963</v>
      </c>
      <c r="J254" s="292" t="s">
        <v>115</v>
      </c>
      <c r="K254" s="292"/>
    </row>
    <row r="255" spans="1:11" s="308" customFormat="1">
      <c r="A255" s="538">
        <v>44406</v>
      </c>
      <c r="B255" s="315"/>
      <c r="C255" s="292" t="s">
        <v>143</v>
      </c>
      <c r="D255" s="392" t="s">
        <v>1700</v>
      </c>
      <c r="E255" s="292" t="s">
        <v>118</v>
      </c>
      <c r="F255" s="296"/>
      <c r="G255" s="316"/>
      <c r="H255" s="296">
        <v>46707.97</v>
      </c>
      <c r="I255" s="293">
        <f t="shared" si="16"/>
        <v>1069204471</v>
      </c>
      <c r="J255" s="292" t="s">
        <v>115</v>
      </c>
      <c r="K255" s="292"/>
    </row>
    <row r="256" spans="1:11" s="308" customFormat="1">
      <c r="A256" s="538">
        <v>44406</v>
      </c>
      <c r="B256" s="315"/>
      <c r="C256" s="292" t="s">
        <v>448</v>
      </c>
      <c r="D256" s="392" t="s">
        <v>1700</v>
      </c>
      <c r="E256" s="292" t="s">
        <v>118</v>
      </c>
      <c r="F256" s="296"/>
      <c r="G256" s="316"/>
      <c r="H256" s="296">
        <v>34843.75</v>
      </c>
      <c r="I256" s="293">
        <f t="shared" si="16"/>
        <v>797617479</v>
      </c>
      <c r="J256" s="292" t="s">
        <v>115</v>
      </c>
      <c r="K256" s="292"/>
    </row>
    <row r="257" spans="1:11" s="308" customFormat="1">
      <c r="A257" s="538">
        <v>44406</v>
      </c>
      <c r="B257" s="315"/>
      <c r="C257" s="292" t="s">
        <v>141</v>
      </c>
      <c r="D257" s="392" t="s">
        <v>1700</v>
      </c>
      <c r="E257" s="292" t="s">
        <v>118</v>
      </c>
      <c r="F257" s="296"/>
      <c r="G257" s="316"/>
      <c r="H257" s="296">
        <v>342325.6</v>
      </c>
      <c r="I257" s="293">
        <f t="shared" si="16"/>
        <v>7836265672</v>
      </c>
      <c r="J257" s="292" t="s">
        <v>115</v>
      </c>
      <c r="K257" s="292"/>
    </row>
    <row r="258" spans="1:11" s="308" customFormat="1">
      <c r="A258" s="538">
        <v>44406</v>
      </c>
      <c r="B258" s="315"/>
      <c r="C258" s="292" t="s">
        <v>269</v>
      </c>
      <c r="D258" s="392" t="s">
        <v>1700</v>
      </c>
      <c r="E258" s="292" t="s">
        <v>118</v>
      </c>
      <c r="F258" s="296"/>
      <c r="G258" s="316"/>
      <c r="H258" s="296">
        <v>16240</v>
      </c>
      <c r="I258" s="293">
        <f t="shared" si="16"/>
        <v>371754127</v>
      </c>
      <c r="J258" s="292" t="s">
        <v>115</v>
      </c>
      <c r="K258" s="292"/>
    </row>
    <row r="259" spans="1:11" s="308" customFormat="1">
      <c r="A259" s="538">
        <v>44406</v>
      </c>
      <c r="B259" s="315"/>
      <c r="C259" s="292" t="s">
        <v>217</v>
      </c>
      <c r="D259" s="392" t="s">
        <v>1700</v>
      </c>
      <c r="E259" s="292" t="s">
        <v>118</v>
      </c>
      <c r="F259" s="296"/>
      <c r="G259" s="316"/>
      <c r="H259" s="296">
        <v>11640</v>
      </c>
      <c r="I259" s="293">
        <f t="shared" si="16"/>
        <v>266454313</v>
      </c>
      <c r="J259" s="292" t="s">
        <v>115</v>
      </c>
      <c r="K259" s="292"/>
    </row>
    <row r="260" spans="1:11" s="308" customFormat="1">
      <c r="A260" s="538">
        <v>44406</v>
      </c>
      <c r="B260" s="315"/>
      <c r="C260" s="292" t="s">
        <v>526</v>
      </c>
      <c r="D260" s="392" t="s">
        <v>1700</v>
      </c>
      <c r="E260" s="292" t="s">
        <v>118</v>
      </c>
      <c r="F260" s="296"/>
      <c r="G260" s="316"/>
      <c r="H260" s="296">
        <v>105441</v>
      </c>
      <c r="I260" s="293">
        <f t="shared" si="16"/>
        <v>2413677764</v>
      </c>
      <c r="J260" s="292" t="s">
        <v>115</v>
      </c>
      <c r="K260" s="292"/>
    </row>
    <row r="261" spans="1:11" s="308" customFormat="1">
      <c r="A261" s="538">
        <v>44406</v>
      </c>
      <c r="B261" s="315"/>
      <c r="C261" s="292" t="s">
        <v>140</v>
      </c>
      <c r="D261" s="392" t="s">
        <v>1700</v>
      </c>
      <c r="E261" s="292" t="s">
        <v>118</v>
      </c>
      <c r="F261" s="296"/>
      <c r="G261" s="316"/>
      <c r="H261" s="296">
        <v>5756</v>
      </c>
      <c r="I261" s="293">
        <f t="shared" si="16"/>
        <v>131762115</v>
      </c>
      <c r="J261" s="292" t="s">
        <v>115</v>
      </c>
      <c r="K261" s="292"/>
    </row>
    <row r="262" spans="1:11" s="308" customFormat="1">
      <c r="A262" s="538">
        <v>44406</v>
      </c>
      <c r="B262" s="315"/>
      <c r="C262" s="292" t="s">
        <v>138</v>
      </c>
      <c r="D262" s="392" t="s">
        <v>1700</v>
      </c>
      <c r="E262" s="292" t="s">
        <v>118</v>
      </c>
      <c r="F262" s="296"/>
      <c r="G262" s="316"/>
      <c r="H262" s="296">
        <v>603599.28</v>
      </c>
      <c r="I262" s="293">
        <f t="shared" si="16"/>
        <v>13817150449</v>
      </c>
      <c r="J262" s="292" t="s">
        <v>115</v>
      </c>
      <c r="K262" s="292"/>
    </row>
    <row r="263" spans="1:11" s="308" customFormat="1">
      <c r="A263" s="538">
        <v>44406</v>
      </c>
      <c r="B263" s="315"/>
      <c r="C263" s="292" t="s">
        <v>447</v>
      </c>
      <c r="D263" s="392" t="s">
        <v>1700</v>
      </c>
      <c r="E263" s="292" t="s">
        <v>118</v>
      </c>
      <c r="F263" s="296"/>
      <c r="G263" s="316"/>
      <c r="H263" s="296">
        <v>86682.880000000005</v>
      </c>
      <c r="I263" s="293">
        <f t="shared" si="16"/>
        <v>1984280687</v>
      </c>
      <c r="J263" s="292" t="s">
        <v>115</v>
      </c>
      <c r="K263" s="292"/>
    </row>
    <row r="264" spans="1:11" s="308" customFormat="1">
      <c r="A264" s="538">
        <v>44406</v>
      </c>
      <c r="B264" s="315"/>
      <c r="C264" s="292" t="s">
        <v>502</v>
      </c>
      <c r="D264" s="392" t="s">
        <v>1700</v>
      </c>
      <c r="E264" s="292" t="s">
        <v>118</v>
      </c>
      <c r="F264" s="296"/>
      <c r="G264" s="316"/>
      <c r="H264" s="296">
        <v>78016.84</v>
      </c>
      <c r="I264" s="293">
        <f t="shared" si="16"/>
        <v>1785904078</v>
      </c>
      <c r="J264" s="292" t="s">
        <v>115</v>
      </c>
      <c r="K264" s="292"/>
    </row>
    <row r="265" spans="1:11" s="308" customFormat="1">
      <c r="A265" s="538">
        <v>44406</v>
      </c>
      <c r="B265" s="315"/>
      <c r="C265" s="292" t="s">
        <v>593</v>
      </c>
      <c r="D265" s="392" t="s">
        <v>1700</v>
      </c>
      <c r="E265" s="292" t="s">
        <v>118</v>
      </c>
      <c r="F265" s="296"/>
      <c r="G265" s="316"/>
      <c r="H265" s="296">
        <v>337411.39</v>
      </c>
      <c r="I265" s="293">
        <f t="shared" si="16"/>
        <v>7723773194</v>
      </c>
      <c r="J265" s="292" t="s">
        <v>115</v>
      </c>
      <c r="K265" s="292"/>
    </row>
    <row r="266" spans="1:11" s="308" customFormat="1">
      <c r="A266" s="538">
        <v>44406</v>
      </c>
      <c r="B266" s="315"/>
      <c r="C266" s="292" t="s">
        <v>137</v>
      </c>
      <c r="D266" s="392" t="s">
        <v>1767</v>
      </c>
      <c r="E266" s="292" t="s">
        <v>118</v>
      </c>
      <c r="F266" s="296"/>
      <c r="G266" s="316"/>
      <c r="H266" s="296">
        <v>32671.8</v>
      </c>
      <c r="I266" s="293">
        <f t="shared" si="16"/>
        <v>747898798</v>
      </c>
      <c r="J266" s="292" t="s">
        <v>115</v>
      </c>
      <c r="K266" s="292"/>
    </row>
    <row r="267" spans="1:11" s="308" customFormat="1">
      <c r="A267" s="538">
        <v>44406</v>
      </c>
      <c r="B267" s="315"/>
      <c r="C267" s="292" t="s">
        <v>612</v>
      </c>
      <c r="D267" s="392" t="s">
        <v>1768</v>
      </c>
      <c r="E267" s="292" t="s">
        <v>118</v>
      </c>
      <c r="F267" s="296"/>
      <c r="G267" s="316"/>
      <c r="H267" s="296">
        <v>34067.54</v>
      </c>
      <c r="I267" s="293">
        <f t="shared" si="16"/>
        <v>779849051</v>
      </c>
      <c r="J267" s="292" t="s">
        <v>115</v>
      </c>
      <c r="K267" s="292"/>
    </row>
    <row r="268" spans="1:11" s="308" customFormat="1">
      <c r="A268" s="538">
        <v>44406</v>
      </c>
      <c r="B268" s="315"/>
      <c r="C268" s="292" t="s">
        <v>531</v>
      </c>
      <c r="D268" s="392" t="s">
        <v>1768</v>
      </c>
      <c r="E268" s="292" t="s">
        <v>118</v>
      </c>
      <c r="F268" s="296"/>
      <c r="G268" s="316"/>
      <c r="H268" s="296">
        <v>107310.57</v>
      </c>
      <c r="I268" s="293">
        <f t="shared" si="16"/>
        <v>2456474584</v>
      </c>
      <c r="J268" s="292" t="s">
        <v>115</v>
      </c>
      <c r="K268" s="292"/>
    </row>
    <row r="269" spans="1:11" s="308" customFormat="1">
      <c r="A269" s="538">
        <v>44406</v>
      </c>
      <c r="B269" s="315"/>
      <c r="C269" s="292" t="s">
        <v>1375</v>
      </c>
      <c r="D269" s="392" t="s">
        <v>1704</v>
      </c>
      <c r="E269" s="292" t="s">
        <v>118</v>
      </c>
      <c r="F269" s="296"/>
      <c r="G269" s="316"/>
      <c r="H269" s="296">
        <v>9974.3799999999992</v>
      </c>
      <c r="I269" s="293">
        <f t="shared" si="16"/>
        <v>228326165</v>
      </c>
      <c r="J269" s="292" t="s">
        <v>115</v>
      </c>
      <c r="K269" s="292"/>
    </row>
    <row r="270" spans="1:11" s="308" customFormat="1">
      <c r="A270" s="538">
        <v>44406</v>
      </c>
      <c r="B270" s="315"/>
      <c r="C270" s="292" t="s">
        <v>497</v>
      </c>
      <c r="D270" s="392" t="s">
        <v>1704</v>
      </c>
      <c r="E270" s="292" t="s">
        <v>118</v>
      </c>
      <c r="F270" s="296"/>
      <c r="G270" s="316"/>
      <c r="H270" s="296">
        <v>16830</v>
      </c>
      <c r="I270" s="293">
        <f t="shared" si="16"/>
        <v>385259973</v>
      </c>
      <c r="J270" s="292" t="s">
        <v>115</v>
      </c>
      <c r="K270" s="292"/>
    </row>
    <row r="271" spans="1:11" s="308" customFormat="1">
      <c r="A271" s="538">
        <v>44406</v>
      </c>
      <c r="B271" s="315"/>
      <c r="C271" s="292" t="s">
        <v>211</v>
      </c>
      <c r="D271" s="392" t="s">
        <v>1704</v>
      </c>
      <c r="E271" s="292" t="s">
        <v>118</v>
      </c>
      <c r="F271" s="296"/>
      <c r="G271" s="316"/>
      <c r="H271" s="296">
        <v>4000</v>
      </c>
      <c r="I271" s="293">
        <f t="shared" si="16"/>
        <v>91565056</v>
      </c>
      <c r="J271" s="292" t="s">
        <v>115</v>
      </c>
      <c r="K271" s="292"/>
    </row>
    <row r="272" spans="1:11" s="308" customFormat="1">
      <c r="A272" s="538">
        <v>44406</v>
      </c>
      <c r="B272" s="315"/>
      <c r="C272" s="292" t="s">
        <v>271</v>
      </c>
      <c r="D272" s="392" t="s">
        <v>1704</v>
      </c>
      <c r="E272" s="292" t="s">
        <v>118</v>
      </c>
      <c r="F272" s="296"/>
      <c r="G272" s="316"/>
      <c r="H272" s="296">
        <v>10660</v>
      </c>
      <c r="I272" s="293">
        <f t="shared" si="16"/>
        <v>244020874</v>
      </c>
      <c r="J272" s="292" t="s">
        <v>115</v>
      </c>
      <c r="K272" s="292"/>
    </row>
    <row r="273" spans="1:11" s="308" customFormat="1">
      <c r="A273" s="538">
        <v>44406</v>
      </c>
      <c r="B273" s="315"/>
      <c r="C273" s="292" t="s">
        <v>317</v>
      </c>
      <c r="D273" s="392" t="s">
        <v>1704</v>
      </c>
      <c r="E273" s="292" t="s">
        <v>118</v>
      </c>
      <c r="F273" s="296"/>
      <c r="G273" s="316"/>
      <c r="H273" s="296">
        <v>16890</v>
      </c>
      <c r="I273" s="293">
        <f t="shared" si="16"/>
        <v>386633448</v>
      </c>
      <c r="J273" s="292" t="s">
        <v>115</v>
      </c>
      <c r="K273" s="292"/>
    </row>
    <row r="274" spans="1:11" s="308" customFormat="1">
      <c r="A274" s="538">
        <v>44406</v>
      </c>
      <c r="B274" s="315"/>
      <c r="C274" s="292" t="s">
        <v>446</v>
      </c>
      <c r="D274" s="392" t="s">
        <v>1704</v>
      </c>
      <c r="E274" s="292" t="s">
        <v>118</v>
      </c>
      <c r="F274" s="296"/>
      <c r="G274" s="316"/>
      <c r="H274" s="296">
        <v>2440</v>
      </c>
      <c r="I274" s="293">
        <f t="shared" si="16"/>
        <v>55854684</v>
      </c>
      <c r="J274" s="292" t="s">
        <v>115</v>
      </c>
      <c r="K274" s="292"/>
    </row>
    <row r="275" spans="1:11" s="308" customFormat="1">
      <c r="A275" s="538">
        <v>44406</v>
      </c>
      <c r="B275" s="315"/>
      <c r="C275" s="292" t="s">
        <v>672</v>
      </c>
      <c r="D275" s="392" t="s">
        <v>1704</v>
      </c>
      <c r="E275" s="292" t="s">
        <v>118</v>
      </c>
      <c r="F275" s="296"/>
      <c r="G275" s="316"/>
      <c r="H275" s="296">
        <v>11700</v>
      </c>
      <c r="I275" s="293">
        <f t="shared" si="16"/>
        <v>267827788</v>
      </c>
      <c r="J275" s="292" t="s">
        <v>115</v>
      </c>
      <c r="K275" s="292"/>
    </row>
    <row r="276" spans="1:11" s="308" customFormat="1">
      <c r="A276" s="538">
        <v>44406</v>
      </c>
      <c r="B276" s="315"/>
      <c r="C276" s="292" t="s">
        <v>553</v>
      </c>
      <c r="D276" s="392" t="s">
        <v>1704</v>
      </c>
      <c r="E276" s="292" t="s">
        <v>118</v>
      </c>
      <c r="F276" s="296"/>
      <c r="G276" s="316"/>
      <c r="H276" s="296">
        <v>7840</v>
      </c>
      <c r="I276" s="293">
        <f t="shared" si="16"/>
        <v>179467509</v>
      </c>
      <c r="J276" s="292" t="s">
        <v>115</v>
      </c>
      <c r="K276" s="292"/>
    </row>
    <row r="277" spans="1:11" s="308" customFormat="1">
      <c r="A277" s="538">
        <v>44406</v>
      </c>
      <c r="B277" s="315"/>
      <c r="C277" s="292" t="s">
        <v>157</v>
      </c>
      <c r="D277" s="392" t="s">
        <v>1769</v>
      </c>
      <c r="E277" s="292" t="s">
        <v>118</v>
      </c>
      <c r="F277" s="296"/>
      <c r="G277" s="316"/>
      <c r="H277" s="296">
        <v>5152.2700000000004</v>
      </c>
      <c r="I277" s="293">
        <f t="shared" si="16"/>
        <v>117941973</v>
      </c>
      <c r="J277" s="292" t="s">
        <v>115</v>
      </c>
      <c r="K277" s="292"/>
    </row>
    <row r="278" spans="1:11" s="308" customFormat="1">
      <c r="A278" s="538">
        <v>44406</v>
      </c>
      <c r="B278" s="315"/>
      <c r="C278" s="292" t="s">
        <v>281</v>
      </c>
      <c r="D278" s="392" t="s">
        <v>1769</v>
      </c>
      <c r="E278" s="292" t="s">
        <v>118</v>
      </c>
      <c r="F278" s="296"/>
      <c r="G278" s="316"/>
      <c r="H278" s="298">
        <v>7300</v>
      </c>
      <c r="I278" s="293">
        <f t="shared" si="16"/>
        <v>167106227</v>
      </c>
      <c r="J278" s="292" t="s">
        <v>115</v>
      </c>
      <c r="K278" s="292"/>
    </row>
    <row r="279" spans="1:11" s="308" customFormat="1">
      <c r="A279" s="538">
        <v>44406</v>
      </c>
      <c r="B279" s="315"/>
      <c r="C279" s="292" t="s">
        <v>158</v>
      </c>
      <c r="D279" s="392" t="s">
        <v>1769</v>
      </c>
      <c r="E279" s="292" t="s">
        <v>118</v>
      </c>
      <c r="F279" s="296"/>
      <c r="G279" s="316"/>
      <c r="H279" s="316">
        <v>222156.55</v>
      </c>
      <c r="I279" s="293">
        <f t="shared" si="16"/>
        <v>5085444228</v>
      </c>
      <c r="J279" s="292" t="s">
        <v>115</v>
      </c>
      <c r="K279" s="292"/>
    </row>
    <row r="280" spans="1:11" s="308" customFormat="1">
      <c r="A280" s="538">
        <v>44406</v>
      </c>
      <c r="B280" s="315"/>
      <c r="C280" s="292" t="s">
        <v>283</v>
      </c>
      <c r="D280" s="392" t="s">
        <v>1769</v>
      </c>
      <c r="E280" s="292" t="s">
        <v>118</v>
      </c>
      <c r="F280" s="296"/>
      <c r="G280" s="316"/>
      <c r="H280" s="316">
        <v>21726</v>
      </c>
      <c r="I280" s="293">
        <f t="shared" si="16"/>
        <v>497335601</v>
      </c>
      <c r="J280" s="292" t="s">
        <v>115</v>
      </c>
      <c r="K280" s="292"/>
    </row>
    <row r="281" spans="1:11" s="308" customFormat="1">
      <c r="A281" s="538">
        <v>44406</v>
      </c>
      <c r="B281" s="315"/>
      <c r="C281" s="292" t="s">
        <v>594</v>
      </c>
      <c r="D281" s="392" t="s">
        <v>1769</v>
      </c>
      <c r="E281" s="292" t="s">
        <v>118</v>
      </c>
      <c r="F281" s="296"/>
      <c r="G281" s="316"/>
      <c r="H281" s="316">
        <v>4884</v>
      </c>
      <c r="I281" s="293">
        <f t="shared" si="16"/>
        <v>111800933</v>
      </c>
      <c r="J281" s="292" t="s">
        <v>115</v>
      </c>
      <c r="K281" s="292"/>
    </row>
    <row r="282" spans="1:11" s="308" customFormat="1">
      <c r="A282" s="538">
        <v>44406</v>
      </c>
      <c r="B282" s="315"/>
      <c r="C282" s="292" t="s">
        <v>1376</v>
      </c>
      <c r="D282" s="392" t="s">
        <v>1891</v>
      </c>
      <c r="E282" s="292" t="s">
        <v>118</v>
      </c>
      <c r="F282" s="296"/>
      <c r="G282" s="316"/>
      <c r="H282" s="316">
        <v>2708</v>
      </c>
      <c r="I282" s="293">
        <f t="shared" si="16"/>
        <v>61989543</v>
      </c>
      <c r="J282" s="292" t="s">
        <v>115</v>
      </c>
      <c r="K282" s="292"/>
    </row>
    <row r="283" spans="1:11" s="308" customFormat="1">
      <c r="A283" s="538">
        <v>44406</v>
      </c>
      <c r="B283" s="315"/>
      <c r="C283" s="292" t="s">
        <v>647</v>
      </c>
      <c r="D283" s="392" t="s">
        <v>1769</v>
      </c>
      <c r="E283" s="292" t="s">
        <v>118</v>
      </c>
      <c r="F283" s="296"/>
      <c r="G283" s="316"/>
      <c r="H283" s="316">
        <v>2875</v>
      </c>
      <c r="I283" s="293">
        <f t="shared" si="16"/>
        <v>65812384</v>
      </c>
      <c r="J283" s="292" t="s">
        <v>115</v>
      </c>
      <c r="K283" s="292"/>
    </row>
    <row r="284" spans="1:11" s="308" customFormat="1">
      <c r="A284" s="538">
        <v>44406</v>
      </c>
      <c r="B284" s="315"/>
      <c r="C284" s="292" t="s">
        <v>530</v>
      </c>
      <c r="D284" s="392" t="s">
        <v>1769</v>
      </c>
      <c r="E284" s="292" t="s">
        <v>118</v>
      </c>
      <c r="F284" s="296"/>
      <c r="G284" s="316"/>
      <c r="H284" s="316">
        <v>25250</v>
      </c>
      <c r="I284" s="293">
        <f t="shared" si="16"/>
        <v>578004415</v>
      </c>
      <c r="J284" s="292" t="s">
        <v>115</v>
      </c>
      <c r="K284" s="292"/>
    </row>
    <row r="285" spans="1:11" s="308" customFormat="1">
      <c r="A285" s="538">
        <v>44406</v>
      </c>
      <c r="B285" s="315"/>
      <c r="C285" s="292" t="s">
        <v>360</v>
      </c>
      <c r="D285" s="392" t="s">
        <v>1769</v>
      </c>
      <c r="E285" s="292" t="s">
        <v>118</v>
      </c>
      <c r="F285" s="296"/>
      <c r="G285" s="316"/>
      <c r="H285" s="316">
        <v>51722.1</v>
      </c>
      <c r="I285" s="293">
        <f t="shared" si="16"/>
        <v>1183984244</v>
      </c>
      <c r="J285" s="292" t="s">
        <v>115</v>
      </c>
      <c r="K285" s="292"/>
    </row>
    <row r="286" spans="1:11" s="308" customFormat="1">
      <c r="A286" s="538">
        <v>44406</v>
      </c>
      <c r="B286" s="315"/>
      <c r="C286" s="292" t="s">
        <v>529</v>
      </c>
      <c r="D286" s="392" t="s">
        <v>1769</v>
      </c>
      <c r="E286" s="292" t="s">
        <v>118</v>
      </c>
      <c r="F286" s="296"/>
      <c r="G286" s="316"/>
      <c r="H286" s="316">
        <v>12540</v>
      </c>
      <c r="I286" s="293">
        <f t="shared" si="16"/>
        <v>287056450</v>
      </c>
      <c r="J286" s="292" t="s">
        <v>115</v>
      </c>
      <c r="K286" s="292"/>
    </row>
    <row r="287" spans="1:11" s="308" customFormat="1">
      <c r="A287" s="538">
        <v>44406</v>
      </c>
      <c r="B287" s="315"/>
      <c r="C287" s="292" t="s">
        <v>395</v>
      </c>
      <c r="D287" s="392" t="s">
        <v>1769</v>
      </c>
      <c r="E287" s="292" t="s">
        <v>118</v>
      </c>
      <c r="F287" s="296"/>
      <c r="G287" s="316"/>
      <c r="H287" s="316">
        <v>991</v>
      </c>
      <c r="I287" s="293">
        <f t="shared" si="16"/>
        <v>22685243</v>
      </c>
      <c r="J287" s="292" t="s">
        <v>115</v>
      </c>
      <c r="K287" s="292"/>
    </row>
    <row r="288" spans="1:11" s="308" customFormat="1">
      <c r="A288" s="538">
        <v>44406</v>
      </c>
      <c r="B288" s="315"/>
      <c r="C288" s="292" t="s">
        <v>637</v>
      </c>
      <c r="D288" s="392" t="s">
        <v>1769</v>
      </c>
      <c r="E288" s="292" t="s">
        <v>118</v>
      </c>
      <c r="F288" s="296"/>
      <c r="G288" s="316"/>
      <c r="H288" s="316">
        <v>6840</v>
      </c>
      <c r="I288" s="293">
        <f t="shared" si="16"/>
        <v>156576246</v>
      </c>
      <c r="J288" s="292" t="s">
        <v>115</v>
      </c>
      <c r="K288" s="292"/>
    </row>
    <row r="289" spans="1:11" s="308" customFormat="1">
      <c r="A289" s="538">
        <v>44406</v>
      </c>
      <c r="B289" s="315"/>
      <c r="C289" s="292" t="s">
        <v>396</v>
      </c>
      <c r="D289" s="392" t="s">
        <v>1769</v>
      </c>
      <c r="E289" s="292" t="s">
        <v>118</v>
      </c>
      <c r="F289" s="296"/>
      <c r="G289" s="316"/>
      <c r="H289" s="316">
        <v>11475.64</v>
      </c>
      <c r="I289" s="293">
        <f t="shared" si="16"/>
        <v>262691904</v>
      </c>
      <c r="J289" s="292" t="s">
        <v>115</v>
      </c>
      <c r="K289" s="292"/>
    </row>
    <row r="290" spans="1:11" s="308" customFormat="1">
      <c r="A290" s="538">
        <v>44406</v>
      </c>
      <c r="B290" s="315"/>
      <c r="C290" s="292" t="s">
        <v>633</v>
      </c>
      <c r="D290" s="392" t="s">
        <v>1769</v>
      </c>
      <c r="E290" s="292" t="s">
        <v>118</v>
      </c>
      <c r="F290" s="296"/>
      <c r="G290" s="316"/>
      <c r="H290" s="316">
        <v>1800</v>
      </c>
      <c r="I290" s="293">
        <f t="shared" si="16"/>
        <v>41204275</v>
      </c>
      <c r="J290" s="292" t="s">
        <v>115</v>
      </c>
      <c r="K290" s="292"/>
    </row>
    <row r="291" spans="1:11" s="308" customFormat="1">
      <c r="A291" s="538">
        <v>44406</v>
      </c>
      <c r="B291" s="315"/>
      <c r="C291" s="292" t="s">
        <v>1890</v>
      </c>
      <c r="D291" s="392" t="s">
        <v>1892</v>
      </c>
      <c r="E291" s="292" t="s">
        <v>118</v>
      </c>
      <c r="F291" s="296"/>
      <c r="G291" s="316"/>
      <c r="H291" s="316">
        <v>507.68</v>
      </c>
      <c r="I291" s="293">
        <f t="shared" si="16"/>
        <v>11621437</v>
      </c>
      <c r="J291" s="292" t="s">
        <v>115</v>
      </c>
      <c r="K291" s="292"/>
    </row>
    <row r="292" spans="1:11" s="308" customFormat="1">
      <c r="A292" s="538">
        <v>44406</v>
      </c>
      <c r="B292" s="315"/>
      <c r="C292" s="292" t="s">
        <v>220</v>
      </c>
      <c r="D292" s="392" t="s">
        <v>1893</v>
      </c>
      <c r="E292" s="292" t="s">
        <v>118</v>
      </c>
      <c r="F292" s="296"/>
      <c r="G292" s="316"/>
      <c r="H292" s="316">
        <v>10069.219999999999</v>
      </c>
      <c r="I292" s="293">
        <f t="shared" si="16"/>
        <v>230497173</v>
      </c>
      <c r="J292" s="292" t="s">
        <v>115</v>
      </c>
      <c r="K292" s="292"/>
    </row>
    <row r="293" spans="1:11" s="308" customFormat="1">
      <c r="A293" s="538">
        <v>44386</v>
      </c>
      <c r="B293" s="315"/>
      <c r="C293" s="292" t="s">
        <v>502</v>
      </c>
      <c r="D293" s="392" t="s">
        <v>1894</v>
      </c>
      <c r="E293" s="292" t="s">
        <v>118</v>
      </c>
      <c r="F293" s="296"/>
      <c r="G293" s="316"/>
      <c r="H293" s="316">
        <v>47427.5</v>
      </c>
      <c r="I293" s="293">
        <f t="shared" si="16"/>
        <v>1085675422</v>
      </c>
      <c r="J293" s="292" t="s">
        <v>115</v>
      </c>
      <c r="K293" s="292"/>
    </row>
    <row r="294" spans="1:11" s="308" customFormat="1">
      <c r="A294" s="538">
        <v>44406</v>
      </c>
      <c r="B294" s="315"/>
      <c r="C294" s="292" t="s">
        <v>145</v>
      </c>
      <c r="D294" s="392" t="s">
        <v>1704</v>
      </c>
      <c r="E294" s="292" t="s">
        <v>97</v>
      </c>
      <c r="F294" s="296"/>
      <c r="G294" s="316"/>
      <c r="H294" s="316"/>
      <c r="I294" s="293">
        <v>9300000</v>
      </c>
      <c r="J294" s="292" t="s">
        <v>114</v>
      </c>
      <c r="K294" s="292"/>
    </row>
    <row r="295" spans="1:11" s="308" customFormat="1">
      <c r="A295" s="538">
        <v>44406</v>
      </c>
      <c r="B295" s="315"/>
      <c r="C295" s="292" t="s">
        <v>273</v>
      </c>
      <c r="D295" s="392" t="s">
        <v>1704</v>
      </c>
      <c r="E295" s="292" t="s">
        <v>97</v>
      </c>
      <c r="F295" s="296"/>
      <c r="G295" s="316"/>
      <c r="H295" s="316"/>
      <c r="I295" s="293">
        <v>325000000</v>
      </c>
      <c r="J295" s="292" t="s">
        <v>114</v>
      </c>
      <c r="K295" s="292"/>
    </row>
    <row r="296" spans="1:11" s="308" customFormat="1">
      <c r="A296" s="538">
        <v>44406</v>
      </c>
      <c r="B296" s="315"/>
      <c r="C296" s="292" t="s">
        <v>146</v>
      </c>
      <c r="D296" s="392" t="s">
        <v>1704</v>
      </c>
      <c r="E296" s="292" t="s">
        <v>97</v>
      </c>
      <c r="F296" s="296"/>
      <c r="G296" s="316"/>
      <c r="H296" s="316"/>
      <c r="I296" s="293">
        <v>81238000</v>
      </c>
      <c r="J296" s="292" t="s">
        <v>114</v>
      </c>
      <c r="K296" s="292"/>
    </row>
    <row r="297" spans="1:11" s="308" customFormat="1">
      <c r="A297" s="538">
        <v>44406</v>
      </c>
      <c r="B297" s="315"/>
      <c r="C297" s="292" t="s">
        <v>1711</v>
      </c>
      <c r="D297" s="392" t="s">
        <v>1704</v>
      </c>
      <c r="E297" s="292" t="s">
        <v>97</v>
      </c>
      <c r="F297" s="296"/>
      <c r="G297" s="316"/>
      <c r="H297" s="316"/>
      <c r="I297" s="293">
        <v>13440000</v>
      </c>
      <c r="J297" s="292" t="s">
        <v>114</v>
      </c>
      <c r="K297" s="292"/>
    </row>
    <row r="298" spans="1:11" s="308" customFormat="1">
      <c r="A298" s="538">
        <v>44406</v>
      </c>
      <c r="B298" s="315"/>
      <c r="C298" s="292" t="s">
        <v>274</v>
      </c>
      <c r="D298" s="392" t="s">
        <v>1704</v>
      </c>
      <c r="E298" s="292" t="s">
        <v>97</v>
      </c>
      <c r="F298" s="296"/>
      <c r="G298" s="316"/>
      <c r="H298" s="316"/>
      <c r="I298" s="293">
        <v>39385500</v>
      </c>
      <c r="J298" s="292" t="s">
        <v>114</v>
      </c>
      <c r="K298" s="292"/>
    </row>
    <row r="299" spans="1:11" s="308" customFormat="1">
      <c r="A299" s="538">
        <v>44406</v>
      </c>
      <c r="B299" s="315"/>
      <c r="C299" s="292" t="s">
        <v>276</v>
      </c>
      <c r="D299" s="392" t="s">
        <v>1704</v>
      </c>
      <c r="E299" s="292" t="s">
        <v>97</v>
      </c>
      <c r="F299" s="296"/>
      <c r="G299" s="316"/>
      <c r="H299" s="316"/>
      <c r="I299" s="293">
        <v>97850000</v>
      </c>
      <c r="J299" s="292" t="s">
        <v>114</v>
      </c>
      <c r="K299" s="292"/>
    </row>
    <row r="300" spans="1:11" s="308" customFormat="1">
      <c r="A300" s="538">
        <v>44406</v>
      </c>
      <c r="B300" s="315"/>
      <c r="C300" s="292" t="s">
        <v>147</v>
      </c>
      <c r="D300" s="392" t="s">
        <v>1704</v>
      </c>
      <c r="E300" s="292" t="s">
        <v>97</v>
      </c>
      <c r="F300" s="296"/>
      <c r="G300" s="316"/>
      <c r="H300" s="316"/>
      <c r="I300" s="293">
        <v>181370500</v>
      </c>
      <c r="J300" s="292" t="s">
        <v>114</v>
      </c>
      <c r="K300" s="292"/>
    </row>
    <row r="301" spans="1:11" s="308" customFormat="1">
      <c r="A301" s="538">
        <v>44406</v>
      </c>
      <c r="B301" s="315"/>
      <c r="C301" s="292" t="s">
        <v>148</v>
      </c>
      <c r="D301" s="392" t="s">
        <v>1704</v>
      </c>
      <c r="E301" s="292" t="s">
        <v>97</v>
      </c>
      <c r="F301" s="296"/>
      <c r="G301" s="316"/>
      <c r="H301" s="316"/>
      <c r="I301" s="293">
        <v>166723300</v>
      </c>
      <c r="J301" s="292" t="s">
        <v>114</v>
      </c>
      <c r="K301" s="292"/>
    </row>
    <row r="302" spans="1:11" s="308" customFormat="1">
      <c r="A302" s="538">
        <v>44406</v>
      </c>
      <c r="B302" s="315"/>
      <c r="C302" s="292" t="s">
        <v>1712</v>
      </c>
      <c r="D302" s="392" t="s">
        <v>1704</v>
      </c>
      <c r="E302" s="292" t="s">
        <v>97</v>
      </c>
      <c r="F302" s="296"/>
      <c r="G302" s="316"/>
      <c r="H302" s="316"/>
      <c r="I302" s="293">
        <v>102025000</v>
      </c>
      <c r="J302" s="292" t="s">
        <v>114</v>
      </c>
      <c r="K302" s="292"/>
    </row>
    <row r="303" spans="1:11" s="308" customFormat="1">
      <c r="A303" s="538">
        <v>44406</v>
      </c>
      <c r="B303" s="315"/>
      <c r="C303" s="292" t="s">
        <v>278</v>
      </c>
      <c r="D303" s="392" t="s">
        <v>1704</v>
      </c>
      <c r="E303" s="292" t="s">
        <v>97</v>
      </c>
      <c r="F303" s="296"/>
      <c r="G303" s="316"/>
      <c r="H303" s="316"/>
      <c r="I303" s="293">
        <v>1041861000</v>
      </c>
      <c r="J303" s="292" t="s">
        <v>114</v>
      </c>
      <c r="K303" s="292"/>
    </row>
    <row r="304" spans="1:11" s="308" customFormat="1">
      <c r="A304" s="538">
        <v>44406</v>
      </c>
      <c r="B304" s="315"/>
      <c r="C304" s="292" t="s">
        <v>1560</v>
      </c>
      <c r="D304" s="392" t="s">
        <v>1704</v>
      </c>
      <c r="E304" s="292" t="s">
        <v>97</v>
      </c>
      <c r="F304" s="296"/>
      <c r="G304" s="316"/>
      <c r="H304" s="316"/>
      <c r="I304" s="293">
        <v>17200000</v>
      </c>
      <c r="J304" s="292" t="s">
        <v>114</v>
      </c>
      <c r="K304" s="292"/>
    </row>
    <row r="305" spans="1:11" s="308" customFormat="1">
      <c r="A305" s="538">
        <v>44406</v>
      </c>
      <c r="B305" s="315"/>
      <c r="C305" s="292" t="s">
        <v>149</v>
      </c>
      <c r="D305" s="392" t="s">
        <v>1769</v>
      </c>
      <c r="E305" s="292" t="s">
        <v>97</v>
      </c>
      <c r="F305" s="296"/>
      <c r="G305" s="316"/>
      <c r="H305" s="316"/>
      <c r="I305" s="293">
        <v>74882000</v>
      </c>
      <c r="J305" s="292" t="s">
        <v>114</v>
      </c>
      <c r="K305" s="292"/>
    </row>
    <row r="306" spans="1:11" s="308" customFormat="1">
      <c r="A306" s="538">
        <v>44406</v>
      </c>
      <c r="B306" s="315"/>
      <c r="C306" s="292" t="s">
        <v>197</v>
      </c>
      <c r="D306" s="392" t="s">
        <v>1769</v>
      </c>
      <c r="E306" s="292" t="s">
        <v>97</v>
      </c>
      <c r="F306" s="296"/>
      <c r="G306" s="316"/>
      <c r="H306" s="316"/>
      <c r="I306" s="293">
        <v>39240000</v>
      </c>
      <c r="J306" s="292" t="s">
        <v>114</v>
      </c>
      <c r="K306" s="292"/>
    </row>
    <row r="307" spans="1:11" s="308" customFormat="1">
      <c r="A307" s="538">
        <v>44406</v>
      </c>
      <c r="B307" s="315"/>
      <c r="C307" s="292" t="s">
        <v>150</v>
      </c>
      <c r="D307" s="392" t="s">
        <v>1769</v>
      </c>
      <c r="E307" s="292" t="s">
        <v>97</v>
      </c>
      <c r="F307" s="296"/>
      <c r="G307" s="316"/>
      <c r="H307" s="316"/>
      <c r="I307" s="293">
        <v>195099653</v>
      </c>
      <c r="J307" s="292" t="s">
        <v>114</v>
      </c>
      <c r="K307" s="292"/>
    </row>
    <row r="308" spans="1:11" s="308" customFormat="1">
      <c r="A308" s="538">
        <v>44406</v>
      </c>
      <c r="B308" s="315"/>
      <c r="C308" s="292" t="s">
        <v>455</v>
      </c>
      <c r="D308" s="392" t="s">
        <v>1769</v>
      </c>
      <c r="E308" s="292" t="s">
        <v>97</v>
      </c>
      <c r="F308" s="296"/>
      <c r="G308" s="316"/>
      <c r="H308" s="316"/>
      <c r="I308" s="293">
        <v>298872080</v>
      </c>
      <c r="J308" s="292" t="s">
        <v>114</v>
      </c>
      <c r="K308" s="292"/>
    </row>
    <row r="309" spans="1:11" s="308" customFormat="1">
      <c r="A309" s="538">
        <v>44406</v>
      </c>
      <c r="B309" s="315"/>
      <c r="C309" s="292" t="s">
        <v>456</v>
      </c>
      <c r="D309" s="392" t="s">
        <v>1769</v>
      </c>
      <c r="E309" s="292" t="s">
        <v>97</v>
      </c>
      <c r="F309" s="296"/>
      <c r="G309" s="316"/>
      <c r="H309" s="316"/>
      <c r="I309" s="293">
        <v>18540000</v>
      </c>
      <c r="J309" s="292" t="s">
        <v>114</v>
      </c>
      <c r="K309" s="292"/>
    </row>
    <row r="310" spans="1:11" s="308" customFormat="1">
      <c r="A310" s="538">
        <v>44406</v>
      </c>
      <c r="B310" s="315"/>
      <c r="C310" s="292" t="s">
        <v>635</v>
      </c>
      <c r="D310" s="392" t="s">
        <v>1769</v>
      </c>
      <c r="E310" s="292" t="s">
        <v>97</v>
      </c>
      <c r="F310" s="296"/>
      <c r="G310" s="316"/>
      <c r="H310" s="316"/>
      <c r="I310" s="293">
        <v>171222500</v>
      </c>
      <c r="J310" s="292" t="s">
        <v>114</v>
      </c>
      <c r="K310" s="292"/>
    </row>
    <row r="311" spans="1:11" s="308" customFormat="1">
      <c r="A311" s="538">
        <v>44406</v>
      </c>
      <c r="B311" s="315"/>
      <c r="C311" s="292" t="s">
        <v>445</v>
      </c>
      <c r="D311" s="392" t="s">
        <v>1769</v>
      </c>
      <c r="E311" s="292" t="s">
        <v>97</v>
      </c>
      <c r="F311" s="296"/>
      <c r="G311" s="316"/>
      <c r="H311" s="316"/>
      <c r="I311" s="293">
        <v>11280000</v>
      </c>
      <c r="J311" s="292" t="s">
        <v>114</v>
      </c>
      <c r="K311" s="292"/>
    </row>
    <row r="312" spans="1:11" s="308" customFormat="1">
      <c r="A312" s="538">
        <v>44406</v>
      </c>
      <c r="B312" s="315"/>
      <c r="C312" s="292" t="s">
        <v>554</v>
      </c>
      <c r="D312" s="392" t="s">
        <v>1769</v>
      </c>
      <c r="E312" s="292" t="s">
        <v>97</v>
      </c>
      <c r="F312" s="296"/>
      <c r="G312" s="316"/>
      <c r="H312" s="316"/>
      <c r="I312" s="293">
        <v>136910000</v>
      </c>
      <c r="J312" s="292" t="s">
        <v>114</v>
      </c>
      <c r="K312" s="292"/>
    </row>
    <row r="313" spans="1:11" s="308" customFormat="1">
      <c r="A313" s="538">
        <v>44406</v>
      </c>
      <c r="B313" s="315"/>
      <c r="C313" s="292" t="s">
        <v>596</v>
      </c>
      <c r="D313" s="392" t="s">
        <v>1769</v>
      </c>
      <c r="E313" s="292" t="s">
        <v>97</v>
      </c>
      <c r="F313" s="296"/>
      <c r="G313" s="316"/>
      <c r="H313" s="316"/>
      <c r="I313" s="293">
        <v>11259000</v>
      </c>
      <c r="J313" s="292" t="s">
        <v>114</v>
      </c>
      <c r="K313" s="292"/>
    </row>
    <row r="314" spans="1:11" s="308" customFormat="1">
      <c r="A314" s="538">
        <v>44406</v>
      </c>
      <c r="B314" s="315"/>
      <c r="C314" s="292" t="s">
        <v>597</v>
      </c>
      <c r="D314" s="392" t="s">
        <v>1769</v>
      </c>
      <c r="E314" s="292" t="s">
        <v>97</v>
      </c>
      <c r="F314" s="296"/>
      <c r="G314" s="316"/>
      <c r="H314" s="316"/>
      <c r="I314" s="293">
        <v>169607000</v>
      </c>
      <c r="J314" s="292" t="s">
        <v>114</v>
      </c>
      <c r="K314" s="292"/>
    </row>
    <row r="315" spans="1:11" s="308" customFormat="1">
      <c r="A315" s="538">
        <v>44406</v>
      </c>
      <c r="B315" s="315"/>
      <c r="C315" s="292" t="s">
        <v>599</v>
      </c>
      <c r="D315" s="392" t="s">
        <v>1769</v>
      </c>
      <c r="E315" s="292" t="s">
        <v>97</v>
      </c>
      <c r="F315" s="296"/>
      <c r="G315" s="316"/>
      <c r="H315" s="316"/>
      <c r="I315" s="293">
        <v>204958454</v>
      </c>
      <c r="J315" s="292" t="s">
        <v>114</v>
      </c>
      <c r="K315" s="292"/>
    </row>
    <row r="316" spans="1:11" s="308" customFormat="1">
      <c r="A316" s="538">
        <v>44406</v>
      </c>
      <c r="B316" s="315"/>
      <c r="C316" s="292" t="s">
        <v>624</v>
      </c>
      <c r="D316" s="392" t="s">
        <v>1769</v>
      </c>
      <c r="E316" s="292" t="s">
        <v>97</v>
      </c>
      <c r="F316" s="296"/>
      <c r="G316" s="316"/>
      <c r="H316" s="316"/>
      <c r="I316" s="293">
        <v>91900000</v>
      </c>
      <c r="J316" s="292" t="s">
        <v>114</v>
      </c>
      <c r="K316" s="292"/>
    </row>
    <row r="317" spans="1:11" s="308" customFormat="1">
      <c r="A317" s="538">
        <v>44406</v>
      </c>
      <c r="B317" s="315"/>
      <c r="C317" s="292" t="s">
        <v>1220</v>
      </c>
      <c r="D317" s="392" t="s">
        <v>1769</v>
      </c>
      <c r="E317" s="292" t="s">
        <v>97</v>
      </c>
      <c r="F317" s="296"/>
      <c r="G317" s="316"/>
      <c r="H317" s="316"/>
      <c r="I317" s="293">
        <v>164030000</v>
      </c>
      <c r="J317" s="292" t="s">
        <v>114</v>
      </c>
      <c r="K317" s="292"/>
    </row>
    <row r="318" spans="1:11" s="308" customFormat="1">
      <c r="A318" s="538">
        <v>44406</v>
      </c>
      <c r="B318" s="315"/>
      <c r="C318" s="292" t="s">
        <v>1398</v>
      </c>
      <c r="D318" s="392" t="s">
        <v>1769</v>
      </c>
      <c r="E318" s="292" t="s">
        <v>97</v>
      </c>
      <c r="F318" s="296"/>
      <c r="G318" s="316"/>
      <c r="H318" s="316"/>
      <c r="I318" s="293">
        <v>46776000</v>
      </c>
      <c r="J318" s="292" t="s">
        <v>114</v>
      </c>
      <c r="K318" s="292"/>
    </row>
    <row r="319" spans="1:11" s="308" customFormat="1">
      <c r="A319" s="538">
        <v>44407</v>
      </c>
      <c r="B319" s="315"/>
      <c r="C319" s="292" t="s">
        <v>673</v>
      </c>
      <c r="D319" s="392" t="s">
        <v>1704</v>
      </c>
      <c r="E319" s="292" t="s">
        <v>97</v>
      </c>
      <c r="F319" s="296"/>
      <c r="G319" s="316"/>
      <c r="H319" s="316"/>
      <c r="I319" s="293">
        <v>22989200</v>
      </c>
      <c r="J319" s="292" t="s">
        <v>114</v>
      </c>
      <c r="K319" s="292"/>
    </row>
    <row r="320" spans="1:11" s="308" customFormat="1">
      <c r="A320" s="538">
        <v>44407</v>
      </c>
      <c r="B320" s="315"/>
      <c r="C320" s="292" t="s">
        <v>452</v>
      </c>
      <c r="D320" s="392" t="s">
        <v>1895</v>
      </c>
      <c r="E320" s="292" t="s">
        <v>97</v>
      </c>
      <c r="F320" s="296"/>
      <c r="G320" s="316"/>
      <c r="H320" s="316"/>
      <c r="I320" s="293">
        <v>443000000</v>
      </c>
      <c r="J320" s="292" t="s">
        <v>114</v>
      </c>
      <c r="K320" s="292"/>
    </row>
    <row r="321" spans="1:11" s="308" customFormat="1">
      <c r="A321" s="538">
        <v>44406</v>
      </c>
      <c r="B321" s="315"/>
      <c r="C321" s="292" t="s">
        <v>542</v>
      </c>
      <c r="D321" s="392" t="s">
        <v>1770</v>
      </c>
      <c r="E321" s="292" t="s">
        <v>97</v>
      </c>
      <c r="F321" s="296"/>
      <c r="G321" s="316"/>
      <c r="H321" s="316"/>
      <c r="I321" s="293">
        <v>34000000</v>
      </c>
      <c r="J321" s="292" t="s">
        <v>114</v>
      </c>
      <c r="K321" s="292"/>
    </row>
    <row r="322" spans="1:11" s="308" customFormat="1">
      <c r="A322" s="538">
        <v>44407</v>
      </c>
      <c r="B322" s="315"/>
      <c r="C322" s="292" t="s">
        <v>270</v>
      </c>
      <c r="D322" s="392" t="s">
        <v>1896</v>
      </c>
      <c r="E322" s="292" t="s">
        <v>162</v>
      </c>
      <c r="F322" s="296"/>
      <c r="G322" s="316"/>
      <c r="H322" s="316"/>
      <c r="I322" s="293">
        <v>770500000</v>
      </c>
      <c r="J322" s="292" t="s">
        <v>114</v>
      </c>
      <c r="K322" s="292"/>
    </row>
    <row r="323" spans="1:11" s="308" customFormat="1">
      <c r="A323" s="538">
        <v>44386</v>
      </c>
      <c r="B323" s="315"/>
      <c r="C323" s="292" t="s">
        <v>270</v>
      </c>
      <c r="D323" s="392" t="s">
        <v>1775</v>
      </c>
      <c r="E323" s="292" t="s">
        <v>162</v>
      </c>
      <c r="F323" s="296"/>
      <c r="G323" s="316"/>
      <c r="H323" s="316"/>
      <c r="I323" s="293">
        <v>969500000</v>
      </c>
      <c r="J323" s="292" t="s">
        <v>114</v>
      </c>
      <c r="K323" s="292"/>
    </row>
    <row r="324" spans="1:11" s="308" customFormat="1">
      <c r="A324" s="538">
        <v>44386</v>
      </c>
      <c r="B324" s="315"/>
      <c r="C324" s="292" t="s">
        <v>270</v>
      </c>
      <c r="D324" s="392" t="s">
        <v>1783</v>
      </c>
      <c r="E324" s="292" t="s">
        <v>162</v>
      </c>
      <c r="F324" s="296"/>
      <c r="G324" s="316"/>
      <c r="H324" s="316"/>
      <c r="I324" s="293">
        <v>616400000</v>
      </c>
      <c r="J324" s="292" t="s">
        <v>114</v>
      </c>
      <c r="K324" s="292"/>
    </row>
    <row r="325" spans="1:11" s="308" customFormat="1">
      <c r="A325" s="538">
        <v>44379</v>
      </c>
      <c r="B325" s="315"/>
      <c r="C325" s="292" t="s">
        <v>557</v>
      </c>
      <c r="D325" s="392" t="s">
        <v>1784</v>
      </c>
      <c r="E325" s="292" t="s">
        <v>162</v>
      </c>
      <c r="F325" s="296"/>
      <c r="G325" s="316"/>
      <c r="H325" s="316"/>
      <c r="I325" s="293">
        <v>378000000</v>
      </c>
      <c r="J325" s="292" t="s">
        <v>114</v>
      </c>
      <c r="K325" s="292"/>
    </row>
    <row r="326" spans="1:11" s="308" customFormat="1">
      <c r="A326" s="538">
        <v>44386</v>
      </c>
      <c r="B326" s="315"/>
      <c r="C326" s="292" t="s">
        <v>697</v>
      </c>
      <c r="D326" s="392" t="s">
        <v>1897</v>
      </c>
      <c r="E326" s="292" t="s">
        <v>162</v>
      </c>
      <c r="F326" s="296"/>
      <c r="G326" s="316"/>
      <c r="H326" s="316"/>
      <c r="I326" s="293">
        <v>488769120</v>
      </c>
      <c r="J326" s="292" t="s">
        <v>114</v>
      </c>
      <c r="K326" s="292"/>
    </row>
    <row r="327" spans="1:11" s="308" customFormat="1">
      <c r="A327" s="538">
        <v>44386</v>
      </c>
      <c r="B327" s="315"/>
      <c r="C327" s="292" t="s">
        <v>221</v>
      </c>
      <c r="D327" s="392" t="s">
        <v>1898</v>
      </c>
      <c r="E327" s="292" t="s">
        <v>97</v>
      </c>
      <c r="F327" s="296"/>
      <c r="G327" s="316"/>
      <c r="H327" s="316"/>
      <c r="I327" s="293">
        <v>3984000</v>
      </c>
      <c r="J327" s="292" t="s">
        <v>114</v>
      </c>
      <c r="K327" s="292"/>
    </row>
    <row r="328" spans="1:11" s="308" customFormat="1">
      <c r="A328" s="538">
        <v>44397</v>
      </c>
      <c r="B328" s="315"/>
      <c r="C328" s="292" t="s">
        <v>270</v>
      </c>
      <c r="D328" s="392" t="s">
        <v>1899</v>
      </c>
      <c r="E328" s="292" t="s">
        <v>97</v>
      </c>
      <c r="F328" s="296"/>
      <c r="G328" s="316"/>
      <c r="H328" s="316"/>
      <c r="I328" s="293">
        <v>72000000</v>
      </c>
      <c r="J328" s="292" t="s">
        <v>114</v>
      </c>
      <c r="K328" s="292"/>
    </row>
    <row r="329" spans="1:11" s="308" customFormat="1">
      <c r="A329" s="538">
        <v>44397</v>
      </c>
      <c r="B329" s="315"/>
      <c r="C329" s="292" t="s">
        <v>1402</v>
      </c>
      <c r="D329" s="392" t="s">
        <v>1900</v>
      </c>
      <c r="E329" s="292" t="s">
        <v>162</v>
      </c>
      <c r="F329" s="296"/>
      <c r="G329" s="316"/>
      <c r="H329" s="316"/>
      <c r="I329" s="293">
        <v>463000000</v>
      </c>
      <c r="J329" s="292" t="s">
        <v>114</v>
      </c>
      <c r="K329" s="292"/>
    </row>
    <row r="330" spans="1:11" s="308" customFormat="1">
      <c r="A330" s="538">
        <v>44403</v>
      </c>
      <c r="B330" s="315"/>
      <c r="C330" s="292" t="s">
        <v>697</v>
      </c>
      <c r="D330" s="392" t="s">
        <v>1901</v>
      </c>
      <c r="E330" s="292" t="s">
        <v>162</v>
      </c>
      <c r="F330" s="296"/>
      <c r="G330" s="316"/>
      <c r="H330" s="293">
        <v>16500</v>
      </c>
      <c r="I330" s="293">
        <f t="shared" ref="I330" si="17">+ROUND(H330*$K$2,0)</f>
        <v>377705855</v>
      </c>
      <c r="J330" s="292" t="s">
        <v>115</v>
      </c>
      <c r="K330" s="292"/>
    </row>
  </sheetData>
  <autoFilter ref="A4:K330" xr:uid="{00000000-0009-0000-0000-000015000000}"/>
  <dataValidations count="1">
    <dataValidation type="list" allowBlank="1" showInputMessage="1" showErrorMessage="1" sqref="J49:J62 J77:J132" xr:uid="{00000000-0002-0000-15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K271"/>
  <sheetViews>
    <sheetView topLeftCell="A226" zoomScale="80" zoomScaleNormal="80" workbookViewId="0">
      <selection activeCell="A5" sqref="A5:J271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2.28515625" style="294" bestFit="1" customWidth="1"/>
    <col min="13" max="16384" width="9.140625" style="294"/>
  </cols>
  <sheetData>
    <row r="2" spans="1:11">
      <c r="A2" s="294"/>
      <c r="F2" s="294">
        <v>2265653.9499999997</v>
      </c>
      <c r="I2" s="294">
        <v>22754.026022872946</v>
      </c>
      <c r="K2" s="294">
        <v>22807.910904069089</v>
      </c>
    </row>
    <row r="3" spans="1:1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>
      <c r="A4" s="368"/>
      <c r="B4" s="368"/>
      <c r="C4" s="369"/>
      <c r="D4" s="369"/>
      <c r="E4" s="369"/>
      <c r="F4" s="396">
        <f>+SUBTOTAL(9,F5:F59763)</f>
        <v>16975623.750000004</v>
      </c>
      <c r="G4" s="397">
        <f>+SUBTOTAL(9,G190:G59763)</f>
        <v>0</v>
      </c>
      <c r="H4" s="397">
        <f>+SUBTOTAL(9,H190:H59763)</f>
        <v>12146222.179999998</v>
      </c>
      <c r="I4" s="370">
        <f>+SUBTOTAL(9,I190:I59763)</f>
        <v>281192662235</v>
      </c>
      <c r="J4" s="370"/>
      <c r="K4" s="370"/>
    </row>
    <row r="5" spans="1:11" s="308" customFormat="1">
      <c r="A5" s="538">
        <v>44419</v>
      </c>
      <c r="B5" s="315"/>
      <c r="C5" s="292" t="s">
        <v>1584</v>
      </c>
      <c r="D5" s="292" t="s">
        <v>1725</v>
      </c>
      <c r="E5" s="398" t="s">
        <v>81</v>
      </c>
      <c r="F5" s="296">
        <v>2265591.9500000002</v>
      </c>
      <c r="G5" s="316">
        <f t="shared" ref="G5:G18" si="0">+ROUND(F5*$I$2,0)</f>
        <v>51551338188</v>
      </c>
      <c r="H5" s="298"/>
      <c r="I5" s="298"/>
      <c r="J5" s="292" t="s">
        <v>115</v>
      </c>
      <c r="K5" s="292"/>
    </row>
    <row r="6" spans="1:11" s="308" customFormat="1">
      <c r="A6" s="538">
        <v>44421</v>
      </c>
      <c r="B6" s="315"/>
      <c r="C6" s="292" t="s">
        <v>1380</v>
      </c>
      <c r="D6" s="292" t="s">
        <v>1902</v>
      </c>
      <c r="E6" s="398" t="s">
        <v>117</v>
      </c>
      <c r="F6" s="296">
        <v>174077.53</v>
      </c>
      <c r="G6" s="316">
        <f t="shared" si="0"/>
        <v>3960964648</v>
      </c>
      <c r="H6" s="298"/>
      <c r="I6" s="298"/>
      <c r="J6" s="292" t="s">
        <v>115</v>
      </c>
      <c r="K6" s="292"/>
    </row>
    <row r="7" spans="1:11" s="308" customFormat="1">
      <c r="A7" s="538">
        <v>44434</v>
      </c>
      <c r="B7" s="315"/>
      <c r="C7" s="292" t="s">
        <v>1903</v>
      </c>
      <c r="D7" s="292" t="s">
        <v>1902</v>
      </c>
      <c r="E7" s="398" t="s">
        <v>117</v>
      </c>
      <c r="F7" s="296">
        <v>180551.53</v>
      </c>
      <c r="G7" s="316">
        <f t="shared" si="0"/>
        <v>4108274212</v>
      </c>
      <c r="H7" s="298"/>
      <c r="I7" s="298"/>
      <c r="J7" s="292" t="s">
        <v>115</v>
      </c>
      <c r="K7" s="292"/>
    </row>
    <row r="8" spans="1:11" s="308" customFormat="1">
      <c r="A8" s="538">
        <v>44413</v>
      </c>
      <c r="B8" s="315"/>
      <c r="C8" s="292" t="s">
        <v>128</v>
      </c>
      <c r="D8" s="292" t="s">
        <v>1902</v>
      </c>
      <c r="E8" s="398" t="s">
        <v>117</v>
      </c>
      <c r="F8" s="296">
        <v>831526.2</v>
      </c>
      <c r="G8" s="316">
        <f t="shared" si="0"/>
        <v>18920568794</v>
      </c>
      <c r="H8" s="298"/>
      <c r="I8" s="298"/>
      <c r="J8" s="292" t="s">
        <v>115</v>
      </c>
      <c r="K8" s="292"/>
    </row>
    <row r="9" spans="1:11" s="308" customFormat="1">
      <c r="A9" s="538">
        <v>44413</v>
      </c>
      <c r="B9" s="315"/>
      <c r="C9" s="292" t="s">
        <v>127</v>
      </c>
      <c r="D9" s="292" t="s">
        <v>1902</v>
      </c>
      <c r="E9" s="398" t="s">
        <v>117</v>
      </c>
      <c r="F9" s="296">
        <v>2248532.1999999997</v>
      </c>
      <c r="G9" s="316">
        <f t="shared" si="0"/>
        <v>51163160192</v>
      </c>
      <c r="H9" s="298"/>
      <c r="I9" s="298"/>
      <c r="J9" s="292" t="s">
        <v>115</v>
      </c>
      <c r="K9" s="292"/>
    </row>
    <row r="10" spans="1:11" s="308" customFormat="1">
      <c r="A10" s="538">
        <v>44428</v>
      </c>
      <c r="B10" s="315"/>
      <c r="C10" s="292" t="s">
        <v>128</v>
      </c>
      <c r="D10" s="292" t="s">
        <v>1902</v>
      </c>
      <c r="E10" s="398" t="s">
        <v>117</v>
      </c>
      <c r="F10" s="296">
        <v>1231411.2</v>
      </c>
      <c r="G10" s="316">
        <f t="shared" si="0"/>
        <v>28019562490</v>
      </c>
      <c r="H10" s="298"/>
      <c r="I10" s="298"/>
      <c r="J10" s="292" t="s">
        <v>115</v>
      </c>
      <c r="K10" s="292"/>
    </row>
    <row r="11" spans="1:11" s="308" customFormat="1">
      <c r="A11" s="538">
        <v>44428</v>
      </c>
      <c r="B11" s="315"/>
      <c r="C11" s="292" t="s">
        <v>127</v>
      </c>
      <c r="D11" s="292" t="s">
        <v>1902</v>
      </c>
      <c r="E11" s="398" t="s">
        <v>117</v>
      </c>
      <c r="F11" s="296">
        <v>3603913.1999999997</v>
      </c>
      <c r="G11" s="316">
        <f t="shared" si="0"/>
        <v>82003534737</v>
      </c>
      <c r="H11" s="298"/>
      <c r="I11" s="298"/>
      <c r="J11" s="292" t="s">
        <v>115</v>
      </c>
      <c r="K11" s="292"/>
    </row>
    <row r="12" spans="1:11" s="308" customFormat="1">
      <c r="A12" s="538">
        <v>44434</v>
      </c>
      <c r="B12" s="315"/>
      <c r="C12" s="292" t="s">
        <v>1904</v>
      </c>
      <c r="D12" s="292" t="s">
        <v>1585</v>
      </c>
      <c r="E12" s="398" t="s">
        <v>1956</v>
      </c>
      <c r="F12" s="296">
        <v>194734.02</v>
      </c>
      <c r="G12" s="316">
        <f t="shared" si="0"/>
        <v>4430982959</v>
      </c>
      <c r="H12" s="298"/>
      <c r="I12" s="298"/>
      <c r="J12" s="292" t="s">
        <v>115</v>
      </c>
      <c r="K12" s="292"/>
    </row>
    <row r="13" spans="1:11" s="308" customFormat="1">
      <c r="A13" s="538">
        <v>44431</v>
      </c>
      <c r="B13" s="315"/>
      <c r="C13" s="292" t="s">
        <v>664</v>
      </c>
      <c r="D13" s="292" t="s">
        <v>1902</v>
      </c>
      <c r="E13" s="398" t="s">
        <v>117</v>
      </c>
      <c r="F13" s="296">
        <v>608182.73</v>
      </c>
      <c r="G13" s="316">
        <f t="shared" si="0"/>
        <v>13838605665</v>
      </c>
      <c r="H13" s="298"/>
      <c r="I13" s="298"/>
      <c r="J13" s="292" t="s">
        <v>115</v>
      </c>
      <c r="K13" s="292"/>
    </row>
    <row r="14" spans="1:11" s="308" customFormat="1">
      <c r="A14" s="538">
        <v>44428</v>
      </c>
      <c r="B14" s="315"/>
      <c r="C14" s="292" t="s">
        <v>636</v>
      </c>
      <c r="D14" s="292" t="s">
        <v>1902</v>
      </c>
      <c r="E14" s="398" t="s">
        <v>117</v>
      </c>
      <c r="F14" s="296">
        <v>277177.73</v>
      </c>
      <c r="G14" s="316">
        <f t="shared" si="0"/>
        <v>6306909281</v>
      </c>
      <c r="H14" s="298"/>
      <c r="I14" s="298"/>
      <c r="J14" s="292" t="s">
        <v>115</v>
      </c>
      <c r="K14" s="292"/>
    </row>
    <row r="15" spans="1:11" s="308" customFormat="1">
      <c r="A15" s="538">
        <v>44428</v>
      </c>
      <c r="B15" s="315"/>
      <c r="C15" s="292" t="s">
        <v>930</v>
      </c>
      <c r="D15" s="292" t="s">
        <v>1902</v>
      </c>
      <c r="E15" s="398" t="s">
        <v>117</v>
      </c>
      <c r="F15" s="296">
        <v>155162.73000000001</v>
      </c>
      <c r="G15" s="316">
        <f t="shared" si="0"/>
        <v>3530576796</v>
      </c>
      <c r="H15" s="298"/>
      <c r="I15" s="298"/>
      <c r="J15" s="292" t="s">
        <v>115</v>
      </c>
      <c r="K15" s="292"/>
    </row>
    <row r="16" spans="1:11" s="308" customFormat="1">
      <c r="A16" s="538">
        <v>44431</v>
      </c>
      <c r="B16" s="315"/>
      <c r="C16" s="292" t="s">
        <v>700</v>
      </c>
      <c r="D16" s="292" t="s">
        <v>1902</v>
      </c>
      <c r="E16" s="398" t="s">
        <v>117</v>
      </c>
      <c r="F16" s="296">
        <v>42867.73</v>
      </c>
      <c r="G16" s="316">
        <f t="shared" si="0"/>
        <v>975413444</v>
      </c>
      <c r="H16" s="298"/>
      <c r="I16" s="298"/>
      <c r="J16" s="292" t="s">
        <v>115</v>
      </c>
      <c r="K16" s="292"/>
    </row>
    <row r="17" spans="1:11" s="308" customFormat="1">
      <c r="A17" s="538">
        <v>44410</v>
      </c>
      <c r="B17" s="315"/>
      <c r="C17" s="292" t="s">
        <v>1786</v>
      </c>
      <c r="D17" s="292" t="s">
        <v>1725</v>
      </c>
      <c r="E17" s="398" t="s">
        <v>117</v>
      </c>
      <c r="F17" s="296">
        <v>1330519.73</v>
      </c>
      <c r="G17" s="316">
        <f t="shared" si="0"/>
        <v>30274680560</v>
      </c>
      <c r="H17" s="298"/>
      <c r="I17" s="298"/>
      <c r="J17" s="292" t="s">
        <v>115</v>
      </c>
      <c r="K17" s="292"/>
    </row>
    <row r="18" spans="1:11" s="308" customFormat="1">
      <c r="A18" s="538">
        <v>44439</v>
      </c>
      <c r="B18" s="315"/>
      <c r="C18" s="292" t="s">
        <v>1380</v>
      </c>
      <c r="D18" s="292" t="s">
        <v>1725</v>
      </c>
      <c r="E18" s="398" t="s">
        <v>117</v>
      </c>
      <c r="F18" s="296">
        <v>223995.73</v>
      </c>
      <c r="G18" s="316">
        <f t="shared" si="0"/>
        <v>5096804669</v>
      </c>
      <c r="H18" s="298"/>
      <c r="I18" s="298"/>
      <c r="J18" s="292" t="s">
        <v>115</v>
      </c>
      <c r="K18" s="292"/>
    </row>
    <row r="19" spans="1:11" s="308" customFormat="1">
      <c r="A19" s="538">
        <v>44439</v>
      </c>
      <c r="B19" s="315"/>
      <c r="C19" s="292" t="s">
        <v>1905</v>
      </c>
      <c r="D19" s="292" t="s">
        <v>1902</v>
      </c>
      <c r="E19" s="398" t="s">
        <v>96</v>
      </c>
      <c r="F19" s="296"/>
      <c r="G19" s="316">
        <v>1286720000</v>
      </c>
      <c r="H19" s="298"/>
      <c r="I19" s="298"/>
      <c r="J19" s="292" t="s">
        <v>114</v>
      </c>
      <c r="K19" s="292"/>
    </row>
    <row r="20" spans="1:11" s="308" customFormat="1">
      <c r="A20" s="538">
        <v>44409</v>
      </c>
      <c r="B20" s="315"/>
      <c r="C20" s="292" t="s">
        <v>432</v>
      </c>
      <c r="D20" s="292" t="s">
        <v>1728</v>
      </c>
      <c r="E20" s="398" t="s">
        <v>17</v>
      </c>
      <c r="F20" s="296"/>
      <c r="G20" s="316">
        <v>14330</v>
      </c>
      <c r="H20" s="298"/>
      <c r="I20" s="298"/>
      <c r="J20" s="292" t="s">
        <v>114</v>
      </c>
      <c r="K20" s="292"/>
    </row>
    <row r="21" spans="1:11" s="308" customFormat="1">
      <c r="A21" s="538">
        <v>44429</v>
      </c>
      <c r="B21" s="315"/>
      <c r="C21" s="292" t="s">
        <v>430</v>
      </c>
      <c r="D21" s="292" t="s">
        <v>1959</v>
      </c>
      <c r="E21" s="398" t="s">
        <v>17</v>
      </c>
      <c r="F21" s="296"/>
      <c r="G21" s="316">
        <v>285080</v>
      </c>
      <c r="H21" s="298"/>
      <c r="I21" s="298"/>
      <c r="J21" s="292" t="s">
        <v>114</v>
      </c>
      <c r="K21" s="292"/>
    </row>
    <row r="22" spans="1:11" s="308" customFormat="1">
      <c r="A22" s="538">
        <v>44429</v>
      </c>
      <c r="B22" s="315"/>
      <c r="C22" s="292" t="s">
        <v>131</v>
      </c>
      <c r="D22" s="292" t="s">
        <v>1959</v>
      </c>
      <c r="E22" s="398" t="s">
        <v>17</v>
      </c>
      <c r="F22" s="296"/>
      <c r="G22" s="316">
        <v>287179</v>
      </c>
      <c r="H22" s="298"/>
      <c r="I22" s="298"/>
      <c r="J22" s="292" t="s">
        <v>114</v>
      </c>
      <c r="K22" s="292"/>
    </row>
    <row r="23" spans="1:11" s="308" customFormat="1">
      <c r="A23" s="538">
        <v>44434</v>
      </c>
      <c r="B23" s="315"/>
      <c r="C23" s="292" t="s">
        <v>431</v>
      </c>
      <c r="D23" s="292" t="s">
        <v>1728</v>
      </c>
      <c r="E23" s="398" t="s">
        <v>17</v>
      </c>
      <c r="F23" s="296"/>
      <c r="G23" s="316">
        <v>4863</v>
      </c>
      <c r="H23" s="298"/>
      <c r="I23" s="298"/>
      <c r="J23" s="292" t="s">
        <v>114</v>
      </c>
      <c r="K23" s="292"/>
    </row>
    <row r="24" spans="1:11" s="308" customFormat="1">
      <c r="A24" s="538">
        <v>44438</v>
      </c>
      <c r="B24" s="315"/>
      <c r="C24" s="292" t="s">
        <v>256</v>
      </c>
      <c r="D24" s="292" t="s">
        <v>1728</v>
      </c>
      <c r="E24" s="398" t="s">
        <v>17</v>
      </c>
      <c r="F24" s="296"/>
      <c r="G24" s="316">
        <v>2300</v>
      </c>
      <c r="H24" s="298"/>
      <c r="I24" s="298"/>
      <c r="J24" s="292" t="s">
        <v>114</v>
      </c>
      <c r="K24" s="292"/>
    </row>
    <row r="25" spans="1:11" s="308" customFormat="1">
      <c r="A25" s="538">
        <v>44410</v>
      </c>
      <c r="B25" s="315"/>
      <c r="C25" s="292" t="s">
        <v>1957</v>
      </c>
      <c r="D25" s="292" t="s">
        <v>1957</v>
      </c>
      <c r="E25" s="398" t="s">
        <v>18</v>
      </c>
      <c r="F25" s="296"/>
      <c r="G25" s="316">
        <v>200000</v>
      </c>
      <c r="H25" s="298"/>
      <c r="I25" s="298"/>
      <c r="J25" s="292" t="s">
        <v>114</v>
      </c>
      <c r="K25" s="292"/>
    </row>
    <row r="26" spans="1:11" s="308" customFormat="1">
      <c r="A26" s="538">
        <v>44435</v>
      </c>
      <c r="B26" s="315"/>
      <c r="C26" s="292" t="s">
        <v>260</v>
      </c>
      <c r="D26" s="292" t="s">
        <v>1906</v>
      </c>
      <c r="E26" s="398" t="s">
        <v>18</v>
      </c>
      <c r="F26" s="296"/>
      <c r="G26" s="316">
        <v>198674100</v>
      </c>
      <c r="H26" s="298"/>
      <c r="I26" s="298"/>
      <c r="J26" s="292" t="s">
        <v>114</v>
      </c>
      <c r="K26" s="292"/>
    </row>
    <row r="27" spans="1:11" s="308" customFormat="1">
      <c r="A27" s="538">
        <v>44420</v>
      </c>
      <c r="B27" s="315"/>
      <c r="C27" s="292" t="s">
        <v>1075</v>
      </c>
      <c r="D27" s="292" t="s">
        <v>1774</v>
      </c>
      <c r="E27" s="398" t="s">
        <v>18</v>
      </c>
      <c r="F27" s="296"/>
      <c r="G27" s="316">
        <v>22680400</v>
      </c>
      <c r="H27" s="298"/>
      <c r="I27" s="298"/>
      <c r="J27" s="292" t="s">
        <v>114</v>
      </c>
      <c r="K27" s="292"/>
    </row>
    <row r="28" spans="1:11" s="308" customFormat="1">
      <c r="A28" s="538">
        <v>44438</v>
      </c>
      <c r="B28" s="315"/>
      <c r="C28" s="292" t="s">
        <v>1774</v>
      </c>
      <c r="D28" s="292" t="s">
        <v>1960</v>
      </c>
      <c r="E28" s="398" t="s">
        <v>18</v>
      </c>
      <c r="F28" s="296"/>
      <c r="G28" s="316">
        <v>30794800</v>
      </c>
      <c r="H28" s="298"/>
      <c r="I28" s="298"/>
      <c r="J28" s="292" t="s">
        <v>114</v>
      </c>
      <c r="K28" s="292"/>
    </row>
    <row r="29" spans="1:11" s="308" customFormat="1">
      <c r="A29" s="538">
        <v>44438</v>
      </c>
      <c r="B29" s="315"/>
      <c r="C29" s="292" t="s">
        <v>1958</v>
      </c>
      <c r="D29" s="292" t="s">
        <v>1133</v>
      </c>
      <c r="E29" s="398" t="s">
        <v>18</v>
      </c>
      <c r="F29" s="296"/>
      <c r="G29" s="316">
        <v>131797</v>
      </c>
      <c r="H29" s="298"/>
      <c r="I29" s="298"/>
      <c r="J29" s="292" t="s">
        <v>114</v>
      </c>
      <c r="K29" s="292"/>
    </row>
    <row r="30" spans="1:11" s="308" customFormat="1">
      <c r="A30" s="538">
        <v>44414</v>
      </c>
      <c r="B30" s="315"/>
      <c r="C30" s="292" t="s">
        <v>998</v>
      </c>
      <c r="D30" s="292" t="s">
        <v>654</v>
      </c>
      <c r="E30" s="292" t="s">
        <v>161</v>
      </c>
      <c r="F30" s="296"/>
      <c r="G30" s="316">
        <v>10264500000</v>
      </c>
      <c r="H30" s="298"/>
      <c r="I30" s="298"/>
      <c r="J30" s="292" t="s">
        <v>114</v>
      </c>
      <c r="K30" s="292"/>
    </row>
    <row r="31" spans="1:11" s="308" customFormat="1">
      <c r="A31" s="538">
        <v>44418</v>
      </c>
      <c r="B31" s="315"/>
      <c r="C31" s="292" t="s">
        <v>267</v>
      </c>
      <c r="D31" s="292" t="s">
        <v>999</v>
      </c>
      <c r="E31" s="292"/>
      <c r="F31" s="316">
        <v>2509011.0699999998</v>
      </c>
      <c r="G31" s="316">
        <f t="shared" ref="G31:G32" si="1">+ROUND(F31*$I$2,0)</f>
        <v>57090103178</v>
      </c>
      <c r="H31" s="298"/>
      <c r="I31" s="298"/>
      <c r="J31" s="292" t="s">
        <v>115</v>
      </c>
      <c r="K31" s="292"/>
    </row>
    <row r="32" spans="1:11" s="308" customFormat="1">
      <c r="A32" s="538">
        <v>44434</v>
      </c>
      <c r="B32" s="315"/>
      <c r="C32" s="292" t="s">
        <v>267</v>
      </c>
      <c r="D32" s="292" t="s">
        <v>999</v>
      </c>
      <c r="E32" s="292"/>
      <c r="F32" s="316">
        <v>1098368.47</v>
      </c>
      <c r="G32" s="316">
        <f t="shared" si="1"/>
        <v>24992304749</v>
      </c>
      <c r="H32" s="298"/>
      <c r="I32" s="298"/>
      <c r="J32" s="292" t="s">
        <v>115</v>
      </c>
      <c r="K32" s="292"/>
    </row>
    <row r="33" spans="1:11" s="308" customFormat="1">
      <c r="A33" s="538">
        <v>44433</v>
      </c>
      <c r="B33" s="315"/>
      <c r="C33" s="292" t="s">
        <v>267</v>
      </c>
      <c r="D33" s="292" t="s">
        <v>690</v>
      </c>
      <c r="E33" s="292" t="s">
        <v>161</v>
      </c>
      <c r="F33" s="296"/>
      <c r="G33" s="316">
        <v>14751750000</v>
      </c>
      <c r="H33" s="298"/>
      <c r="I33" s="298"/>
      <c r="J33" s="292" t="s">
        <v>114</v>
      </c>
      <c r="K33" s="292"/>
    </row>
    <row r="34" spans="1:11" s="308" customFormat="1">
      <c r="A34" s="538">
        <v>44438</v>
      </c>
      <c r="B34" s="315"/>
      <c r="C34" s="292" t="s">
        <v>267</v>
      </c>
      <c r="D34" s="292" t="s">
        <v>623</v>
      </c>
      <c r="E34" s="398"/>
      <c r="F34" s="296"/>
      <c r="G34" s="316">
        <v>23800000</v>
      </c>
      <c r="H34" s="298"/>
      <c r="I34" s="298"/>
      <c r="J34" s="292" t="s">
        <v>114</v>
      </c>
      <c r="K34" s="292"/>
    </row>
    <row r="35" spans="1:11" s="308" customFormat="1">
      <c r="A35" s="538">
        <v>44418</v>
      </c>
      <c r="B35" s="315"/>
      <c r="C35" s="292" t="s">
        <v>219</v>
      </c>
      <c r="D35" s="292" t="s">
        <v>1954</v>
      </c>
      <c r="E35" s="398" t="s">
        <v>19</v>
      </c>
      <c r="F35" s="296"/>
      <c r="G35" s="316"/>
      <c r="H35" s="298"/>
      <c r="I35" s="551">
        <v>5756484986</v>
      </c>
      <c r="J35" s="552" t="s">
        <v>114</v>
      </c>
      <c r="K35" s="292"/>
    </row>
    <row r="36" spans="1:11" s="308" customFormat="1">
      <c r="A36" s="538">
        <v>44418</v>
      </c>
      <c r="B36" s="315"/>
      <c r="C36" s="292" t="s">
        <v>219</v>
      </c>
      <c r="D36" s="292" t="s">
        <v>1951</v>
      </c>
      <c r="E36" s="398" t="s">
        <v>19</v>
      </c>
      <c r="F36" s="296"/>
      <c r="G36" s="316"/>
      <c r="H36" s="298"/>
      <c r="I36" s="551">
        <v>109715705</v>
      </c>
      <c r="J36" s="552" t="s">
        <v>114</v>
      </c>
      <c r="K36" s="292"/>
    </row>
    <row r="37" spans="1:11" s="308" customFormat="1">
      <c r="A37" s="538">
        <v>44418</v>
      </c>
      <c r="B37" s="315"/>
      <c r="C37" s="292" t="s">
        <v>219</v>
      </c>
      <c r="D37" s="292" t="s">
        <v>1951</v>
      </c>
      <c r="E37" s="398" t="s">
        <v>19</v>
      </c>
      <c r="F37" s="296"/>
      <c r="G37" s="316"/>
      <c r="H37" s="298"/>
      <c r="I37" s="551">
        <v>81820320</v>
      </c>
      <c r="J37" s="552" t="s">
        <v>114</v>
      </c>
      <c r="K37" s="292"/>
    </row>
    <row r="38" spans="1:11" s="308" customFormat="1">
      <c r="A38" s="538">
        <v>44418</v>
      </c>
      <c r="B38" s="315"/>
      <c r="C38" s="292" t="s">
        <v>219</v>
      </c>
      <c r="D38" s="292" t="s">
        <v>1951</v>
      </c>
      <c r="E38" s="398" t="s">
        <v>19</v>
      </c>
      <c r="F38" s="296"/>
      <c r="G38" s="316"/>
      <c r="H38" s="551">
        <v>14787</v>
      </c>
      <c r="I38" s="293">
        <f t="shared" ref="I38:I39" si="2">+ROUND(H38*$K$2,0)</f>
        <v>337260579</v>
      </c>
      <c r="J38" s="552" t="s">
        <v>115</v>
      </c>
      <c r="K38" s="292"/>
    </row>
    <row r="39" spans="1:11" s="308" customFormat="1">
      <c r="A39" s="538">
        <v>44428</v>
      </c>
      <c r="B39" s="315"/>
      <c r="C39" s="292" t="s">
        <v>219</v>
      </c>
      <c r="D39" s="292" t="s">
        <v>1952</v>
      </c>
      <c r="E39" s="398" t="s">
        <v>19</v>
      </c>
      <c r="F39" s="296"/>
      <c r="G39" s="316"/>
      <c r="H39" s="551">
        <v>27601</v>
      </c>
      <c r="I39" s="293">
        <f t="shared" si="2"/>
        <v>629521149</v>
      </c>
      <c r="J39" s="552" t="s">
        <v>115</v>
      </c>
      <c r="K39" s="292"/>
    </row>
    <row r="40" spans="1:11" s="308" customFormat="1">
      <c r="A40" s="538">
        <v>44428</v>
      </c>
      <c r="B40" s="315"/>
      <c r="C40" s="292" t="s">
        <v>219</v>
      </c>
      <c r="D40" s="292" t="s">
        <v>1952</v>
      </c>
      <c r="E40" s="398" t="s">
        <v>19</v>
      </c>
      <c r="F40" s="296"/>
      <c r="G40" s="316"/>
      <c r="H40" s="298"/>
      <c r="I40" s="551">
        <v>439030200</v>
      </c>
      <c r="J40" s="552" t="s">
        <v>114</v>
      </c>
      <c r="K40" s="292"/>
    </row>
    <row r="41" spans="1:11" s="308" customFormat="1">
      <c r="A41" s="538">
        <v>44428</v>
      </c>
      <c r="B41" s="315"/>
      <c r="C41" s="292" t="s">
        <v>219</v>
      </c>
      <c r="D41" s="292" t="s">
        <v>1953</v>
      </c>
      <c r="E41" s="398" t="s">
        <v>19</v>
      </c>
      <c r="F41" s="296"/>
      <c r="G41" s="316"/>
      <c r="H41" s="298"/>
      <c r="I41" s="551">
        <v>37918698</v>
      </c>
      <c r="J41" s="552" t="s">
        <v>114</v>
      </c>
      <c r="K41" s="292"/>
    </row>
    <row r="42" spans="1:11" s="308" customFormat="1">
      <c r="A42" s="538">
        <v>44423</v>
      </c>
      <c r="B42" s="315"/>
      <c r="C42" s="292" t="s">
        <v>131</v>
      </c>
      <c r="D42" s="292" t="s">
        <v>1421</v>
      </c>
      <c r="E42" s="292" t="s">
        <v>20</v>
      </c>
      <c r="F42" s="296"/>
      <c r="G42" s="316"/>
      <c r="H42" s="298"/>
      <c r="I42" s="298">
        <v>5843200</v>
      </c>
      <c r="J42" s="292" t="s">
        <v>114</v>
      </c>
      <c r="K42" s="292"/>
    </row>
    <row r="43" spans="1:11" s="308" customFormat="1">
      <c r="A43" s="538">
        <v>44423</v>
      </c>
      <c r="B43" s="315"/>
      <c r="C43" s="292" t="s">
        <v>131</v>
      </c>
      <c r="D43" s="292" t="s">
        <v>1604</v>
      </c>
      <c r="E43" s="292" t="s">
        <v>20</v>
      </c>
      <c r="F43" s="296"/>
      <c r="G43" s="316"/>
      <c r="H43" s="298"/>
      <c r="I43" s="298">
        <v>15324100</v>
      </c>
      <c r="J43" s="292" t="s">
        <v>114</v>
      </c>
      <c r="K43" s="292"/>
    </row>
    <row r="44" spans="1:11" s="308" customFormat="1">
      <c r="A44" s="538">
        <v>44423</v>
      </c>
      <c r="B44" s="315"/>
      <c r="C44" s="292" t="s">
        <v>131</v>
      </c>
      <c r="D44" s="292" t="s">
        <v>1908</v>
      </c>
      <c r="E44" s="292" t="s">
        <v>20</v>
      </c>
      <c r="F44" s="296"/>
      <c r="G44" s="316"/>
      <c r="H44" s="298"/>
      <c r="I44" s="298">
        <v>1969000</v>
      </c>
      <c r="J44" s="292" t="s">
        <v>114</v>
      </c>
      <c r="K44" s="292"/>
    </row>
    <row r="45" spans="1:11" s="308" customFormat="1">
      <c r="A45" s="538">
        <v>44423</v>
      </c>
      <c r="B45" s="315"/>
      <c r="C45" s="292" t="s">
        <v>131</v>
      </c>
      <c r="D45" s="292" t="s">
        <v>628</v>
      </c>
      <c r="E45" s="292" t="s">
        <v>20</v>
      </c>
      <c r="F45" s="296"/>
      <c r="G45" s="316"/>
      <c r="H45" s="298"/>
      <c r="I45" s="298">
        <v>22490675</v>
      </c>
      <c r="J45" s="292" t="s">
        <v>114</v>
      </c>
      <c r="K45" s="292"/>
    </row>
    <row r="46" spans="1:11" s="308" customFormat="1">
      <c r="A46" s="538">
        <v>44423</v>
      </c>
      <c r="B46" s="315"/>
      <c r="C46" s="292" t="s">
        <v>131</v>
      </c>
      <c r="D46" s="292" t="s">
        <v>1909</v>
      </c>
      <c r="E46" s="292" t="s">
        <v>20</v>
      </c>
      <c r="F46" s="296"/>
      <c r="G46" s="316"/>
      <c r="H46" s="298"/>
      <c r="I46" s="298">
        <v>12761000</v>
      </c>
      <c r="J46" s="292" t="s">
        <v>114</v>
      </c>
      <c r="K46" s="292"/>
    </row>
    <row r="47" spans="1:11" s="308" customFormat="1">
      <c r="A47" s="538">
        <v>44423</v>
      </c>
      <c r="B47" s="315"/>
      <c r="C47" s="292" t="s">
        <v>131</v>
      </c>
      <c r="D47" s="292" t="s">
        <v>1907</v>
      </c>
      <c r="E47" s="292" t="s">
        <v>20</v>
      </c>
      <c r="F47" s="296"/>
      <c r="G47" s="316"/>
      <c r="H47" s="298"/>
      <c r="I47" s="298">
        <v>1500000</v>
      </c>
      <c r="J47" s="292" t="s">
        <v>114</v>
      </c>
      <c r="K47" s="292"/>
    </row>
    <row r="48" spans="1:11" s="308" customFormat="1">
      <c r="A48" s="538">
        <v>44423</v>
      </c>
      <c r="B48" s="315"/>
      <c r="C48" s="292" t="s">
        <v>131</v>
      </c>
      <c r="D48" s="292" t="s">
        <v>1939</v>
      </c>
      <c r="E48" s="292" t="s">
        <v>20</v>
      </c>
      <c r="F48" s="296"/>
      <c r="G48" s="316"/>
      <c r="H48" s="298"/>
      <c r="I48" s="298">
        <v>9230500</v>
      </c>
      <c r="J48" s="292" t="s">
        <v>114</v>
      </c>
      <c r="K48" s="292"/>
    </row>
    <row r="49" spans="1:11" s="308" customFormat="1">
      <c r="A49" s="538">
        <v>44423</v>
      </c>
      <c r="B49" s="315"/>
      <c r="C49" s="292" t="s">
        <v>131</v>
      </c>
      <c r="D49" s="292" t="s">
        <v>642</v>
      </c>
      <c r="E49" s="292" t="s">
        <v>20</v>
      </c>
      <c r="F49" s="296"/>
      <c r="G49" s="316"/>
      <c r="H49" s="298"/>
      <c r="I49" s="298">
        <v>1500000</v>
      </c>
      <c r="J49" s="292" t="s">
        <v>114</v>
      </c>
      <c r="K49" s="292"/>
    </row>
    <row r="50" spans="1:11" s="308" customFormat="1">
      <c r="A50" s="538">
        <v>44438</v>
      </c>
      <c r="B50" s="315"/>
      <c r="C50" s="292" t="s">
        <v>133</v>
      </c>
      <c r="D50" s="292" t="s">
        <v>1915</v>
      </c>
      <c r="E50" s="292" t="s">
        <v>116</v>
      </c>
      <c r="F50" s="296"/>
      <c r="G50" s="316"/>
      <c r="H50" s="298"/>
      <c r="I50" s="298">
        <v>2019066796</v>
      </c>
      <c r="J50" s="292" t="s">
        <v>114</v>
      </c>
      <c r="K50" s="292"/>
    </row>
    <row r="51" spans="1:11" s="308" customFormat="1">
      <c r="A51" s="538">
        <v>44438</v>
      </c>
      <c r="B51" s="315"/>
      <c r="C51" s="292" t="s">
        <v>132</v>
      </c>
      <c r="D51" s="292" t="s">
        <v>1910</v>
      </c>
      <c r="E51" s="292" t="s">
        <v>116</v>
      </c>
      <c r="F51" s="296"/>
      <c r="G51" s="316"/>
      <c r="H51" s="298"/>
      <c r="I51" s="298">
        <v>10765795</v>
      </c>
      <c r="J51" s="292" t="s">
        <v>114</v>
      </c>
      <c r="K51" s="292"/>
    </row>
    <row r="52" spans="1:11" s="308" customFormat="1">
      <c r="A52" s="538">
        <v>44438</v>
      </c>
      <c r="B52" s="315"/>
      <c r="C52" s="292" t="s">
        <v>655</v>
      </c>
      <c r="D52" s="292" t="s">
        <v>1910</v>
      </c>
      <c r="E52" s="292" t="s">
        <v>116</v>
      </c>
      <c r="F52" s="296"/>
      <c r="G52" s="316"/>
      <c r="H52" s="298"/>
      <c r="I52" s="298">
        <v>8912979</v>
      </c>
      <c r="J52" s="292" t="s">
        <v>114</v>
      </c>
      <c r="K52" s="292"/>
    </row>
    <row r="53" spans="1:11" s="308" customFormat="1">
      <c r="A53" s="538">
        <v>44438</v>
      </c>
      <c r="B53" s="315"/>
      <c r="C53" s="292" t="s">
        <v>528</v>
      </c>
      <c r="D53" s="292" t="s">
        <v>1910</v>
      </c>
      <c r="E53" s="292" t="s">
        <v>116</v>
      </c>
      <c r="F53" s="296"/>
      <c r="G53" s="316"/>
      <c r="H53" s="298"/>
      <c r="I53" s="298">
        <v>201232780</v>
      </c>
      <c r="J53" s="292" t="s">
        <v>114</v>
      </c>
      <c r="K53" s="292"/>
    </row>
    <row r="54" spans="1:11" s="308" customFormat="1">
      <c r="A54" s="538">
        <v>44438</v>
      </c>
      <c r="B54" s="315"/>
      <c r="C54" s="292" t="s">
        <v>222</v>
      </c>
      <c r="D54" s="292" t="s">
        <v>1910</v>
      </c>
      <c r="E54" s="292" t="s">
        <v>116</v>
      </c>
      <c r="F54" s="296"/>
      <c r="G54" s="316"/>
      <c r="H54" s="298"/>
      <c r="I54" s="298">
        <v>2074500</v>
      </c>
      <c r="J54" s="292" t="s">
        <v>114</v>
      </c>
      <c r="K54" s="292"/>
    </row>
    <row r="55" spans="1:11" s="308" customFormat="1">
      <c r="A55" s="538">
        <v>44418</v>
      </c>
      <c r="B55" s="315"/>
      <c r="C55" s="292" t="s">
        <v>201</v>
      </c>
      <c r="D55" s="292" t="s">
        <v>1910</v>
      </c>
      <c r="E55" s="292" t="s">
        <v>116</v>
      </c>
      <c r="F55" s="296"/>
      <c r="G55" s="316"/>
      <c r="H55" s="298"/>
      <c r="I55" s="298">
        <v>34756908</v>
      </c>
      <c r="J55" s="292" t="s">
        <v>114</v>
      </c>
      <c r="K55" s="292"/>
    </row>
    <row r="56" spans="1:11" s="308" customFormat="1">
      <c r="A56" s="538">
        <v>44418</v>
      </c>
      <c r="B56" s="315"/>
      <c r="C56" s="292" t="s">
        <v>685</v>
      </c>
      <c r="D56" s="292" t="s">
        <v>1910</v>
      </c>
      <c r="E56" s="292" t="s">
        <v>116</v>
      </c>
      <c r="F56" s="296"/>
      <c r="G56" s="316"/>
      <c r="H56" s="298"/>
      <c r="I56" s="298">
        <v>3413768</v>
      </c>
      <c r="J56" s="292" t="s">
        <v>114</v>
      </c>
      <c r="K56" s="292"/>
    </row>
    <row r="57" spans="1:11" s="308" customFormat="1">
      <c r="A57" s="538">
        <v>44434</v>
      </c>
      <c r="B57" s="315"/>
      <c r="C57" s="292" t="s">
        <v>392</v>
      </c>
      <c r="D57" s="292" t="s">
        <v>1911</v>
      </c>
      <c r="E57" s="292" t="s">
        <v>116</v>
      </c>
      <c r="F57" s="296"/>
      <c r="G57" s="316"/>
      <c r="H57" s="298"/>
      <c r="I57" s="298">
        <v>22000</v>
      </c>
      <c r="J57" s="292" t="s">
        <v>114</v>
      </c>
      <c r="K57" s="292"/>
    </row>
    <row r="58" spans="1:11" s="308" customFormat="1">
      <c r="A58" s="538">
        <v>44418</v>
      </c>
      <c r="B58" s="315"/>
      <c r="C58" s="292" t="s">
        <v>219</v>
      </c>
      <c r="D58" s="292" t="s">
        <v>1912</v>
      </c>
      <c r="E58" s="292" t="s">
        <v>116</v>
      </c>
      <c r="F58" s="296"/>
      <c r="G58" s="316"/>
      <c r="H58" s="298"/>
      <c r="I58" s="298">
        <v>900000</v>
      </c>
      <c r="J58" s="292" t="s">
        <v>114</v>
      </c>
      <c r="K58" s="292"/>
    </row>
    <row r="59" spans="1:11" s="308" customFormat="1">
      <c r="A59" s="538">
        <v>44428</v>
      </c>
      <c r="B59" s="315"/>
      <c r="C59" s="292" t="s">
        <v>646</v>
      </c>
      <c r="D59" s="292" t="s">
        <v>1913</v>
      </c>
      <c r="E59" s="292" t="s">
        <v>116</v>
      </c>
      <c r="F59" s="296"/>
      <c r="G59" s="316"/>
      <c r="H59" s="298"/>
      <c r="I59" s="298">
        <v>300000</v>
      </c>
      <c r="J59" s="292" t="s">
        <v>114</v>
      </c>
      <c r="K59" s="292"/>
    </row>
    <row r="60" spans="1:11" s="308" customFormat="1">
      <c r="A60" s="538">
        <v>44428</v>
      </c>
      <c r="B60" s="315"/>
      <c r="C60" s="292" t="s">
        <v>259</v>
      </c>
      <c r="D60" s="292" t="s">
        <v>1913</v>
      </c>
      <c r="E60" s="292" t="s">
        <v>116</v>
      </c>
      <c r="F60" s="296"/>
      <c r="G60" s="316"/>
      <c r="H60" s="298"/>
      <c r="I60" s="298">
        <v>250000</v>
      </c>
      <c r="J60" s="292" t="s">
        <v>114</v>
      </c>
      <c r="K60" s="292"/>
    </row>
    <row r="61" spans="1:11" s="308" customFormat="1">
      <c r="A61" s="538">
        <v>44428</v>
      </c>
      <c r="B61" s="315"/>
      <c r="C61" s="292" t="s">
        <v>258</v>
      </c>
      <c r="D61" s="292" t="s">
        <v>1913</v>
      </c>
      <c r="E61" s="292" t="s">
        <v>116</v>
      </c>
      <c r="F61" s="296"/>
      <c r="G61" s="316"/>
      <c r="H61" s="298"/>
      <c r="I61" s="298">
        <v>920000</v>
      </c>
      <c r="J61" s="292" t="s">
        <v>114</v>
      </c>
      <c r="K61" s="292"/>
    </row>
    <row r="62" spans="1:11" s="308" customFormat="1">
      <c r="A62" s="538">
        <v>44424</v>
      </c>
      <c r="B62" s="315"/>
      <c r="C62" s="292" t="s">
        <v>618</v>
      </c>
      <c r="D62" s="292" t="s">
        <v>1739</v>
      </c>
      <c r="E62" s="292" t="s">
        <v>116</v>
      </c>
      <c r="F62" s="296"/>
      <c r="G62" s="316"/>
      <c r="H62" s="298"/>
      <c r="I62" s="298">
        <v>150000</v>
      </c>
      <c r="J62" s="292" t="s">
        <v>114</v>
      </c>
      <c r="K62" s="292"/>
    </row>
    <row r="63" spans="1:11" s="308" customFormat="1">
      <c r="A63" s="538">
        <v>44438</v>
      </c>
      <c r="B63" s="315"/>
      <c r="C63" s="292" t="s">
        <v>495</v>
      </c>
      <c r="D63" s="292" t="s">
        <v>1778</v>
      </c>
      <c r="E63" s="292" t="s">
        <v>116</v>
      </c>
      <c r="F63" s="296"/>
      <c r="G63" s="316"/>
      <c r="H63" s="298"/>
      <c r="I63" s="298">
        <v>11123850</v>
      </c>
      <c r="J63" s="292" t="s">
        <v>114</v>
      </c>
      <c r="K63" s="292"/>
    </row>
    <row r="64" spans="1:11" s="308" customFormat="1">
      <c r="A64" s="538">
        <v>44418</v>
      </c>
      <c r="B64" s="315"/>
      <c r="C64" s="292" t="s">
        <v>260</v>
      </c>
      <c r="D64" s="292" t="s">
        <v>1636</v>
      </c>
      <c r="E64" s="292" t="s">
        <v>116</v>
      </c>
      <c r="F64" s="296"/>
      <c r="G64" s="316"/>
      <c r="H64" s="298"/>
      <c r="I64" s="298">
        <v>1960000</v>
      </c>
      <c r="J64" s="292" t="s">
        <v>114</v>
      </c>
      <c r="K64" s="292"/>
    </row>
    <row r="65" spans="1:11" s="308" customFormat="1">
      <c r="A65" s="538">
        <v>44410</v>
      </c>
      <c r="B65" s="315"/>
      <c r="C65" s="292" t="s">
        <v>130</v>
      </c>
      <c r="D65" s="292" t="s">
        <v>1967</v>
      </c>
      <c r="E65" s="292" t="s">
        <v>116</v>
      </c>
      <c r="F65" s="296"/>
      <c r="G65" s="316"/>
      <c r="H65" s="298"/>
      <c r="I65" s="298">
        <v>2000000</v>
      </c>
      <c r="J65" s="292" t="s">
        <v>114</v>
      </c>
      <c r="K65" s="292"/>
    </row>
    <row r="66" spans="1:11" s="308" customFormat="1">
      <c r="A66" s="538">
        <v>44412</v>
      </c>
      <c r="B66" s="315"/>
      <c r="C66" s="292" t="s">
        <v>130</v>
      </c>
      <c r="D66" s="292" t="s">
        <v>1968</v>
      </c>
      <c r="E66" s="292" t="s">
        <v>116</v>
      </c>
      <c r="F66" s="296"/>
      <c r="G66" s="316"/>
      <c r="H66" s="298"/>
      <c r="I66" s="298">
        <v>2000000</v>
      </c>
      <c r="J66" s="292" t="s">
        <v>114</v>
      </c>
      <c r="K66" s="292"/>
    </row>
    <row r="67" spans="1:11" s="308" customFormat="1">
      <c r="A67" s="538">
        <v>44414</v>
      </c>
      <c r="B67" s="315"/>
      <c r="C67" s="292" t="s">
        <v>1010</v>
      </c>
      <c r="D67" s="292" t="s">
        <v>525</v>
      </c>
      <c r="E67" s="292" t="s">
        <v>116</v>
      </c>
      <c r="F67" s="296"/>
      <c r="G67" s="316"/>
      <c r="H67" s="298"/>
      <c r="I67" s="298">
        <v>30000</v>
      </c>
      <c r="J67" s="292" t="s">
        <v>114</v>
      </c>
      <c r="K67" s="292"/>
    </row>
    <row r="68" spans="1:11" s="308" customFormat="1">
      <c r="A68" s="538">
        <v>44414</v>
      </c>
      <c r="B68" s="315"/>
      <c r="C68" s="292" t="s">
        <v>130</v>
      </c>
      <c r="D68" s="292" t="s">
        <v>1969</v>
      </c>
      <c r="E68" s="292" t="s">
        <v>116</v>
      </c>
      <c r="F68" s="296"/>
      <c r="G68" s="316"/>
      <c r="H68" s="298"/>
      <c r="I68" s="298">
        <v>1000000</v>
      </c>
      <c r="J68" s="292" t="s">
        <v>114</v>
      </c>
      <c r="K68" s="292"/>
    </row>
    <row r="69" spans="1:11" s="308" customFormat="1">
      <c r="A69" s="538">
        <v>44415</v>
      </c>
      <c r="B69" s="315"/>
      <c r="C69" s="292" t="s">
        <v>130</v>
      </c>
      <c r="D69" s="292" t="s">
        <v>1970</v>
      </c>
      <c r="E69" s="292" t="s">
        <v>116</v>
      </c>
      <c r="F69" s="296"/>
      <c r="G69" s="316"/>
      <c r="H69" s="298"/>
      <c r="I69" s="298">
        <v>3000000</v>
      </c>
      <c r="J69" s="292" t="s">
        <v>114</v>
      </c>
      <c r="K69" s="292"/>
    </row>
    <row r="70" spans="1:11" s="308" customFormat="1">
      <c r="A70" s="538">
        <v>44417</v>
      </c>
      <c r="B70" s="315"/>
      <c r="C70" s="292" t="s">
        <v>1009</v>
      </c>
      <c r="D70" s="292" t="s">
        <v>525</v>
      </c>
      <c r="E70" s="292" t="s">
        <v>116</v>
      </c>
      <c r="F70" s="296"/>
      <c r="G70" s="316"/>
      <c r="H70" s="298"/>
      <c r="I70" s="298">
        <v>27273</v>
      </c>
      <c r="J70" s="292" t="s">
        <v>114</v>
      </c>
      <c r="K70" s="292"/>
    </row>
    <row r="71" spans="1:11" s="308" customFormat="1">
      <c r="A71" s="538">
        <v>44417</v>
      </c>
      <c r="B71" s="315"/>
      <c r="C71" s="292" t="s">
        <v>130</v>
      </c>
      <c r="D71" s="292" t="s">
        <v>1971</v>
      </c>
      <c r="E71" s="292" t="s">
        <v>116</v>
      </c>
      <c r="F71" s="296"/>
      <c r="G71" s="316"/>
      <c r="H71" s="298"/>
      <c r="I71" s="298">
        <v>1000000</v>
      </c>
      <c r="J71" s="292" t="s">
        <v>114</v>
      </c>
      <c r="K71" s="292"/>
    </row>
    <row r="72" spans="1:11" s="308" customFormat="1">
      <c r="A72" s="538">
        <v>44417</v>
      </c>
      <c r="B72" s="315"/>
      <c r="C72" s="292" t="s">
        <v>1009</v>
      </c>
      <c r="D72" s="292" t="s">
        <v>525</v>
      </c>
      <c r="E72" s="292" t="s">
        <v>116</v>
      </c>
      <c r="F72" s="296"/>
      <c r="G72" s="316"/>
      <c r="H72" s="298">
        <v>5.45</v>
      </c>
      <c r="I72" s="293">
        <f t="shared" ref="I72" si="3">+ROUND(H72*$K$2,0)</f>
        <v>124303</v>
      </c>
      <c r="J72" s="292" t="s">
        <v>115</v>
      </c>
      <c r="K72" s="292"/>
    </row>
    <row r="73" spans="1:11" s="308" customFormat="1">
      <c r="A73" s="538">
        <v>44418</v>
      </c>
      <c r="B73" s="315"/>
      <c r="C73" s="292" t="s">
        <v>200</v>
      </c>
      <c r="D73" s="292" t="s">
        <v>1972</v>
      </c>
      <c r="E73" s="292" t="s">
        <v>116</v>
      </c>
      <c r="F73" s="296"/>
      <c r="G73" s="316"/>
      <c r="H73" s="298"/>
      <c r="I73" s="298">
        <v>320000</v>
      </c>
      <c r="J73" s="292" t="s">
        <v>114</v>
      </c>
      <c r="K73" s="292"/>
    </row>
    <row r="74" spans="1:11" s="308" customFormat="1">
      <c r="A74" s="538">
        <v>44418</v>
      </c>
      <c r="B74" s="315"/>
      <c r="C74" s="292" t="s">
        <v>537</v>
      </c>
      <c r="D74" s="292" t="s">
        <v>1973</v>
      </c>
      <c r="E74" s="292" t="s">
        <v>116</v>
      </c>
      <c r="F74" s="296"/>
      <c r="G74" s="316"/>
      <c r="H74" s="298"/>
      <c r="I74" s="298">
        <v>2271000</v>
      </c>
      <c r="J74" s="292" t="s">
        <v>114</v>
      </c>
      <c r="K74" s="292"/>
    </row>
    <row r="75" spans="1:11" s="308" customFormat="1">
      <c r="A75" s="538">
        <v>44418</v>
      </c>
      <c r="B75" s="315"/>
      <c r="C75" s="292" t="s">
        <v>1961</v>
      </c>
      <c r="D75" s="292" t="s">
        <v>525</v>
      </c>
      <c r="E75" s="292" t="s">
        <v>116</v>
      </c>
      <c r="F75" s="296"/>
      <c r="G75" s="316"/>
      <c r="H75" s="298"/>
      <c r="I75" s="298">
        <v>250000</v>
      </c>
      <c r="J75" s="292" t="s">
        <v>114</v>
      </c>
      <c r="K75" s="292"/>
    </row>
    <row r="76" spans="1:11" s="308" customFormat="1">
      <c r="A76" s="538">
        <v>44418</v>
      </c>
      <c r="B76" s="315"/>
      <c r="C76" s="292" t="s">
        <v>1484</v>
      </c>
      <c r="D76" s="292" t="s">
        <v>1974</v>
      </c>
      <c r="E76" s="292" t="s">
        <v>116</v>
      </c>
      <c r="F76" s="296"/>
      <c r="G76" s="316"/>
      <c r="H76" s="298"/>
      <c r="I76" s="298">
        <v>1200000</v>
      </c>
      <c r="J76" s="292" t="s">
        <v>114</v>
      </c>
      <c r="K76" s="292"/>
    </row>
    <row r="77" spans="1:11" s="308" customFormat="1">
      <c r="A77" s="538">
        <v>44418</v>
      </c>
      <c r="B77" s="315"/>
      <c r="C77" s="292" t="s">
        <v>591</v>
      </c>
      <c r="D77" s="292" t="s">
        <v>264</v>
      </c>
      <c r="E77" s="292" t="s">
        <v>116</v>
      </c>
      <c r="F77" s="296"/>
      <c r="G77" s="316"/>
      <c r="H77" s="298"/>
      <c r="I77" s="298">
        <v>314372</v>
      </c>
      <c r="J77" s="292" t="s">
        <v>114</v>
      </c>
      <c r="K77" s="292"/>
    </row>
    <row r="78" spans="1:11" s="308" customFormat="1">
      <c r="A78" s="538">
        <v>44418</v>
      </c>
      <c r="B78" s="315"/>
      <c r="C78" s="292" t="s">
        <v>1962</v>
      </c>
      <c r="D78" s="292" t="s">
        <v>264</v>
      </c>
      <c r="E78" s="292" t="s">
        <v>116</v>
      </c>
      <c r="F78" s="296"/>
      <c r="G78" s="316"/>
      <c r="H78" s="298"/>
      <c r="I78" s="298">
        <v>2290500</v>
      </c>
      <c r="J78" s="292" t="s">
        <v>114</v>
      </c>
      <c r="K78" s="292"/>
    </row>
    <row r="79" spans="1:11" s="308" customFormat="1">
      <c r="A79" s="538">
        <v>44418</v>
      </c>
      <c r="B79" s="315"/>
      <c r="C79" s="292" t="s">
        <v>591</v>
      </c>
      <c r="D79" s="292" t="s">
        <v>264</v>
      </c>
      <c r="E79" s="292" t="s">
        <v>116</v>
      </c>
      <c r="F79" s="296"/>
      <c r="G79" s="316"/>
      <c r="H79" s="298">
        <v>48.18</v>
      </c>
      <c r="I79" s="293">
        <f t="shared" ref="I79:I80" si="4">+ROUND(H79*$K$2,0)</f>
        <v>1098885</v>
      </c>
      <c r="J79" s="292" t="s">
        <v>115</v>
      </c>
      <c r="K79" s="292"/>
    </row>
    <row r="80" spans="1:11" s="308" customFormat="1">
      <c r="A80" s="538">
        <v>44418</v>
      </c>
      <c r="B80" s="315"/>
      <c r="C80" s="292" t="s">
        <v>591</v>
      </c>
      <c r="D80" s="292" t="s">
        <v>264</v>
      </c>
      <c r="E80" s="292" t="s">
        <v>116</v>
      </c>
      <c r="F80" s="296"/>
      <c r="G80" s="316"/>
      <c r="H80" s="298">
        <v>0.4</v>
      </c>
      <c r="I80" s="293">
        <f t="shared" si="4"/>
        <v>9123</v>
      </c>
      <c r="J80" s="292" t="s">
        <v>115</v>
      </c>
      <c r="K80" s="292"/>
    </row>
    <row r="81" spans="1:11" s="308" customFormat="1">
      <c r="A81" s="538">
        <v>44419</v>
      </c>
      <c r="B81" s="315"/>
      <c r="C81" s="292" t="s">
        <v>130</v>
      </c>
      <c r="D81" s="292" t="s">
        <v>1975</v>
      </c>
      <c r="E81" s="292" t="s">
        <v>116</v>
      </c>
      <c r="F81" s="296"/>
      <c r="G81" s="316"/>
      <c r="H81" s="298"/>
      <c r="I81" s="298">
        <v>2000000</v>
      </c>
      <c r="J81" s="292" t="s">
        <v>114</v>
      </c>
      <c r="K81" s="292"/>
    </row>
    <row r="82" spans="1:11" s="308" customFormat="1">
      <c r="A82" s="538">
        <v>44419</v>
      </c>
      <c r="B82" s="315"/>
      <c r="C82" s="292" t="s">
        <v>1963</v>
      </c>
      <c r="D82" s="292" t="s">
        <v>264</v>
      </c>
      <c r="E82" s="292" t="s">
        <v>116</v>
      </c>
      <c r="F82" s="296"/>
      <c r="G82" s="316"/>
      <c r="H82" s="298"/>
      <c r="I82" s="298">
        <v>9091</v>
      </c>
      <c r="J82" s="292" t="s">
        <v>114</v>
      </c>
      <c r="K82" s="292"/>
    </row>
    <row r="83" spans="1:11" s="308" customFormat="1">
      <c r="A83" s="538">
        <v>44420</v>
      </c>
      <c r="B83" s="315"/>
      <c r="C83" s="292" t="s">
        <v>130</v>
      </c>
      <c r="D83" s="292" t="s">
        <v>1976</v>
      </c>
      <c r="E83" s="292" t="s">
        <v>116</v>
      </c>
      <c r="F83" s="296"/>
      <c r="G83" s="316"/>
      <c r="H83" s="298"/>
      <c r="I83" s="298">
        <v>1000000</v>
      </c>
      <c r="J83" s="292" t="s">
        <v>114</v>
      </c>
      <c r="K83" s="292"/>
    </row>
    <row r="84" spans="1:11" s="308" customFormat="1">
      <c r="A84" s="538">
        <v>44420</v>
      </c>
      <c r="B84" s="315"/>
      <c r="C84" s="292" t="s">
        <v>1010</v>
      </c>
      <c r="D84" s="292" t="s">
        <v>1921</v>
      </c>
      <c r="E84" s="292" t="s">
        <v>116</v>
      </c>
      <c r="F84" s="296"/>
      <c r="G84" s="316"/>
      <c r="H84" s="298"/>
      <c r="I84" s="298">
        <v>22346</v>
      </c>
      <c r="J84" s="292" t="s">
        <v>114</v>
      </c>
      <c r="K84" s="292"/>
    </row>
    <row r="85" spans="1:11" s="308" customFormat="1">
      <c r="A85" s="538">
        <v>44421</v>
      </c>
      <c r="B85" s="315"/>
      <c r="C85" s="292" t="s">
        <v>130</v>
      </c>
      <c r="D85" s="292" t="s">
        <v>1977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>
      <c r="A86" s="538">
        <v>44424</v>
      </c>
      <c r="B86" s="315"/>
      <c r="C86" s="292" t="s">
        <v>130</v>
      </c>
      <c r="D86" s="292" t="s">
        <v>1978</v>
      </c>
      <c r="E86" s="292" t="s">
        <v>116</v>
      </c>
      <c r="F86" s="296"/>
      <c r="G86" s="316"/>
      <c r="H86" s="298"/>
      <c r="I86" s="298">
        <v>2000000</v>
      </c>
      <c r="J86" s="292" t="s">
        <v>114</v>
      </c>
      <c r="K86" s="292"/>
    </row>
    <row r="87" spans="1:11" s="308" customFormat="1">
      <c r="A87" s="538">
        <v>44425</v>
      </c>
      <c r="B87" s="315"/>
      <c r="C87" s="292" t="s">
        <v>1010</v>
      </c>
      <c r="D87" s="292" t="s">
        <v>264</v>
      </c>
      <c r="E87" s="292" t="s">
        <v>116</v>
      </c>
      <c r="F87" s="296"/>
      <c r="G87" s="316"/>
      <c r="H87" s="298">
        <v>76.36</v>
      </c>
      <c r="I87" s="293">
        <f t="shared" ref="I87" si="5">+ROUND(H87*$K$2,0)</f>
        <v>1741612</v>
      </c>
      <c r="J87" s="292" t="s">
        <v>115</v>
      </c>
      <c r="K87" s="292"/>
    </row>
    <row r="88" spans="1:11" s="308" customFormat="1">
      <c r="A88" s="538">
        <v>44426</v>
      </c>
      <c r="B88" s="315"/>
      <c r="C88" s="292" t="s">
        <v>130</v>
      </c>
      <c r="D88" s="292" t="s">
        <v>1979</v>
      </c>
      <c r="E88" s="292" t="s">
        <v>116</v>
      </c>
      <c r="F88" s="296"/>
      <c r="G88" s="316"/>
      <c r="H88" s="298"/>
      <c r="I88" s="298">
        <v>2000000</v>
      </c>
      <c r="J88" s="292" t="s">
        <v>114</v>
      </c>
      <c r="K88" s="292"/>
    </row>
    <row r="89" spans="1:11" s="308" customFormat="1">
      <c r="A89" s="538">
        <v>44427</v>
      </c>
      <c r="B89" s="315"/>
      <c r="C89" s="292" t="s">
        <v>130</v>
      </c>
      <c r="D89" s="292" t="s">
        <v>1980</v>
      </c>
      <c r="E89" s="292" t="s">
        <v>116</v>
      </c>
      <c r="F89" s="296"/>
      <c r="G89" s="316"/>
      <c r="H89" s="298"/>
      <c r="I89" s="298">
        <v>1000000</v>
      </c>
      <c r="J89" s="292" t="s">
        <v>114</v>
      </c>
      <c r="K89" s="292"/>
    </row>
    <row r="90" spans="1:11" s="308" customFormat="1">
      <c r="A90" s="538">
        <v>44428</v>
      </c>
      <c r="B90" s="315"/>
      <c r="C90" s="292" t="s">
        <v>260</v>
      </c>
      <c r="D90" s="292" t="s">
        <v>1636</v>
      </c>
      <c r="E90" s="292" t="s">
        <v>116</v>
      </c>
      <c r="F90" s="296"/>
      <c r="G90" s="316"/>
      <c r="H90" s="298"/>
      <c r="I90" s="298">
        <v>2120000</v>
      </c>
      <c r="J90" s="292" t="s">
        <v>114</v>
      </c>
      <c r="K90" s="292"/>
    </row>
    <row r="91" spans="1:11" s="308" customFormat="1">
      <c r="A91" s="538">
        <v>44428</v>
      </c>
      <c r="B91" s="315"/>
      <c r="C91" s="292" t="s">
        <v>260</v>
      </c>
      <c r="D91" s="292" t="s">
        <v>1636</v>
      </c>
      <c r="E91" s="292" t="s">
        <v>116</v>
      </c>
      <c r="F91" s="296"/>
      <c r="G91" s="316"/>
      <c r="H91" s="298"/>
      <c r="I91" s="298">
        <v>960000</v>
      </c>
      <c r="J91" s="292" t="s">
        <v>114</v>
      </c>
      <c r="K91" s="292"/>
    </row>
    <row r="92" spans="1:11" s="308" customFormat="1">
      <c r="A92" s="538">
        <v>44428</v>
      </c>
      <c r="B92" s="315"/>
      <c r="C92" s="292" t="s">
        <v>1006</v>
      </c>
      <c r="D92" s="292" t="s">
        <v>1981</v>
      </c>
      <c r="E92" s="292" t="s">
        <v>116</v>
      </c>
      <c r="F92" s="296"/>
      <c r="G92" s="316"/>
      <c r="H92" s="298"/>
      <c r="I92" s="298">
        <v>2250000</v>
      </c>
      <c r="J92" s="292" t="s">
        <v>114</v>
      </c>
      <c r="K92" s="292"/>
    </row>
    <row r="93" spans="1:11" s="308" customFormat="1">
      <c r="A93" s="538">
        <v>44428</v>
      </c>
      <c r="B93" s="315"/>
      <c r="C93" s="292" t="s">
        <v>1006</v>
      </c>
      <c r="D93" s="292" t="s">
        <v>1982</v>
      </c>
      <c r="E93" s="292" t="s">
        <v>116</v>
      </c>
      <c r="F93" s="296"/>
      <c r="G93" s="316"/>
      <c r="H93" s="298"/>
      <c r="I93" s="298">
        <v>550000</v>
      </c>
      <c r="J93" s="292" t="s">
        <v>114</v>
      </c>
      <c r="K93" s="292"/>
    </row>
    <row r="94" spans="1:11" s="308" customFormat="1">
      <c r="A94" s="538">
        <v>44428</v>
      </c>
      <c r="B94" s="315"/>
      <c r="C94" s="292" t="s">
        <v>537</v>
      </c>
      <c r="D94" s="292" t="s">
        <v>1983</v>
      </c>
      <c r="E94" s="292" t="s">
        <v>116</v>
      </c>
      <c r="F94" s="296"/>
      <c r="G94" s="316"/>
      <c r="H94" s="298"/>
      <c r="I94" s="298">
        <v>3600500</v>
      </c>
      <c r="J94" s="292" t="s">
        <v>114</v>
      </c>
      <c r="K94" s="292"/>
    </row>
    <row r="95" spans="1:11" s="308" customFormat="1">
      <c r="A95" s="538">
        <v>44428</v>
      </c>
      <c r="B95" s="315"/>
      <c r="C95" s="292" t="s">
        <v>537</v>
      </c>
      <c r="D95" s="292" t="s">
        <v>1984</v>
      </c>
      <c r="E95" s="292" t="s">
        <v>116</v>
      </c>
      <c r="F95" s="296"/>
      <c r="G95" s="316"/>
      <c r="H95" s="298"/>
      <c r="I95" s="298">
        <v>1980000</v>
      </c>
      <c r="J95" s="292" t="s">
        <v>114</v>
      </c>
      <c r="K95" s="292"/>
    </row>
    <row r="96" spans="1:11" s="308" customFormat="1">
      <c r="A96" s="538">
        <v>44428</v>
      </c>
      <c r="B96" s="315"/>
      <c r="C96" s="292" t="s">
        <v>260</v>
      </c>
      <c r="D96" s="292" t="s">
        <v>1636</v>
      </c>
      <c r="E96" s="292" t="s">
        <v>116</v>
      </c>
      <c r="F96" s="296"/>
      <c r="G96" s="316"/>
      <c r="H96" s="298"/>
      <c r="I96" s="298">
        <v>2560000</v>
      </c>
      <c r="J96" s="292" t="s">
        <v>114</v>
      </c>
      <c r="K96" s="292"/>
    </row>
    <row r="97" spans="1:11" s="308" customFormat="1">
      <c r="A97" s="538">
        <v>44428</v>
      </c>
      <c r="B97" s="315"/>
      <c r="C97" s="292" t="s">
        <v>1006</v>
      </c>
      <c r="D97" s="292" t="s">
        <v>1985</v>
      </c>
      <c r="E97" s="292" t="s">
        <v>116</v>
      </c>
      <c r="F97" s="296"/>
      <c r="G97" s="316"/>
      <c r="H97" s="298"/>
      <c r="I97" s="298">
        <v>2700000</v>
      </c>
      <c r="J97" s="292" t="s">
        <v>114</v>
      </c>
      <c r="K97" s="292"/>
    </row>
    <row r="98" spans="1:11" s="308" customFormat="1">
      <c r="A98" s="538">
        <v>44428</v>
      </c>
      <c r="B98" s="315"/>
      <c r="C98" s="292" t="s">
        <v>537</v>
      </c>
      <c r="D98" s="292" t="s">
        <v>1984</v>
      </c>
      <c r="E98" s="292" t="s">
        <v>116</v>
      </c>
      <c r="F98" s="296"/>
      <c r="G98" s="316"/>
      <c r="H98" s="298"/>
      <c r="I98" s="298">
        <v>1018975</v>
      </c>
      <c r="J98" s="292" t="s">
        <v>114</v>
      </c>
      <c r="K98" s="292"/>
    </row>
    <row r="99" spans="1:11" s="308" customFormat="1">
      <c r="A99" s="538">
        <v>44428</v>
      </c>
      <c r="B99" s="315"/>
      <c r="C99" s="292" t="s">
        <v>130</v>
      </c>
      <c r="D99" s="292" t="s">
        <v>1986</v>
      </c>
      <c r="E99" s="292" t="s">
        <v>116</v>
      </c>
      <c r="F99" s="296"/>
      <c r="G99" s="316"/>
      <c r="H99" s="298"/>
      <c r="I99" s="298">
        <v>1000000</v>
      </c>
      <c r="J99" s="292" t="s">
        <v>114</v>
      </c>
      <c r="K99" s="292"/>
    </row>
    <row r="100" spans="1:11" s="308" customFormat="1">
      <c r="A100" s="538">
        <v>44428</v>
      </c>
      <c r="B100" s="315"/>
      <c r="C100" s="292" t="s">
        <v>262</v>
      </c>
      <c r="D100" s="292" t="s">
        <v>1914</v>
      </c>
      <c r="E100" s="292" t="s">
        <v>116</v>
      </c>
      <c r="F100" s="296"/>
      <c r="G100" s="316"/>
      <c r="H100" s="298"/>
      <c r="I100" s="298">
        <v>1450000</v>
      </c>
      <c r="J100" s="292" t="s">
        <v>114</v>
      </c>
      <c r="K100" s="292"/>
    </row>
    <row r="101" spans="1:11" s="308" customFormat="1">
      <c r="A101" s="538">
        <v>44428</v>
      </c>
      <c r="B101" s="315"/>
      <c r="C101" s="292" t="s">
        <v>591</v>
      </c>
      <c r="D101" s="292" t="s">
        <v>525</v>
      </c>
      <c r="E101" s="292" t="s">
        <v>116</v>
      </c>
      <c r="F101" s="296"/>
      <c r="G101" s="316"/>
      <c r="H101" s="298"/>
      <c r="I101" s="298">
        <v>219513</v>
      </c>
      <c r="J101" s="292" t="s">
        <v>114</v>
      </c>
      <c r="K101" s="292"/>
    </row>
    <row r="102" spans="1:11" s="308" customFormat="1">
      <c r="A102" s="538">
        <v>44428</v>
      </c>
      <c r="B102" s="315"/>
      <c r="C102" s="292" t="s">
        <v>591</v>
      </c>
      <c r="D102" s="292" t="s">
        <v>525</v>
      </c>
      <c r="E102" s="292" t="s">
        <v>116</v>
      </c>
      <c r="F102" s="296"/>
      <c r="G102" s="316"/>
      <c r="H102" s="298">
        <v>308.16000000000003</v>
      </c>
      <c r="I102" s="293">
        <f t="shared" ref="I102" si="6">+ROUND(H102*$K$2,0)</f>
        <v>7028486</v>
      </c>
      <c r="J102" s="292" t="s">
        <v>115</v>
      </c>
      <c r="K102" s="292"/>
    </row>
    <row r="103" spans="1:11" s="308" customFormat="1">
      <c r="A103" s="538">
        <v>44429</v>
      </c>
      <c r="B103" s="315"/>
      <c r="C103" s="292" t="s">
        <v>130</v>
      </c>
      <c r="D103" s="292" t="s">
        <v>1987</v>
      </c>
      <c r="E103" s="292" t="s">
        <v>116</v>
      </c>
      <c r="F103" s="296"/>
      <c r="G103" s="316"/>
      <c r="H103" s="298"/>
      <c r="I103" s="298">
        <v>2000000</v>
      </c>
      <c r="J103" s="292" t="s">
        <v>114</v>
      </c>
      <c r="K103" s="292"/>
    </row>
    <row r="104" spans="1:11" s="308" customFormat="1">
      <c r="A104" s="538">
        <v>44431</v>
      </c>
      <c r="B104" s="315"/>
      <c r="C104" s="292" t="s">
        <v>130</v>
      </c>
      <c r="D104" s="292" t="s">
        <v>1988</v>
      </c>
      <c r="E104" s="292" t="s">
        <v>116</v>
      </c>
      <c r="F104" s="296"/>
      <c r="G104" s="316"/>
      <c r="H104" s="298"/>
      <c r="I104" s="298">
        <v>2000000</v>
      </c>
      <c r="J104" s="292" t="s">
        <v>114</v>
      </c>
      <c r="K104" s="292"/>
    </row>
    <row r="105" spans="1:11" s="308" customFormat="1">
      <c r="A105" s="538">
        <v>44432</v>
      </c>
      <c r="B105" s="315"/>
      <c r="C105" s="292" t="s">
        <v>130</v>
      </c>
      <c r="D105" s="292" t="s">
        <v>1989</v>
      </c>
      <c r="E105" s="292" t="s">
        <v>116</v>
      </c>
      <c r="F105" s="296"/>
      <c r="G105" s="316"/>
      <c r="H105" s="298"/>
      <c r="I105" s="298">
        <v>1000000</v>
      </c>
      <c r="J105" s="292" t="s">
        <v>114</v>
      </c>
      <c r="K105" s="292"/>
    </row>
    <row r="106" spans="1:11" s="308" customFormat="1">
      <c r="A106" s="538">
        <v>44432</v>
      </c>
      <c r="B106" s="315"/>
      <c r="C106" s="292" t="s">
        <v>1010</v>
      </c>
      <c r="D106" s="292" t="s">
        <v>525</v>
      </c>
      <c r="E106" s="292" t="s">
        <v>116</v>
      </c>
      <c r="F106" s="296"/>
      <c r="G106" s="316"/>
      <c r="H106" s="298"/>
      <c r="I106" s="298">
        <v>16091</v>
      </c>
      <c r="J106" s="292" t="s">
        <v>114</v>
      </c>
      <c r="K106" s="292"/>
    </row>
    <row r="107" spans="1:11" s="308" customFormat="1">
      <c r="A107" s="538">
        <v>44433</v>
      </c>
      <c r="B107" s="315"/>
      <c r="C107" s="292" t="s">
        <v>618</v>
      </c>
      <c r="D107" s="292" t="s">
        <v>525</v>
      </c>
      <c r="E107" s="292" t="s">
        <v>116</v>
      </c>
      <c r="F107" s="296"/>
      <c r="G107" s="316"/>
      <c r="H107" s="298">
        <v>5</v>
      </c>
      <c r="I107" s="293">
        <f t="shared" ref="I107" si="7">+ROUND(H107*$K$2,0)</f>
        <v>114040</v>
      </c>
      <c r="J107" s="292" t="s">
        <v>115</v>
      </c>
      <c r="K107" s="292"/>
    </row>
    <row r="108" spans="1:11" s="308" customFormat="1">
      <c r="A108" s="538">
        <v>44434</v>
      </c>
      <c r="B108" s="315"/>
      <c r="C108" s="292" t="s">
        <v>130</v>
      </c>
      <c r="D108" s="292" t="s">
        <v>1990</v>
      </c>
      <c r="E108" s="292" t="s">
        <v>116</v>
      </c>
      <c r="F108" s="296"/>
      <c r="G108" s="316"/>
      <c r="H108" s="298"/>
      <c r="I108" s="298">
        <v>1000000</v>
      </c>
      <c r="J108" s="292" t="s">
        <v>114</v>
      </c>
      <c r="K108" s="292"/>
    </row>
    <row r="109" spans="1:11" s="308" customFormat="1">
      <c r="A109" s="538">
        <v>44434</v>
      </c>
      <c r="B109" s="315"/>
      <c r="C109" s="292" t="s">
        <v>1964</v>
      </c>
      <c r="D109" s="292" t="s">
        <v>525</v>
      </c>
      <c r="E109" s="292" t="s">
        <v>116</v>
      </c>
      <c r="F109" s="296"/>
      <c r="G109" s="316"/>
      <c r="H109" s="298"/>
      <c r="I109" s="298">
        <v>2278500</v>
      </c>
      <c r="J109" s="292" t="s">
        <v>114</v>
      </c>
      <c r="K109" s="292"/>
    </row>
    <row r="110" spans="1:11" s="308" customFormat="1">
      <c r="A110" s="538">
        <v>44435</v>
      </c>
      <c r="B110" s="315"/>
      <c r="C110" s="292" t="s">
        <v>130</v>
      </c>
      <c r="D110" s="292" t="s">
        <v>1991</v>
      </c>
      <c r="E110" s="292" t="s">
        <v>116</v>
      </c>
      <c r="F110" s="296"/>
      <c r="G110" s="316"/>
      <c r="H110" s="298"/>
      <c r="I110" s="298">
        <v>1000000</v>
      </c>
      <c r="J110" s="292" t="s">
        <v>114</v>
      </c>
      <c r="K110" s="292"/>
    </row>
    <row r="111" spans="1:11" s="308" customFormat="1">
      <c r="A111" s="538">
        <v>44438</v>
      </c>
      <c r="B111" s="315"/>
      <c r="C111" s="292" t="s">
        <v>258</v>
      </c>
      <c r="D111" s="292" t="s">
        <v>1992</v>
      </c>
      <c r="E111" s="292" t="s">
        <v>116</v>
      </c>
      <c r="F111" s="296"/>
      <c r="G111" s="316"/>
      <c r="H111" s="298"/>
      <c r="I111" s="298">
        <v>1000000</v>
      </c>
      <c r="J111" s="292" t="s">
        <v>114</v>
      </c>
      <c r="K111" s="292"/>
    </row>
    <row r="112" spans="1:11" s="308" customFormat="1">
      <c r="A112" s="538">
        <v>44438</v>
      </c>
      <c r="B112" s="315"/>
      <c r="C112" s="292" t="s">
        <v>200</v>
      </c>
      <c r="D112" s="292" t="s">
        <v>1993</v>
      </c>
      <c r="E112" s="292" t="s">
        <v>116</v>
      </c>
      <c r="F112" s="296"/>
      <c r="G112" s="316"/>
      <c r="H112" s="298"/>
      <c r="I112" s="298">
        <v>116000</v>
      </c>
      <c r="J112" s="292" t="s">
        <v>114</v>
      </c>
      <c r="K112" s="292"/>
    </row>
    <row r="113" spans="1:11" s="308" customFormat="1">
      <c r="A113" s="538">
        <v>44438</v>
      </c>
      <c r="B113" s="315"/>
      <c r="C113" s="292" t="s">
        <v>450</v>
      </c>
      <c r="D113" s="292" t="s">
        <v>1994</v>
      </c>
      <c r="E113" s="292" t="s">
        <v>116</v>
      </c>
      <c r="F113" s="296"/>
      <c r="G113" s="316"/>
      <c r="H113" s="298"/>
      <c r="I113" s="298">
        <v>7355001</v>
      </c>
      <c r="J113" s="292" t="s">
        <v>114</v>
      </c>
      <c r="K113" s="292"/>
    </row>
    <row r="114" spans="1:11" s="308" customFormat="1">
      <c r="A114" s="538">
        <v>44438</v>
      </c>
      <c r="B114" s="315"/>
      <c r="C114" s="292" t="s">
        <v>1965</v>
      </c>
      <c r="D114" s="292" t="s">
        <v>643</v>
      </c>
      <c r="E114" s="292" t="s">
        <v>116</v>
      </c>
      <c r="F114" s="296"/>
      <c r="G114" s="316"/>
      <c r="H114" s="298"/>
      <c r="I114" s="298">
        <v>4000000</v>
      </c>
      <c r="J114" s="292" t="s">
        <v>114</v>
      </c>
      <c r="K114" s="292"/>
    </row>
    <row r="115" spans="1:11" s="308" customFormat="1">
      <c r="A115" s="538">
        <v>44438</v>
      </c>
      <c r="B115" s="315"/>
      <c r="C115" s="292" t="s">
        <v>1485</v>
      </c>
      <c r="D115" s="292" t="s">
        <v>264</v>
      </c>
      <c r="E115" s="292" t="s">
        <v>116</v>
      </c>
      <c r="F115" s="296"/>
      <c r="G115" s="316"/>
      <c r="H115" s="298"/>
      <c r="I115" s="298">
        <v>50000</v>
      </c>
      <c r="J115" s="292" t="s">
        <v>114</v>
      </c>
      <c r="K115" s="292"/>
    </row>
    <row r="116" spans="1:11" s="308" customFormat="1">
      <c r="A116" s="538">
        <v>44438</v>
      </c>
      <c r="B116" s="315"/>
      <c r="C116" s="292" t="s">
        <v>1966</v>
      </c>
      <c r="D116" s="292" t="s">
        <v>264</v>
      </c>
      <c r="E116" s="292" t="s">
        <v>116</v>
      </c>
      <c r="F116" s="296"/>
      <c r="G116" s="316"/>
      <c r="H116" s="298"/>
      <c r="I116" s="298">
        <v>958635</v>
      </c>
      <c r="J116" s="292" t="s">
        <v>114</v>
      </c>
      <c r="K116" s="292"/>
    </row>
    <row r="117" spans="1:11" s="308" customFormat="1">
      <c r="A117" s="538">
        <v>44438</v>
      </c>
      <c r="B117" s="315"/>
      <c r="C117" s="292" t="s">
        <v>1966</v>
      </c>
      <c r="D117" s="292" t="s">
        <v>264</v>
      </c>
      <c r="E117" s="292" t="s">
        <v>116</v>
      </c>
      <c r="F117" s="296"/>
      <c r="G117" s="316"/>
      <c r="H117" s="298">
        <v>1264.8900000000001</v>
      </c>
      <c r="I117" s="293">
        <f t="shared" ref="I117" si="8">+ROUND(H117*$K$2,0)</f>
        <v>28849498</v>
      </c>
      <c r="J117" s="292" t="s">
        <v>115</v>
      </c>
      <c r="K117" s="292"/>
    </row>
    <row r="118" spans="1:11" s="308" customFormat="1">
      <c r="A118" s="538">
        <v>44439</v>
      </c>
      <c r="B118" s="315"/>
      <c r="C118" s="292" t="s">
        <v>1140</v>
      </c>
      <c r="D118" s="292" t="s">
        <v>2040</v>
      </c>
      <c r="E118" s="292" t="s">
        <v>116</v>
      </c>
      <c r="F118" s="296"/>
      <c r="G118" s="316"/>
      <c r="H118" s="298"/>
      <c r="I118" s="298">
        <v>8800</v>
      </c>
      <c r="J118" s="292" t="s">
        <v>114</v>
      </c>
      <c r="K118" s="292"/>
    </row>
    <row r="119" spans="1:11" s="308" customFormat="1">
      <c r="A119" s="538">
        <v>44439</v>
      </c>
      <c r="B119" s="315"/>
      <c r="C119" s="292" t="s">
        <v>130</v>
      </c>
      <c r="D119" s="292" t="s">
        <v>2041</v>
      </c>
      <c r="E119" s="292" t="s">
        <v>116</v>
      </c>
      <c r="F119" s="296"/>
      <c r="G119" s="316"/>
      <c r="H119" s="298"/>
      <c r="I119" s="298">
        <v>1650000</v>
      </c>
      <c r="J119" s="292" t="s">
        <v>114</v>
      </c>
      <c r="K119" s="292"/>
    </row>
    <row r="120" spans="1:11" s="308" customFormat="1">
      <c r="A120" s="538">
        <v>44418</v>
      </c>
      <c r="B120" s="315"/>
      <c r="C120" s="292" t="s">
        <v>260</v>
      </c>
      <c r="D120" s="292" t="s">
        <v>1917</v>
      </c>
      <c r="E120" s="292" t="s">
        <v>116</v>
      </c>
      <c r="F120" s="296"/>
      <c r="G120" s="316"/>
      <c r="H120" s="298"/>
      <c r="I120" s="298">
        <v>420000</v>
      </c>
      <c r="J120" s="292" t="s">
        <v>114</v>
      </c>
      <c r="K120" s="292"/>
    </row>
    <row r="121" spans="1:11" s="308" customFormat="1">
      <c r="A121" s="538">
        <v>44418</v>
      </c>
      <c r="B121" s="315"/>
      <c r="C121" s="292" t="s">
        <v>134</v>
      </c>
      <c r="D121" s="292" t="s">
        <v>1918</v>
      </c>
      <c r="E121" s="292" t="s">
        <v>116</v>
      </c>
      <c r="F121" s="296"/>
      <c r="G121" s="316"/>
      <c r="H121" s="298"/>
      <c r="I121" s="298">
        <v>51260000</v>
      </c>
      <c r="J121" s="292" t="s">
        <v>114</v>
      </c>
      <c r="K121" s="292"/>
    </row>
    <row r="122" spans="1:11" s="308" customFormat="1">
      <c r="A122" s="538">
        <v>44418</v>
      </c>
      <c r="B122" s="315"/>
      <c r="C122" s="292" t="s">
        <v>260</v>
      </c>
      <c r="D122" s="292" t="s">
        <v>1916</v>
      </c>
      <c r="E122" s="292" t="s">
        <v>116</v>
      </c>
      <c r="F122" s="296"/>
      <c r="G122" s="316"/>
      <c r="H122" s="298"/>
      <c r="I122" s="298">
        <v>2170000</v>
      </c>
      <c r="J122" s="292" t="s">
        <v>114</v>
      </c>
      <c r="K122" s="292"/>
    </row>
    <row r="123" spans="1:11" s="308" customFormat="1">
      <c r="A123" s="538">
        <v>44418</v>
      </c>
      <c r="B123" s="315"/>
      <c r="C123" s="292" t="s">
        <v>144</v>
      </c>
      <c r="D123" s="292" t="s">
        <v>2004</v>
      </c>
      <c r="E123" s="292" t="s">
        <v>116</v>
      </c>
      <c r="F123" s="296"/>
      <c r="G123" s="316"/>
      <c r="H123" s="298"/>
      <c r="I123" s="298">
        <v>1660194031</v>
      </c>
      <c r="J123" s="292" t="s">
        <v>114</v>
      </c>
      <c r="K123" s="292"/>
    </row>
    <row r="124" spans="1:11" s="308" customFormat="1">
      <c r="A124" s="538">
        <v>44428</v>
      </c>
      <c r="B124" s="315"/>
      <c r="C124" s="292" t="s">
        <v>144</v>
      </c>
      <c r="D124" s="292" t="s">
        <v>2005</v>
      </c>
      <c r="E124" s="292" t="s">
        <v>116</v>
      </c>
      <c r="F124" s="296"/>
      <c r="G124" s="316"/>
      <c r="H124" s="298"/>
      <c r="I124" s="298">
        <v>1373930462</v>
      </c>
      <c r="J124" s="292" t="s">
        <v>114</v>
      </c>
      <c r="K124" s="292"/>
    </row>
    <row r="125" spans="1:11" s="308" customFormat="1">
      <c r="A125" s="538">
        <v>44428</v>
      </c>
      <c r="B125" s="315"/>
      <c r="C125" s="292" t="s">
        <v>352</v>
      </c>
      <c r="D125" s="292" t="s">
        <v>1919</v>
      </c>
      <c r="E125" s="292" t="s">
        <v>116</v>
      </c>
      <c r="F125" s="296"/>
      <c r="G125" s="316"/>
      <c r="H125" s="298"/>
      <c r="I125" s="298">
        <v>8192994</v>
      </c>
      <c r="J125" s="292" t="s">
        <v>114</v>
      </c>
      <c r="K125" s="292"/>
    </row>
    <row r="126" spans="1:11" s="308" customFormat="1">
      <c r="A126" s="538">
        <v>44428</v>
      </c>
      <c r="B126" s="315"/>
      <c r="C126" s="292" t="s">
        <v>352</v>
      </c>
      <c r="D126" s="292" t="s">
        <v>1920</v>
      </c>
      <c r="E126" s="292" t="s">
        <v>116</v>
      </c>
      <c r="F126" s="296"/>
      <c r="G126" s="316"/>
      <c r="H126" s="298"/>
      <c r="I126" s="298">
        <v>24460700</v>
      </c>
      <c r="J126" s="292" t="s">
        <v>114</v>
      </c>
      <c r="K126" s="292"/>
    </row>
    <row r="127" spans="1:11" s="308" customFormat="1">
      <c r="A127" s="538">
        <v>44420</v>
      </c>
      <c r="B127" s="315"/>
      <c r="C127" s="292" t="s">
        <v>441</v>
      </c>
      <c r="D127" s="292" t="s">
        <v>1921</v>
      </c>
      <c r="E127" s="292" t="s">
        <v>116</v>
      </c>
      <c r="F127" s="296"/>
      <c r="G127" s="316"/>
      <c r="H127" s="298"/>
      <c r="I127" s="298">
        <v>37694161</v>
      </c>
      <c r="J127" s="292" t="s">
        <v>114</v>
      </c>
      <c r="K127" s="292"/>
    </row>
    <row r="128" spans="1:11" s="308" customFormat="1">
      <c r="A128" s="538">
        <v>44438</v>
      </c>
      <c r="B128" s="315"/>
      <c r="C128" s="292" t="s">
        <v>144</v>
      </c>
      <c r="D128" s="292" t="s">
        <v>2006</v>
      </c>
      <c r="E128" s="292" t="s">
        <v>116</v>
      </c>
      <c r="F128" s="296"/>
      <c r="G128" s="316"/>
      <c r="H128" s="298"/>
      <c r="I128" s="298">
        <v>1123396105</v>
      </c>
      <c r="J128" s="292" t="s">
        <v>114</v>
      </c>
      <c r="K128" s="292"/>
    </row>
    <row r="129" spans="1:11" s="308" customFormat="1">
      <c r="A129" s="538">
        <v>44438</v>
      </c>
      <c r="B129" s="315"/>
      <c r="C129" s="292" t="s">
        <v>156</v>
      </c>
      <c r="D129" s="292" t="s">
        <v>1922</v>
      </c>
      <c r="E129" s="292" t="s">
        <v>116</v>
      </c>
      <c r="F129" s="296"/>
      <c r="G129" s="316"/>
      <c r="H129" s="298"/>
      <c r="I129" s="298">
        <v>33959949</v>
      </c>
      <c r="J129" s="292" t="s">
        <v>114</v>
      </c>
      <c r="K129" s="292"/>
    </row>
    <row r="130" spans="1:11" s="308" customFormat="1">
      <c r="A130" s="538">
        <v>44438</v>
      </c>
      <c r="B130" s="315"/>
      <c r="C130" s="292" t="s">
        <v>592</v>
      </c>
      <c r="D130" s="292" t="s">
        <v>1922</v>
      </c>
      <c r="E130" s="292" t="s">
        <v>116</v>
      </c>
      <c r="F130" s="296"/>
      <c r="G130" s="316"/>
      <c r="H130" s="298"/>
      <c r="I130" s="298">
        <v>65460971</v>
      </c>
      <c r="J130" s="292" t="s">
        <v>114</v>
      </c>
      <c r="K130" s="292"/>
    </row>
    <row r="131" spans="1:11" s="308" customFormat="1">
      <c r="A131" s="538">
        <v>44438</v>
      </c>
      <c r="B131" s="315"/>
      <c r="C131" s="292" t="s">
        <v>675</v>
      </c>
      <c r="D131" s="292" t="s">
        <v>1923</v>
      </c>
      <c r="E131" s="292" t="s">
        <v>116</v>
      </c>
      <c r="F131" s="296"/>
      <c r="G131" s="316"/>
      <c r="H131" s="298"/>
      <c r="I131" s="298">
        <v>41935000</v>
      </c>
      <c r="J131" s="292" t="s">
        <v>114</v>
      </c>
      <c r="K131" s="292"/>
    </row>
    <row r="132" spans="1:11" s="308" customFormat="1">
      <c r="A132" s="538">
        <v>44418</v>
      </c>
      <c r="B132" s="315"/>
      <c r="C132" s="292" t="s">
        <v>1336</v>
      </c>
      <c r="D132" s="292" t="s">
        <v>1946</v>
      </c>
      <c r="E132" s="292" t="s">
        <v>116</v>
      </c>
      <c r="F132" s="296"/>
      <c r="G132" s="316"/>
      <c r="H132" s="298"/>
      <c r="I132" s="298">
        <v>114552</v>
      </c>
      <c r="J132" s="292" t="s">
        <v>114</v>
      </c>
      <c r="K132" s="292"/>
    </row>
    <row r="133" spans="1:11" s="308" customFormat="1">
      <c r="A133" s="538">
        <v>44428</v>
      </c>
      <c r="B133" s="315"/>
      <c r="C133" s="292" t="s">
        <v>260</v>
      </c>
      <c r="D133" s="292" t="s">
        <v>1945</v>
      </c>
      <c r="E133" s="292" t="s">
        <v>116</v>
      </c>
      <c r="F133" s="296"/>
      <c r="G133" s="316"/>
      <c r="H133" s="298"/>
      <c r="I133" s="298">
        <v>4000000</v>
      </c>
      <c r="J133" s="292" t="s">
        <v>114</v>
      </c>
      <c r="K133" s="292"/>
    </row>
    <row r="134" spans="1:11" s="308" customFormat="1">
      <c r="A134" s="538">
        <v>44414</v>
      </c>
      <c r="B134" s="315"/>
      <c r="C134" s="292" t="s">
        <v>644</v>
      </c>
      <c r="D134" s="292" t="s">
        <v>2007</v>
      </c>
      <c r="E134" s="292" t="s">
        <v>116</v>
      </c>
      <c r="F134" s="296"/>
      <c r="G134" s="316"/>
      <c r="H134" s="298"/>
      <c r="I134" s="298">
        <v>4150000</v>
      </c>
      <c r="J134" s="292" t="s">
        <v>114</v>
      </c>
      <c r="K134" s="292"/>
    </row>
    <row r="135" spans="1:11" s="308" customFormat="1">
      <c r="A135" s="538">
        <v>44414</v>
      </c>
      <c r="B135" s="315"/>
      <c r="C135" s="292" t="s">
        <v>1995</v>
      </c>
      <c r="D135" s="292" t="s">
        <v>2008</v>
      </c>
      <c r="E135" s="292" t="s">
        <v>116</v>
      </c>
      <c r="F135" s="296"/>
      <c r="G135" s="316"/>
      <c r="H135" s="298"/>
      <c r="I135" s="298">
        <v>11000000</v>
      </c>
      <c r="J135" s="292" t="s">
        <v>114</v>
      </c>
      <c r="K135" s="292"/>
    </row>
    <row r="136" spans="1:11" s="308" customFormat="1">
      <c r="A136" s="538">
        <v>44417</v>
      </c>
      <c r="B136" s="315"/>
      <c r="C136" s="292" t="s">
        <v>1651</v>
      </c>
      <c r="D136" s="292" t="s">
        <v>2009</v>
      </c>
      <c r="E136" s="292" t="s">
        <v>116</v>
      </c>
      <c r="F136" s="296"/>
      <c r="G136" s="316"/>
      <c r="H136" s="298"/>
      <c r="I136" s="298">
        <v>16050000</v>
      </c>
      <c r="J136" s="292" t="s">
        <v>114</v>
      </c>
      <c r="K136" s="292"/>
    </row>
    <row r="137" spans="1:11" s="308" customFormat="1">
      <c r="A137" s="538">
        <v>44417</v>
      </c>
      <c r="B137" s="315"/>
      <c r="C137" s="292" t="s">
        <v>540</v>
      </c>
      <c r="D137" s="292" t="s">
        <v>2010</v>
      </c>
      <c r="E137" s="292" t="s">
        <v>116</v>
      </c>
      <c r="F137" s="296"/>
      <c r="G137" s="316"/>
      <c r="H137" s="298"/>
      <c r="I137" s="298">
        <v>18663366</v>
      </c>
      <c r="J137" s="292" t="s">
        <v>114</v>
      </c>
      <c r="K137" s="292"/>
    </row>
    <row r="138" spans="1:11" s="308" customFormat="1">
      <c r="A138" s="538">
        <v>44418</v>
      </c>
      <c r="B138" s="315"/>
      <c r="C138" s="292" t="s">
        <v>280</v>
      </c>
      <c r="D138" s="292" t="s">
        <v>1762</v>
      </c>
      <c r="E138" s="292" t="s">
        <v>116</v>
      </c>
      <c r="F138" s="296"/>
      <c r="G138" s="316"/>
      <c r="H138" s="298"/>
      <c r="I138" s="298">
        <v>486200</v>
      </c>
      <c r="J138" s="292" t="s">
        <v>114</v>
      </c>
      <c r="K138" s="292"/>
    </row>
    <row r="139" spans="1:11" s="308" customFormat="1">
      <c r="A139" s="538">
        <v>44418</v>
      </c>
      <c r="B139" s="315"/>
      <c r="C139" s="292" t="s">
        <v>130</v>
      </c>
      <c r="D139" s="292" t="s">
        <v>2011</v>
      </c>
      <c r="E139" s="292" t="s">
        <v>116</v>
      </c>
      <c r="F139" s="296"/>
      <c r="G139" s="316"/>
      <c r="H139" s="298"/>
      <c r="I139" s="298">
        <v>13504000</v>
      </c>
      <c r="J139" s="292" t="s">
        <v>114</v>
      </c>
      <c r="K139" s="292"/>
    </row>
    <row r="140" spans="1:11" s="308" customFormat="1">
      <c r="A140" s="538">
        <v>44418</v>
      </c>
      <c r="B140" s="315"/>
      <c r="C140" s="292" t="s">
        <v>356</v>
      </c>
      <c r="D140" s="292" t="s">
        <v>1947</v>
      </c>
      <c r="E140" s="292" t="s">
        <v>116</v>
      </c>
      <c r="F140" s="296"/>
      <c r="G140" s="316"/>
      <c r="H140" s="298"/>
      <c r="I140" s="298">
        <v>277200000</v>
      </c>
      <c r="J140" s="292" t="s">
        <v>114</v>
      </c>
      <c r="K140" s="292"/>
    </row>
    <row r="141" spans="1:11" s="308" customFormat="1">
      <c r="A141" s="538">
        <v>44418</v>
      </c>
      <c r="B141" s="315"/>
      <c r="C141" s="292" t="s">
        <v>1996</v>
      </c>
      <c r="D141" s="292" t="s">
        <v>2012</v>
      </c>
      <c r="E141" s="292" t="s">
        <v>116</v>
      </c>
      <c r="F141" s="296"/>
      <c r="G141" s="316"/>
      <c r="H141" s="298"/>
      <c r="I141" s="298">
        <v>131659500</v>
      </c>
      <c r="J141" s="292" t="s">
        <v>114</v>
      </c>
      <c r="K141" s="292"/>
    </row>
    <row r="142" spans="1:11" s="308" customFormat="1">
      <c r="A142" s="538">
        <v>44418</v>
      </c>
      <c r="B142" s="315"/>
      <c r="C142" s="292" t="s">
        <v>621</v>
      </c>
      <c r="D142" s="292" t="s">
        <v>2013</v>
      </c>
      <c r="E142" s="292" t="s">
        <v>116</v>
      </c>
      <c r="F142" s="296"/>
      <c r="G142" s="316"/>
      <c r="H142" s="298"/>
      <c r="I142" s="298">
        <v>2915000</v>
      </c>
      <c r="J142" s="292" t="s">
        <v>114</v>
      </c>
      <c r="K142" s="292"/>
    </row>
    <row r="143" spans="1:11" s="308" customFormat="1">
      <c r="A143" s="538">
        <v>44419</v>
      </c>
      <c r="B143" s="315"/>
      <c r="C143" s="292" t="s">
        <v>1030</v>
      </c>
      <c r="D143" s="292" t="s">
        <v>1973</v>
      </c>
      <c r="E143" s="292" t="s">
        <v>116</v>
      </c>
      <c r="F143" s="296"/>
      <c r="G143" s="316"/>
      <c r="H143" s="298"/>
      <c r="I143" s="298">
        <v>5856950</v>
      </c>
      <c r="J143" s="292" t="s">
        <v>114</v>
      </c>
      <c r="K143" s="292"/>
    </row>
    <row r="144" spans="1:11" s="308" customFormat="1">
      <c r="A144" s="538">
        <v>44420</v>
      </c>
      <c r="B144" s="315"/>
      <c r="C144" s="292" t="s">
        <v>653</v>
      </c>
      <c r="D144" s="292" t="s">
        <v>2014</v>
      </c>
      <c r="E144" s="292" t="s">
        <v>116</v>
      </c>
      <c r="F144" s="296"/>
      <c r="G144" s="316"/>
      <c r="H144" s="298"/>
      <c r="I144" s="298">
        <v>95900000</v>
      </c>
      <c r="J144" s="292" t="s">
        <v>114</v>
      </c>
      <c r="K144" s="292"/>
    </row>
    <row r="145" spans="1:11" s="308" customFormat="1">
      <c r="A145" s="538">
        <v>44420</v>
      </c>
      <c r="B145" s="315"/>
      <c r="C145" s="292" t="s">
        <v>1997</v>
      </c>
      <c r="D145" s="292" t="s">
        <v>2015</v>
      </c>
      <c r="E145" s="292" t="s">
        <v>116</v>
      </c>
      <c r="F145" s="296"/>
      <c r="G145" s="316"/>
      <c r="H145" s="298"/>
      <c r="I145" s="298">
        <v>145799500</v>
      </c>
      <c r="J145" s="292" t="s">
        <v>114</v>
      </c>
      <c r="K145" s="292"/>
    </row>
    <row r="146" spans="1:11" s="308" customFormat="1">
      <c r="A146" s="538">
        <v>44428</v>
      </c>
      <c r="B146" s="315"/>
      <c r="C146" s="292" t="s">
        <v>1810</v>
      </c>
      <c r="D146" s="292" t="s">
        <v>1972</v>
      </c>
      <c r="E146" s="292" t="s">
        <v>116</v>
      </c>
      <c r="F146" s="296"/>
      <c r="G146" s="316"/>
      <c r="H146" s="298"/>
      <c r="I146" s="298">
        <v>3115200</v>
      </c>
      <c r="J146" s="292" t="s">
        <v>114</v>
      </c>
      <c r="K146" s="292"/>
    </row>
    <row r="147" spans="1:11" s="308" customFormat="1">
      <c r="A147" s="538">
        <v>44428</v>
      </c>
      <c r="B147" s="315"/>
      <c r="C147" s="292" t="s">
        <v>621</v>
      </c>
      <c r="D147" s="292" t="s">
        <v>2016</v>
      </c>
      <c r="E147" s="292" t="s">
        <v>116</v>
      </c>
      <c r="F147" s="296"/>
      <c r="G147" s="316"/>
      <c r="H147" s="298"/>
      <c r="I147" s="298">
        <v>6270000</v>
      </c>
      <c r="J147" s="292" t="s">
        <v>114</v>
      </c>
      <c r="K147" s="292"/>
    </row>
    <row r="148" spans="1:11" s="308" customFormat="1">
      <c r="A148" s="538">
        <v>44428</v>
      </c>
      <c r="B148" s="315"/>
      <c r="C148" s="292" t="s">
        <v>1998</v>
      </c>
      <c r="D148" s="292" t="s">
        <v>2084</v>
      </c>
      <c r="E148" s="292" t="s">
        <v>116</v>
      </c>
      <c r="F148" s="296"/>
      <c r="G148" s="316"/>
      <c r="H148" s="298"/>
      <c r="I148" s="298">
        <v>3310000</v>
      </c>
      <c r="J148" s="292" t="s">
        <v>114</v>
      </c>
      <c r="K148" s="292"/>
    </row>
    <row r="149" spans="1:11" s="308" customFormat="1">
      <c r="A149" s="538">
        <v>44428</v>
      </c>
      <c r="B149" s="315"/>
      <c r="C149" s="292" t="s">
        <v>1999</v>
      </c>
      <c r="D149" s="292" t="s">
        <v>2018</v>
      </c>
      <c r="E149" s="292" t="s">
        <v>116</v>
      </c>
      <c r="F149" s="296"/>
      <c r="G149" s="316"/>
      <c r="H149" s="298"/>
      <c r="I149" s="298">
        <v>21658000</v>
      </c>
      <c r="J149" s="292" t="s">
        <v>114</v>
      </c>
      <c r="K149" s="292"/>
    </row>
    <row r="150" spans="1:11" s="308" customFormat="1">
      <c r="A150" s="538">
        <v>44428</v>
      </c>
      <c r="B150" s="315"/>
      <c r="C150" s="292" t="s">
        <v>2000</v>
      </c>
      <c r="D150" s="292" t="s">
        <v>2017</v>
      </c>
      <c r="E150" s="292" t="s">
        <v>116</v>
      </c>
      <c r="F150" s="296"/>
      <c r="G150" s="316"/>
      <c r="H150" s="298"/>
      <c r="I150" s="298">
        <v>7560000</v>
      </c>
      <c r="J150" s="292" t="s">
        <v>114</v>
      </c>
      <c r="K150" s="292"/>
    </row>
    <row r="151" spans="1:11" s="308" customFormat="1">
      <c r="A151" s="538">
        <v>44428</v>
      </c>
      <c r="B151" s="315"/>
      <c r="C151" s="292" t="s">
        <v>353</v>
      </c>
      <c r="D151" s="292" t="s">
        <v>2019</v>
      </c>
      <c r="E151" s="292" t="s">
        <v>116</v>
      </c>
      <c r="F151" s="296"/>
      <c r="G151" s="316"/>
      <c r="H151" s="298"/>
      <c r="I151" s="298">
        <v>6600000</v>
      </c>
      <c r="J151" s="292" t="s">
        <v>114</v>
      </c>
      <c r="K151" s="292"/>
    </row>
    <row r="152" spans="1:11" s="308" customFormat="1">
      <c r="A152" s="538">
        <v>44428</v>
      </c>
      <c r="B152" s="315"/>
      <c r="C152" s="292" t="s">
        <v>1651</v>
      </c>
      <c r="D152" s="292" t="s">
        <v>2020</v>
      </c>
      <c r="E152" s="292" t="s">
        <v>116</v>
      </c>
      <c r="F152" s="296"/>
      <c r="G152" s="316"/>
      <c r="H152" s="298"/>
      <c r="I152" s="298">
        <v>17000000</v>
      </c>
      <c r="J152" s="292" t="s">
        <v>114</v>
      </c>
      <c r="K152" s="292"/>
    </row>
    <row r="153" spans="1:11" s="308" customFormat="1">
      <c r="A153" s="538">
        <v>44428</v>
      </c>
      <c r="B153" s="315"/>
      <c r="C153" s="292" t="s">
        <v>990</v>
      </c>
      <c r="D153" s="292" t="s">
        <v>1948</v>
      </c>
      <c r="E153" s="292" t="s">
        <v>116</v>
      </c>
      <c r="F153" s="296"/>
      <c r="G153" s="316"/>
      <c r="H153" s="298"/>
      <c r="I153" s="298">
        <v>123714000</v>
      </c>
      <c r="J153" s="292" t="s">
        <v>114</v>
      </c>
      <c r="K153" s="292"/>
    </row>
    <row r="154" spans="1:11" s="308" customFormat="1">
      <c r="A154" s="538">
        <v>44428</v>
      </c>
      <c r="B154" s="315"/>
      <c r="C154" s="292" t="s">
        <v>540</v>
      </c>
      <c r="D154" s="292" t="s">
        <v>2021</v>
      </c>
      <c r="E154" s="292" t="s">
        <v>116</v>
      </c>
      <c r="F154" s="296"/>
      <c r="G154" s="316"/>
      <c r="H154" s="298"/>
      <c r="I154" s="298">
        <v>68030730</v>
      </c>
      <c r="J154" s="292" t="s">
        <v>114</v>
      </c>
      <c r="K154" s="292"/>
    </row>
    <row r="155" spans="1:11" s="308" customFormat="1">
      <c r="A155" s="538">
        <v>44432</v>
      </c>
      <c r="B155" s="315"/>
      <c r="C155" s="292" t="s">
        <v>2001</v>
      </c>
      <c r="D155" s="292" t="s">
        <v>2022</v>
      </c>
      <c r="E155" s="292" t="s">
        <v>116</v>
      </c>
      <c r="F155" s="296"/>
      <c r="G155" s="316"/>
      <c r="H155" s="298"/>
      <c r="I155" s="298">
        <v>12650000</v>
      </c>
      <c r="J155" s="292" t="s">
        <v>114</v>
      </c>
      <c r="K155" s="292"/>
    </row>
    <row r="156" spans="1:11" s="308" customFormat="1">
      <c r="A156" s="538">
        <v>44438</v>
      </c>
      <c r="B156" s="315"/>
      <c r="C156" s="292" t="s">
        <v>1336</v>
      </c>
      <c r="D156" s="292" t="s">
        <v>1946</v>
      </c>
      <c r="E156" s="292" t="s">
        <v>116</v>
      </c>
      <c r="F156" s="296"/>
      <c r="G156" s="316"/>
      <c r="H156" s="298"/>
      <c r="I156" s="298">
        <v>5110748</v>
      </c>
      <c r="J156" s="292" t="s">
        <v>114</v>
      </c>
      <c r="K156" s="292"/>
    </row>
    <row r="157" spans="1:11" s="308" customFormat="1">
      <c r="A157" s="538">
        <v>44438</v>
      </c>
      <c r="B157" s="315"/>
      <c r="C157" s="292" t="s">
        <v>1651</v>
      </c>
      <c r="D157" s="292" t="s">
        <v>2020</v>
      </c>
      <c r="E157" s="292" t="s">
        <v>116</v>
      </c>
      <c r="F157" s="296"/>
      <c r="G157" s="316"/>
      <c r="H157" s="298"/>
      <c r="I157" s="298">
        <v>16250000</v>
      </c>
      <c r="J157" s="292" t="s">
        <v>114</v>
      </c>
      <c r="K157" s="292"/>
    </row>
    <row r="158" spans="1:11" s="308" customFormat="1">
      <c r="A158" s="538">
        <v>44438</v>
      </c>
      <c r="B158" s="315"/>
      <c r="C158" s="292" t="s">
        <v>621</v>
      </c>
      <c r="D158" s="292" t="s">
        <v>2024</v>
      </c>
      <c r="E158" s="292" t="s">
        <v>116</v>
      </c>
      <c r="F158" s="296"/>
      <c r="G158" s="316"/>
      <c r="H158" s="298"/>
      <c r="I158" s="298">
        <v>2915000</v>
      </c>
      <c r="J158" s="292" t="s">
        <v>114</v>
      </c>
      <c r="K158" s="292"/>
    </row>
    <row r="159" spans="1:11" s="308" customFormat="1">
      <c r="A159" s="538">
        <v>44438</v>
      </c>
      <c r="B159" s="315"/>
      <c r="C159" s="292" t="s">
        <v>2003</v>
      </c>
      <c r="D159" s="292" t="s">
        <v>2025</v>
      </c>
      <c r="E159" s="292" t="s">
        <v>116</v>
      </c>
      <c r="F159" s="296"/>
      <c r="G159" s="316"/>
      <c r="H159" s="298"/>
      <c r="I159" s="298">
        <v>35700000</v>
      </c>
      <c r="J159" s="292" t="s">
        <v>114</v>
      </c>
      <c r="K159" s="292"/>
    </row>
    <row r="160" spans="1:11" s="308" customFormat="1">
      <c r="A160" s="538">
        <v>44417</v>
      </c>
      <c r="B160" s="315"/>
      <c r="C160" s="292" t="s">
        <v>504</v>
      </c>
      <c r="D160" s="292" t="s">
        <v>2026</v>
      </c>
      <c r="E160" s="292" t="s">
        <v>116</v>
      </c>
      <c r="F160" s="296"/>
      <c r="G160" s="316"/>
      <c r="H160" s="298"/>
      <c r="I160" s="298">
        <v>58701777</v>
      </c>
      <c r="J160" s="292" t="s">
        <v>114</v>
      </c>
      <c r="K160" s="292"/>
    </row>
    <row r="161" spans="1:11" s="308" customFormat="1">
      <c r="A161" s="538">
        <v>44414</v>
      </c>
      <c r="B161" s="315"/>
      <c r="C161" s="292" t="s">
        <v>444</v>
      </c>
      <c r="D161" s="292" t="s">
        <v>2026</v>
      </c>
      <c r="E161" s="292" t="s">
        <v>116</v>
      </c>
      <c r="F161" s="296"/>
      <c r="G161" s="316"/>
      <c r="H161" s="298"/>
      <c r="I161" s="298">
        <v>83470000</v>
      </c>
      <c r="J161" s="292" t="s">
        <v>114</v>
      </c>
      <c r="K161" s="292"/>
    </row>
    <row r="162" spans="1:11" s="308" customFormat="1">
      <c r="A162" s="538">
        <v>44438</v>
      </c>
      <c r="B162" s="315"/>
      <c r="C162" s="292" t="s">
        <v>277</v>
      </c>
      <c r="D162" s="292" t="s">
        <v>1926</v>
      </c>
      <c r="E162" s="292" t="s">
        <v>116</v>
      </c>
      <c r="F162" s="296"/>
      <c r="G162" s="316"/>
      <c r="H162" s="298"/>
      <c r="I162" s="298">
        <v>23747600</v>
      </c>
      <c r="J162" s="292" t="s">
        <v>114</v>
      </c>
      <c r="K162" s="292"/>
    </row>
    <row r="163" spans="1:11" s="308" customFormat="1">
      <c r="A163" s="538">
        <v>44428</v>
      </c>
      <c r="B163" s="315"/>
      <c r="C163" s="292" t="s">
        <v>1877</v>
      </c>
      <c r="D163" s="292" t="s">
        <v>2027</v>
      </c>
      <c r="E163" s="292" t="s">
        <v>116</v>
      </c>
      <c r="F163" s="296"/>
      <c r="G163" s="316"/>
      <c r="H163" s="298"/>
      <c r="I163" s="298">
        <v>40460000</v>
      </c>
      <c r="J163" s="292" t="s">
        <v>114</v>
      </c>
      <c r="K163" s="292"/>
    </row>
    <row r="164" spans="1:11" s="308" customFormat="1">
      <c r="A164" s="538">
        <v>44438</v>
      </c>
      <c r="B164" s="315"/>
      <c r="C164" s="292" t="s">
        <v>1877</v>
      </c>
      <c r="D164" s="292" t="s">
        <v>2028</v>
      </c>
      <c r="E164" s="292" t="s">
        <v>116</v>
      </c>
      <c r="F164" s="296"/>
      <c r="G164" s="316"/>
      <c r="H164" s="298"/>
      <c r="I164" s="298">
        <v>10333500</v>
      </c>
      <c r="J164" s="292" t="s">
        <v>114</v>
      </c>
      <c r="K164" s="292"/>
    </row>
    <row r="165" spans="1:11" s="308" customFormat="1">
      <c r="A165" s="538">
        <v>44428</v>
      </c>
      <c r="B165" s="315"/>
      <c r="C165" s="292" t="s">
        <v>277</v>
      </c>
      <c r="D165" s="292" t="s">
        <v>2029</v>
      </c>
      <c r="E165" s="292" t="s">
        <v>116</v>
      </c>
      <c r="F165" s="296"/>
      <c r="G165" s="316"/>
      <c r="H165" s="298"/>
      <c r="I165" s="298">
        <v>1750000</v>
      </c>
      <c r="J165" s="292" t="s">
        <v>114</v>
      </c>
      <c r="K165" s="292"/>
    </row>
    <row r="166" spans="1:11" s="308" customFormat="1">
      <c r="A166" s="538">
        <v>44438</v>
      </c>
      <c r="B166" s="315"/>
      <c r="C166" s="292" t="s">
        <v>549</v>
      </c>
      <c r="D166" s="292" t="s">
        <v>1927</v>
      </c>
      <c r="E166" s="292" t="s">
        <v>116</v>
      </c>
      <c r="F166" s="296"/>
      <c r="G166" s="316"/>
      <c r="H166" s="298"/>
      <c r="I166" s="298">
        <v>157236400</v>
      </c>
      <c r="J166" s="292" t="s">
        <v>114</v>
      </c>
      <c r="K166" s="292"/>
    </row>
    <row r="167" spans="1:11" s="308" customFormat="1">
      <c r="A167" s="538">
        <v>44438</v>
      </c>
      <c r="B167" s="315"/>
      <c r="C167" s="292" t="s">
        <v>155</v>
      </c>
      <c r="D167" s="292" t="s">
        <v>1761</v>
      </c>
      <c r="E167" s="292" t="s">
        <v>116</v>
      </c>
      <c r="F167" s="296"/>
      <c r="G167" s="316"/>
      <c r="H167" s="298"/>
      <c r="I167" s="298">
        <v>1085390138</v>
      </c>
      <c r="J167" s="292" t="s">
        <v>114</v>
      </c>
      <c r="K167" s="292"/>
    </row>
    <row r="168" spans="1:11" s="308" customFormat="1">
      <c r="A168" s="538">
        <v>44418</v>
      </c>
      <c r="B168" s="315"/>
      <c r="C168" s="292" t="s">
        <v>556</v>
      </c>
      <c r="D168" s="292" t="s">
        <v>2030</v>
      </c>
      <c r="E168" s="292" t="s">
        <v>116</v>
      </c>
      <c r="F168" s="296"/>
      <c r="G168" s="316"/>
      <c r="H168" s="298"/>
      <c r="I168" s="298">
        <v>25310000</v>
      </c>
      <c r="J168" s="292" t="s">
        <v>114</v>
      </c>
      <c r="K168" s="292"/>
    </row>
    <row r="169" spans="1:11" s="308" customFormat="1">
      <c r="A169" s="538">
        <v>44438</v>
      </c>
      <c r="B169" s="315"/>
      <c r="C169" s="292" t="s">
        <v>154</v>
      </c>
      <c r="D169" s="292" t="s">
        <v>1928</v>
      </c>
      <c r="E169" s="292" t="s">
        <v>116</v>
      </c>
      <c r="F169" s="296"/>
      <c r="G169" s="316"/>
      <c r="H169" s="298"/>
      <c r="I169" s="298">
        <v>1283337</v>
      </c>
      <c r="J169" s="292" t="s">
        <v>114</v>
      </c>
      <c r="K169" s="292"/>
    </row>
    <row r="170" spans="1:11" s="308" customFormat="1">
      <c r="A170" s="538">
        <v>44438</v>
      </c>
      <c r="B170" s="315"/>
      <c r="C170" s="292" t="s">
        <v>602</v>
      </c>
      <c r="D170" s="292" t="s">
        <v>1929</v>
      </c>
      <c r="E170" s="292" t="s">
        <v>116</v>
      </c>
      <c r="F170" s="296"/>
      <c r="G170" s="316"/>
      <c r="H170" s="298"/>
      <c r="I170" s="298">
        <v>36766578</v>
      </c>
      <c r="J170" s="292" t="s">
        <v>114</v>
      </c>
      <c r="K170" s="292"/>
    </row>
    <row r="171" spans="1:11" s="308" customFormat="1">
      <c r="A171" s="538">
        <v>44438</v>
      </c>
      <c r="B171" s="315"/>
      <c r="C171" s="292" t="s">
        <v>543</v>
      </c>
      <c r="D171" s="292" t="s">
        <v>1943</v>
      </c>
      <c r="E171" s="292" t="s">
        <v>116</v>
      </c>
      <c r="F171" s="296"/>
      <c r="G171" s="316"/>
      <c r="H171" s="298"/>
      <c r="I171" s="298">
        <v>23150000</v>
      </c>
      <c r="J171" s="292" t="s">
        <v>114</v>
      </c>
      <c r="K171" s="292"/>
    </row>
    <row r="172" spans="1:11" s="308" customFormat="1">
      <c r="A172" s="538">
        <v>44438</v>
      </c>
      <c r="B172" s="315"/>
      <c r="C172" s="292" t="s">
        <v>1107</v>
      </c>
      <c r="D172" s="292" t="s">
        <v>1943</v>
      </c>
      <c r="E172" s="292" t="s">
        <v>116</v>
      </c>
      <c r="F172" s="296"/>
      <c r="G172" s="316"/>
      <c r="H172" s="298"/>
      <c r="I172" s="298">
        <v>24000000</v>
      </c>
      <c r="J172" s="292" t="s">
        <v>114</v>
      </c>
      <c r="K172" s="292"/>
    </row>
    <row r="173" spans="1:11" s="308" customFormat="1">
      <c r="A173" s="538">
        <v>44438</v>
      </c>
      <c r="B173" s="315"/>
      <c r="C173" s="292" t="s">
        <v>970</v>
      </c>
      <c r="D173" s="292" t="s">
        <v>1944</v>
      </c>
      <c r="E173" s="292" t="s">
        <v>116</v>
      </c>
      <c r="F173" s="296"/>
      <c r="G173" s="316"/>
      <c r="H173" s="298"/>
      <c r="I173" s="298">
        <v>5300000</v>
      </c>
      <c r="J173" s="292" t="s">
        <v>114</v>
      </c>
      <c r="K173" s="292"/>
    </row>
    <row r="174" spans="1:11" s="308" customFormat="1">
      <c r="A174" s="538">
        <v>44438</v>
      </c>
      <c r="B174" s="315"/>
      <c r="C174" s="292" t="s">
        <v>152</v>
      </c>
      <c r="D174" s="292" t="s">
        <v>1930</v>
      </c>
      <c r="E174" s="292" t="s">
        <v>116</v>
      </c>
      <c r="F174" s="296"/>
      <c r="G174" s="316"/>
      <c r="H174" s="298"/>
      <c r="I174" s="298">
        <v>194320238</v>
      </c>
      <c r="J174" s="292" t="s">
        <v>114</v>
      </c>
      <c r="K174" s="292"/>
    </row>
    <row r="175" spans="1:11" s="308" customFormat="1">
      <c r="A175" s="538">
        <v>44418</v>
      </c>
      <c r="B175" s="315"/>
      <c r="C175" s="292" t="s">
        <v>611</v>
      </c>
      <c r="D175" s="292" t="s">
        <v>1931</v>
      </c>
      <c r="E175" s="292" t="s">
        <v>116</v>
      </c>
      <c r="F175" s="296"/>
      <c r="G175" s="316"/>
      <c r="H175" s="298"/>
      <c r="I175" s="298">
        <v>6318420</v>
      </c>
      <c r="J175" s="292" t="s">
        <v>114</v>
      </c>
      <c r="K175" s="292"/>
    </row>
    <row r="176" spans="1:11" s="308" customFormat="1">
      <c r="A176" s="538">
        <v>44418</v>
      </c>
      <c r="B176" s="315"/>
      <c r="C176" s="292" t="s">
        <v>610</v>
      </c>
      <c r="D176" s="292" t="s">
        <v>1931</v>
      </c>
      <c r="E176" s="292" t="s">
        <v>116</v>
      </c>
      <c r="F176" s="296"/>
      <c r="G176" s="316"/>
      <c r="H176" s="298"/>
      <c r="I176" s="298">
        <v>5355000</v>
      </c>
      <c r="J176" s="292" t="s">
        <v>114</v>
      </c>
      <c r="K176" s="292"/>
    </row>
    <row r="177" spans="1:11" s="308" customFormat="1">
      <c r="A177" s="538">
        <v>44438</v>
      </c>
      <c r="B177" s="315"/>
      <c r="C177" s="292" t="s">
        <v>1270</v>
      </c>
      <c r="D177" s="292" t="s">
        <v>1950</v>
      </c>
      <c r="E177" s="292" t="s">
        <v>116</v>
      </c>
      <c r="F177" s="296"/>
      <c r="G177" s="316"/>
      <c r="H177" s="298"/>
      <c r="I177" s="298">
        <v>785450000</v>
      </c>
      <c r="J177" s="292" t="s">
        <v>114</v>
      </c>
      <c r="K177" s="292"/>
    </row>
    <row r="178" spans="1:11" s="308" customFormat="1">
      <c r="A178" s="538">
        <v>44438</v>
      </c>
      <c r="B178" s="315"/>
      <c r="C178" s="292" t="s">
        <v>151</v>
      </c>
      <c r="D178" s="292" t="s">
        <v>1942</v>
      </c>
      <c r="E178" s="292" t="s">
        <v>116</v>
      </c>
      <c r="F178" s="296"/>
      <c r="G178" s="316"/>
      <c r="H178" s="298"/>
      <c r="I178" s="298">
        <v>40079032</v>
      </c>
      <c r="J178" s="292" t="s">
        <v>114</v>
      </c>
      <c r="K178" s="292"/>
    </row>
    <row r="179" spans="1:11" s="308" customFormat="1">
      <c r="A179" s="538">
        <v>44438</v>
      </c>
      <c r="B179" s="315"/>
      <c r="C179" s="292" t="s">
        <v>393</v>
      </c>
      <c r="D179" s="292" t="s">
        <v>1933</v>
      </c>
      <c r="E179" s="292" t="s">
        <v>116</v>
      </c>
      <c r="F179" s="296"/>
      <c r="G179" s="316"/>
      <c r="H179" s="298"/>
      <c r="I179" s="298">
        <v>57580769</v>
      </c>
      <c r="J179" s="292" t="s">
        <v>114</v>
      </c>
      <c r="K179" s="292"/>
    </row>
    <row r="180" spans="1:11" s="308" customFormat="1">
      <c r="A180" s="538">
        <v>44438</v>
      </c>
      <c r="B180" s="315"/>
      <c r="C180" s="292" t="s">
        <v>967</v>
      </c>
      <c r="D180" s="292" t="s">
        <v>1934</v>
      </c>
      <c r="E180" s="292" t="s">
        <v>116</v>
      </c>
      <c r="F180" s="296"/>
      <c r="G180" s="316"/>
      <c r="H180" s="298"/>
      <c r="I180" s="298">
        <v>102734400</v>
      </c>
      <c r="J180" s="292" t="s">
        <v>114</v>
      </c>
      <c r="K180" s="292"/>
    </row>
    <row r="181" spans="1:11" s="308" customFormat="1">
      <c r="A181" s="538">
        <v>44439</v>
      </c>
      <c r="B181" s="315"/>
      <c r="C181" s="292" t="s">
        <v>218</v>
      </c>
      <c r="D181" s="292" t="s">
        <v>461</v>
      </c>
      <c r="E181" s="292" t="s">
        <v>121</v>
      </c>
      <c r="F181" s="296"/>
      <c r="G181" s="316"/>
      <c r="H181" s="298">
        <v>5574.29</v>
      </c>
      <c r="I181" s="293">
        <f t="shared" ref="I181:I182" si="9">+ROUND(H181*$K$2,0)</f>
        <v>127137910</v>
      </c>
      <c r="J181" s="292" t="s">
        <v>115</v>
      </c>
      <c r="K181" s="292"/>
    </row>
    <row r="182" spans="1:11" s="308" customFormat="1">
      <c r="A182" s="538">
        <v>44410</v>
      </c>
      <c r="B182" s="315"/>
      <c r="C182" s="292" t="s">
        <v>218</v>
      </c>
      <c r="D182" s="292" t="s">
        <v>461</v>
      </c>
      <c r="E182" s="292" t="s">
        <v>121</v>
      </c>
      <c r="F182" s="296"/>
      <c r="G182" s="316"/>
      <c r="H182" s="298">
        <v>5601.66</v>
      </c>
      <c r="I182" s="293">
        <f t="shared" si="9"/>
        <v>127762162</v>
      </c>
      <c r="J182" s="292" t="s">
        <v>115</v>
      </c>
      <c r="K182" s="292"/>
    </row>
    <row r="183" spans="1:11" s="308" customFormat="1">
      <c r="A183" s="538">
        <v>44418</v>
      </c>
      <c r="B183" s="315"/>
      <c r="C183" s="292" t="s">
        <v>135</v>
      </c>
      <c r="D183" s="292" t="s">
        <v>1932</v>
      </c>
      <c r="E183" s="292" t="s">
        <v>119</v>
      </c>
      <c r="F183" s="296"/>
      <c r="G183" s="316"/>
      <c r="H183" s="298"/>
      <c r="I183" s="298">
        <v>2189317479</v>
      </c>
      <c r="J183" s="292" t="s">
        <v>114</v>
      </c>
      <c r="K183" s="292"/>
    </row>
    <row r="184" spans="1:11" s="308" customFormat="1">
      <c r="A184" s="538">
        <v>44438</v>
      </c>
      <c r="B184" s="315"/>
      <c r="C184" s="292" t="s">
        <v>135</v>
      </c>
      <c r="D184" s="292" t="s">
        <v>1949</v>
      </c>
      <c r="E184" s="292" t="s">
        <v>119</v>
      </c>
      <c r="F184" s="296"/>
      <c r="G184" s="316"/>
      <c r="H184" s="298"/>
      <c r="I184" s="298">
        <v>35141687</v>
      </c>
      <c r="J184" s="292" t="s">
        <v>114</v>
      </c>
      <c r="K184" s="292"/>
    </row>
    <row r="185" spans="1:11" s="308" customFormat="1">
      <c r="A185" s="538">
        <v>44433</v>
      </c>
      <c r="B185" s="315"/>
      <c r="C185" s="292" t="s">
        <v>267</v>
      </c>
      <c r="D185" s="292" t="s">
        <v>690</v>
      </c>
      <c r="E185" s="292" t="s">
        <v>160</v>
      </c>
      <c r="F185" s="296"/>
      <c r="G185" s="316"/>
      <c r="H185" s="298">
        <v>650000</v>
      </c>
      <c r="I185" s="293">
        <f t="shared" ref="I185:I188" si="10">+ROUND(H185*$K$2,0)</f>
        <v>14825142088</v>
      </c>
      <c r="J185" s="292" t="s">
        <v>115</v>
      </c>
      <c r="K185" s="292"/>
    </row>
    <row r="186" spans="1:11" s="308" customFormat="1">
      <c r="A186" s="538">
        <v>44417</v>
      </c>
      <c r="B186" s="315"/>
      <c r="C186" s="292" t="s">
        <v>998</v>
      </c>
      <c r="D186" s="292" t="s">
        <v>999</v>
      </c>
      <c r="E186" s="292"/>
      <c r="F186" s="296"/>
      <c r="G186" s="316"/>
      <c r="H186" s="298">
        <v>2509011.0699999998</v>
      </c>
      <c r="I186" s="293">
        <f t="shared" si="10"/>
        <v>57225300942</v>
      </c>
      <c r="J186" s="292" t="s">
        <v>115</v>
      </c>
      <c r="K186" s="292"/>
    </row>
    <row r="187" spans="1:11" s="308" customFormat="1">
      <c r="A187" s="538">
        <v>44433</v>
      </c>
      <c r="B187" s="315"/>
      <c r="C187" s="292" t="s">
        <v>998</v>
      </c>
      <c r="D187" s="292" t="s">
        <v>1798</v>
      </c>
      <c r="E187" s="292"/>
      <c r="F187" s="296"/>
      <c r="G187" s="316"/>
      <c r="H187" s="298">
        <v>1098368.47</v>
      </c>
      <c r="I187" s="293">
        <f t="shared" si="10"/>
        <v>25051490204</v>
      </c>
      <c r="J187" s="292" t="s">
        <v>115</v>
      </c>
      <c r="K187" s="292"/>
    </row>
    <row r="188" spans="1:11" s="308" customFormat="1">
      <c r="A188" s="538">
        <v>44414</v>
      </c>
      <c r="B188" s="315"/>
      <c r="C188" s="292" t="s">
        <v>998</v>
      </c>
      <c r="D188" s="292" t="s">
        <v>1287</v>
      </c>
      <c r="E188" s="292" t="s">
        <v>160</v>
      </c>
      <c r="F188" s="296"/>
      <c r="G188" s="316"/>
      <c r="H188" s="298">
        <v>450000</v>
      </c>
      <c r="I188" s="293">
        <f t="shared" si="10"/>
        <v>10263559907</v>
      </c>
      <c r="J188" s="292" t="s">
        <v>115</v>
      </c>
      <c r="K188" s="292"/>
    </row>
    <row r="189" spans="1:11" s="308" customFormat="1">
      <c r="A189" s="538">
        <v>44438</v>
      </c>
      <c r="B189" s="315"/>
      <c r="C189" s="292" t="s">
        <v>267</v>
      </c>
      <c r="D189" s="292" t="s">
        <v>623</v>
      </c>
      <c r="E189" s="292"/>
      <c r="F189" s="296"/>
      <c r="G189" s="316"/>
      <c r="H189" s="298"/>
      <c r="I189" s="298">
        <v>23800000</v>
      </c>
      <c r="J189" s="292" t="s">
        <v>114</v>
      </c>
      <c r="K189" s="292"/>
    </row>
    <row r="190" spans="1:11" s="308" customFormat="1">
      <c r="A190" s="538">
        <v>44428</v>
      </c>
      <c r="B190" s="315"/>
      <c r="C190" s="292" t="s">
        <v>196</v>
      </c>
      <c r="D190" s="292" t="s">
        <v>1438</v>
      </c>
      <c r="E190" s="292" t="s">
        <v>120</v>
      </c>
      <c r="F190" s="296"/>
      <c r="G190" s="316"/>
      <c r="H190" s="296">
        <v>1158882.1000000001</v>
      </c>
      <c r="I190" s="293">
        <f t="shared" ref="I190:I208" si="11">+ROUND(H190*$K$2,0)</f>
        <v>26431679685</v>
      </c>
      <c r="J190" s="292" t="s">
        <v>115</v>
      </c>
      <c r="K190" s="292"/>
    </row>
    <row r="191" spans="1:11" s="308" customFormat="1">
      <c r="A191" s="538">
        <v>44418</v>
      </c>
      <c r="B191" s="315"/>
      <c r="C191" s="292" t="s">
        <v>195</v>
      </c>
      <c r="D191" s="292" t="s">
        <v>2031</v>
      </c>
      <c r="E191" s="292" t="s">
        <v>89</v>
      </c>
      <c r="F191" s="296"/>
      <c r="G191" s="316"/>
      <c r="H191" s="296">
        <v>2509011.0699999998</v>
      </c>
      <c r="I191" s="293">
        <f t="shared" si="11"/>
        <v>57225300942</v>
      </c>
      <c r="J191" s="292" t="s">
        <v>115</v>
      </c>
      <c r="K191" s="292"/>
    </row>
    <row r="192" spans="1:11" s="308" customFormat="1">
      <c r="A192" s="538">
        <v>44434</v>
      </c>
      <c r="B192" s="315"/>
      <c r="C192" s="292" t="s">
        <v>195</v>
      </c>
      <c r="D192" s="292" t="s">
        <v>2032</v>
      </c>
      <c r="E192" s="292" t="s">
        <v>89</v>
      </c>
      <c r="F192" s="296"/>
      <c r="G192" s="316"/>
      <c r="H192" s="296">
        <v>1098368.47</v>
      </c>
      <c r="I192" s="293">
        <f t="shared" si="11"/>
        <v>25051490204</v>
      </c>
      <c r="J192" s="292" t="s">
        <v>115</v>
      </c>
      <c r="K192" s="292"/>
    </row>
    <row r="193" spans="1:11" s="308" customFormat="1">
      <c r="A193" s="538">
        <v>44428</v>
      </c>
      <c r="B193" s="315"/>
      <c r="C193" s="292" t="s">
        <v>136</v>
      </c>
      <c r="D193" s="392" t="s">
        <v>1700</v>
      </c>
      <c r="E193" s="292" t="s">
        <v>118</v>
      </c>
      <c r="F193" s="296"/>
      <c r="G193" s="316"/>
      <c r="H193" s="298">
        <v>84600</v>
      </c>
      <c r="I193" s="293">
        <f t="shared" si="11"/>
        <v>1929549262</v>
      </c>
      <c r="J193" s="292" t="s">
        <v>115</v>
      </c>
      <c r="K193" s="292"/>
    </row>
    <row r="194" spans="1:11" s="308" customFormat="1">
      <c r="A194" s="538">
        <v>44428</v>
      </c>
      <c r="B194" s="315"/>
      <c r="C194" s="292" t="s">
        <v>544</v>
      </c>
      <c r="D194" s="392" t="s">
        <v>1700</v>
      </c>
      <c r="E194" s="292" t="s">
        <v>118</v>
      </c>
      <c r="F194" s="296"/>
      <c r="G194" s="316"/>
      <c r="H194" s="316">
        <v>4568139.5999999996</v>
      </c>
      <c r="I194" s="293">
        <f t="shared" si="11"/>
        <v>104189720994</v>
      </c>
      <c r="J194" s="292" t="s">
        <v>115</v>
      </c>
      <c r="K194" s="292"/>
    </row>
    <row r="195" spans="1:11" s="308" customFormat="1">
      <c r="A195" s="538">
        <v>44438</v>
      </c>
      <c r="B195" s="315"/>
      <c r="C195" s="292" t="s">
        <v>645</v>
      </c>
      <c r="D195" s="392" t="s">
        <v>1768</v>
      </c>
      <c r="E195" s="292" t="s">
        <v>118</v>
      </c>
      <c r="F195" s="296"/>
      <c r="G195" s="316"/>
      <c r="H195" s="316">
        <v>222879</v>
      </c>
      <c r="I195" s="293">
        <f t="shared" si="11"/>
        <v>5083404374</v>
      </c>
      <c r="J195" s="292" t="s">
        <v>115</v>
      </c>
      <c r="K195" s="292"/>
    </row>
    <row r="196" spans="1:11" s="308" customFormat="1">
      <c r="A196" s="538">
        <v>44438</v>
      </c>
      <c r="B196" s="315"/>
      <c r="C196" s="292" t="s">
        <v>908</v>
      </c>
      <c r="D196" s="392" t="s">
        <v>1768</v>
      </c>
      <c r="E196" s="292" t="s">
        <v>118</v>
      </c>
      <c r="F196" s="296"/>
      <c r="G196" s="316"/>
      <c r="H196" s="316">
        <v>58086.64</v>
      </c>
      <c r="I196" s="293">
        <f t="shared" si="11"/>
        <v>1324834910</v>
      </c>
      <c r="J196" s="292" t="s">
        <v>115</v>
      </c>
      <c r="K196" s="292"/>
    </row>
    <row r="197" spans="1:11" s="308" customFormat="1">
      <c r="A197" s="538">
        <v>44438</v>
      </c>
      <c r="B197" s="315"/>
      <c r="C197" s="292" t="s">
        <v>139</v>
      </c>
      <c r="D197" s="392" t="s">
        <v>1768</v>
      </c>
      <c r="E197" s="292" t="s">
        <v>118</v>
      </c>
      <c r="F197" s="296"/>
      <c r="G197" s="316"/>
      <c r="H197" s="316">
        <v>9130</v>
      </c>
      <c r="I197" s="293">
        <f t="shared" si="11"/>
        <v>208236227</v>
      </c>
      <c r="J197" s="292" t="s">
        <v>115</v>
      </c>
      <c r="K197" s="292"/>
    </row>
    <row r="198" spans="1:11" s="308" customFormat="1">
      <c r="A198" s="538">
        <v>44438</v>
      </c>
      <c r="B198" s="315"/>
      <c r="C198" s="292" t="s">
        <v>268</v>
      </c>
      <c r="D198" s="392" t="s">
        <v>1768</v>
      </c>
      <c r="E198" s="292" t="s">
        <v>118</v>
      </c>
      <c r="F198" s="296"/>
      <c r="G198" s="316"/>
      <c r="H198" s="316">
        <v>8760</v>
      </c>
      <c r="I198" s="293">
        <f t="shared" si="11"/>
        <v>199797300</v>
      </c>
      <c r="J198" s="292" t="s">
        <v>115</v>
      </c>
      <c r="K198" s="292"/>
    </row>
    <row r="199" spans="1:11" s="308" customFormat="1">
      <c r="A199" s="538">
        <v>44438</v>
      </c>
      <c r="B199" s="315"/>
      <c r="C199" s="292" t="s">
        <v>143</v>
      </c>
      <c r="D199" s="392" t="s">
        <v>1768</v>
      </c>
      <c r="E199" s="292" t="s">
        <v>118</v>
      </c>
      <c r="F199" s="296"/>
      <c r="G199" s="316"/>
      <c r="H199" s="316">
        <v>72375.72</v>
      </c>
      <c r="I199" s="293">
        <f t="shared" si="11"/>
        <v>1650738973</v>
      </c>
      <c r="J199" s="292" t="s">
        <v>115</v>
      </c>
      <c r="K199" s="292"/>
    </row>
    <row r="200" spans="1:11" s="308" customFormat="1">
      <c r="A200" s="538">
        <v>44438</v>
      </c>
      <c r="B200" s="315"/>
      <c r="C200" s="292" t="s">
        <v>448</v>
      </c>
      <c r="D200" s="392" t="s">
        <v>1768</v>
      </c>
      <c r="E200" s="292" t="s">
        <v>118</v>
      </c>
      <c r="F200" s="296"/>
      <c r="G200" s="316"/>
      <c r="H200" s="316">
        <v>39267.599999999999</v>
      </c>
      <c r="I200" s="293">
        <f t="shared" si="11"/>
        <v>895611922</v>
      </c>
      <c r="J200" s="292" t="s">
        <v>115</v>
      </c>
      <c r="K200" s="292"/>
    </row>
    <row r="201" spans="1:11" s="308" customFormat="1">
      <c r="A201" s="538">
        <v>44438</v>
      </c>
      <c r="B201" s="315"/>
      <c r="C201" s="292" t="s">
        <v>141</v>
      </c>
      <c r="D201" s="392" t="s">
        <v>1768</v>
      </c>
      <c r="E201" s="292" t="s">
        <v>118</v>
      </c>
      <c r="F201" s="296"/>
      <c r="G201" s="316"/>
      <c r="H201" s="316">
        <v>141997.75</v>
      </c>
      <c r="I201" s="293">
        <f t="shared" si="11"/>
        <v>3238672031</v>
      </c>
      <c r="J201" s="292" t="s">
        <v>115</v>
      </c>
      <c r="K201" s="292"/>
    </row>
    <row r="202" spans="1:11" s="308" customFormat="1">
      <c r="A202" s="538">
        <v>44438</v>
      </c>
      <c r="B202" s="315"/>
      <c r="C202" s="292" t="s">
        <v>269</v>
      </c>
      <c r="D202" s="392" t="s">
        <v>1768</v>
      </c>
      <c r="E202" s="292" t="s">
        <v>118</v>
      </c>
      <c r="F202" s="296"/>
      <c r="G202" s="316"/>
      <c r="H202" s="316">
        <v>11400</v>
      </c>
      <c r="I202" s="293">
        <f t="shared" si="11"/>
        <v>260010184</v>
      </c>
      <c r="J202" s="292" t="s">
        <v>115</v>
      </c>
      <c r="K202" s="292"/>
    </row>
    <row r="203" spans="1:11" s="308" customFormat="1">
      <c r="A203" s="538">
        <v>44438</v>
      </c>
      <c r="B203" s="315"/>
      <c r="C203" s="292" t="s">
        <v>526</v>
      </c>
      <c r="D203" s="392" t="s">
        <v>1768</v>
      </c>
      <c r="E203" s="292" t="s">
        <v>118</v>
      </c>
      <c r="F203" s="296"/>
      <c r="G203" s="316"/>
      <c r="H203" s="316">
        <v>114618</v>
      </c>
      <c r="I203" s="293">
        <f t="shared" si="11"/>
        <v>2614197132</v>
      </c>
      <c r="J203" s="292" t="s">
        <v>115</v>
      </c>
      <c r="K203" s="292"/>
    </row>
    <row r="204" spans="1:11" s="308" customFormat="1" ht="14.25" customHeight="1">
      <c r="A204" s="538">
        <v>44438</v>
      </c>
      <c r="B204" s="315"/>
      <c r="C204" s="292" t="s">
        <v>138</v>
      </c>
      <c r="D204" s="392" t="s">
        <v>1768</v>
      </c>
      <c r="E204" s="292" t="s">
        <v>118</v>
      </c>
      <c r="F204" s="296"/>
      <c r="G204" s="316"/>
      <c r="H204" s="316">
        <v>944291.26</v>
      </c>
      <c r="I204" s="293">
        <f t="shared" si="11"/>
        <v>21537310926</v>
      </c>
      <c r="J204" s="292" t="s">
        <v>115</v>
      </c>
      <c r="K204" s="292"/>
    </row>
    <row r="205" spans="1:11" s="308" customFormat="1">
      <c r="A205" s="538">
        <v>44438</v>
      </c>
      <c r="B205" s="315"/>
      <c r="C205" s="292" t="s">
        <v>447</v>
      </c>
      <c r="D205" s="392" t="s">
        <v>1768</v>
      </c>
      <c r="E205" s="292" t="s">
        <v>118</v>
      </c>
      <c r="F205" s="296"/>
      <c r="G205" s="316"/>
      <c r="H205" s="316">
        <v>115577.17</v>
      </c>
      <c r="I205" s="293">
        <f t="shared" si="11"/>
        <v>2636073796</v>
      </c>
      <c r="J205" s="292" t="s">
        <v>115</v>
      </c>
      <c r="K205" s="292"/>
    </row>
    <row r="206" spans="1:11" s="308" customFormat="1">
      <c r="A206" s="538">
        <v>44438</v>
      </c>
      <c r="B206" s="315"/>
      <c r="C206" s="292" t="s">
        <v>502</v>
      </c>
      <c r="D206" s="392" t="s">
        <v>1768</v>
      </c>
      <c r="E206" s="292" t="s">
        <v>118</v>
      </c>
      <c r="F206" s="296"/>
      <c r="G206" s="316"/>
      <c r="H206" s="316">
        <v>78016.84</v>
      </c>
      <c r="I206" s="293">
        <f t="shared" si="11"/>
        <v>1779401136</v>
      </c>
      <c r="J206" s="292" t="s">
        <v>115</v>
      </c>
      <c r="K206" s="292"/>
    </row>
    <row r="207" spans="1:11" s="308" customFormat="1">
      <c r="A207" s="538">
        <v>44438</v>
      </c>
      <c r="B207" s="315"/>
      <c r="C207" s="292" t="s">
        <v>593</v>
      </c>
      <c r="D207" s="392" t="s">
        <v>1768</v>
      </c>
      <c r="E207" s="292" t="s">
        <v>118</v>
      </c>
      <c r="F207" s="296"/>
      <c r="G207" s="316"/>
      <c r="H207" s="316">
        <v>287470.65000000002</v>
      </c>
      <c r="I207" s="293">
        <f t="shared" si="11"/>
        <v>6556604973</v>
      </c>
      <c r="J207" s="292" t="s">
        <v>115</v>
      </c>
      <c r="K207" s="292"/>
    </row>
    <row r="208" spans="1:11" s="308" customFormat="1">
      <c r="A208" s="538">
        <v>44438</v>
      </c>
      <c r="B208" s="315"/>
      <c r="C208" s="292" t="s">
        <v>137</v>
      </c>
      <c r="D208" s="392" t="s">
        <v>1935</v>
      </c>
      <c r="E208" s="292" t="s">
        <v>118</v>
      </c>
      <c r="F208" s="296"/>
      <c r="G208" s="316"/>
      <c r="H208" s="316">
        <v>29172.34</v>
      </c>
      <c r="I208" s="293">
        <f t="shared" si="11"/>
        <v>665360132</v>
      </c>
      <c r="J208" s="292" t="s">
        <v>115</v>
      </c>
      <c r="K208" s="292"/>
    </row>
    <row r="209" spans="1:11" s="308" customFormat="1">
      <c r="A209" s="538">
        <v>44438</v>
      </c>
      <c r="B209" s="315"/>
      <c r="C209" s="292" t="s">
        <v>612</v>
      </c>
      <c r="D209" s="392" t="s">
        <v>1936</v>
      </c>
      <c r="E209" s="292" t="s">
        <v>118</v>
      </c>
      <c r="F209" s="296"/>
      <c r="G209" s="316"/>
      <c r="H209" s="316">
        <v>33637.230000000003</v>
      </c>
      <c r="I209" s="293">
        <f t="shared" ref="I209:I210" si="12">+ROUND(H209*$K$2,0)</f>
        <v>767194945</v>
      </c>
      <c r="J209" s="292" t="s">
        <v>115</v>
      </c>
      <c r="K209" s="292"/>
    </row>
    <row r="210" spans="1:11" s="308" customFormat="1">
      <c r="A210" s="538">
        <v>44438</v>
      </c>
      <c r="B210" s="315"/>
      <c r="C210" s="292" t="s">
        <v>531</v>
      </c>
      <c r="D210" s="392" t="s">
        <v>1936</v>
      </c>
      <c r="E210" s="292" t="s">
        <v>118</v>
      </c>
      <c r="F210" s="296"/>
      <c r="G210" s="316"/>
      <c r="H210" s="316">
        <v>111197.38</v>
      </c>
      <c r="I210" s="293">
        <f t="shared" si="12"/>
        <v>2536179936</v>
      </c>
      <c r="J210" s="292" t="s">
        <v>115</v>
      </c>
      <c r="K210" s="292"/>
    </row>
    <row r="211" spans="1:11" s="308" customFormat="1">
      <c r="A211" s="538">
        <v>44438</v>
      </c>
      <c r="B211" s="315"/>
      <c r="C211" s="292" t="s">
        <v>1375</v>
      </c>
      <c r="D211" s="392" t="s">
        <v>1769</v>
      </c>
      <c r="E211" s="292" t="s">
        <v>118</v>
      </c>
      <c r="F211" s="296"/>
      <c r="G211" s="316"/>
      <c r="H211" s="316">
        <v>7560</v>
      </c>
      <c r="I211" s="293">
        <f t="shared" ref="I211:I220" si="13">+ROUND(H211*$K$2,0)</f>
        <v>172427806</v>
      </c>
      <c r="J211" s="292" t="s">
        <v>115</v>
      </c>
      <c r="K211" s="292"/>
    </row>
    <row r="212" spans="1:11" s="308" customFormat="1">
      <c r="A212" s="538">
        <v>44438</v>
      </c>
      <c r="B212" s="315"/>
      <c r="C212" s="292" t="s">
        <v>498</v>
      </c>
      <c r="D212" s="392" t="s">
        <v>1769</v>
      </c>
      <c r="E212" s="292" t="s">
        <v>118</v>
      </c>
      <c r="F212" s="296"/>
      <c r="G212" s="316"/>
      <c r="H212" s="316">
        <v>730</v>
      </c>
      <c r="I212" s="293">
        <f t="shared" si="13"/>
        <v>16649775</v>
      </c>
      <c r="J212" s="292" t="s">
        <v>115</v>
      </c>
      <c r="K212" s="292"/>
    </row>
    <row r="213" spans="1:11" s="308" customFormat="1">
      <c r="A213" s="538">
        <v>44438</v>
      </c>
      <c r="B213" s="315"/>
      <c r="C213" s="292" t="s">
        <v>282</v>
      </c>
      <c r="D213" s="392" t="s">
        <v>1769</v>
      </c>
      <c r="E213" s="292" t="s">
        <v>162</v>
      </c>
      <c r="F213" s="296"/>
      <c r="G213" s="316"/>
      <c r="H213" s="316">
        <v>8760</v>
      </c>
      <c r="I213" s="293">
        <f t="shared" si="13"/>
        <v>199797300</v>
      </c>
      <c r="J213" s="292" t="s">
        <v>115</v>
      </c>
      <c r="K213" s="292"/>
    </row>
    <row r="214" spans="1:11" s="308" customFormat="1">
      <c r="A214" s="538">
        <v>44438</v>
      </c>
      <c r="B214" s="315"/>
      <c r="C214" s="292" t="s">
        <v>211</v>
      </c>
      <c r="D214" s="392" t="s">
        <v>1769</v>
      </c>
      <c r="E214" s="292" t="s">
        <v>118</v>
      </c>
      <c r="F214" s="296"/>
      <c r="G214" s="316"/>
      <c r="H214" s="316">
        <v>12000</v>
      </c>
      <c r="I214" s="293">
        <f t="shared" si="13"/>
        <v>273694931</v>
      </c>
      <c r="J214" s="292" t="s">
        <v>115</v>
      </c>
      <c r="K214" s="292"/>
    </row>
    <row r="215" spans="1:11" s="308" customFormat="1">
      <c r="A215" s="538">
        <v>44438</v>
      </c>
      <c r="B215" s="315"/>
      <c r="C215" s="292" t="s">
        <v>909</v>
      </c>
      <c r="D215" s="392" t="s">
        <v>1769</v>
      </c>
      <c r="E215" s="292" t="s">
        <v>118</v>
      </c>
      <c r="F215" s="296"/>
      <c r="G215" s="316"/>
      <c r="H215" s="316">
        <v>520</v>
      </c>
      <c r="I215" s="293">
        <f t="shared" si="13"/>
        <v>11860114</v>
      </c>
      <c r="J215" s="292" t="s">
        <v>115</v>
      </c>
      <c r="K215" s="292"/>
    </row>
    <row r="216" spans="1:11" s="308" customFormat="1">
      <c r="A216" s="538">
        <v>44438</v>
      </c>
      <c r="B216" s="315"/>
      <c r="C216" s="292" t="s">
        <v>359</v>
      </c>
      <c r="D216" s="392" t="s">
        <v>1769</v>
      </c>
      <c r="E216" s="292" t="s">
        <v>118</v>
      </c>
      <c r="F216" s="296"/>
      <c r="G216" s="316"/>
      <c r="H216" s="316">
        <v>2360</v>
      </c>
      <c r="I216" s="293">
        <f t="shared" si="13"/>
        <v>53826670</v>
      </c>
      <c r="J216" s="292" t="s">
        <v>115</v>
      </c>
      <c r="K216" s="292"/>
    </row>
    <row r="217" spans="1:11" s="308" customFormat="1">
      <c r="A217" s="538">
        <v>44438</v>
      </c>
      <c r="B217" s="315"/>
      <c r="C217" s="292" t="s">
        <v>672</v>
      </c>
      <c r="D217" s="392" t="s">
        <v>1769</v>
      </c>
      <c r="E217" s="292" t="s">
        <v>118</v>
      </c>
      <c r="F217" s="296"/>
      <c r="G217" s="316"/>
      <c r="H217" s="316">
        <v>13050</v>
      </c>
      <c r="I217" s="293">
        <f t="shared" si="13"/>
        <v>297643237</v>
      </c>
      <c r="J217" s="292" t="s">
        <v>115</v>
      </c>
      <c r="K217" s="292"/>
    </row>
    <row r="218" spans="1:11" s="308" customFormat="1">
      <c r="A218" s="538">
        <v>44438</v>
      </c>
      <c r="B218" s="315"/>
      <c r="C218" s="292" t="s">
        <v>553</v>
      </c>
      <c r="D218" s="392" t="s">
        <v>1769</v>
      </c>
      <c r="E218" s="292" t="s">
        <v>118</v>
      </c>
      <c r="F218" s="296"/>
      <c r="G218" s="316"/>
      <c r="H218" s="316">
        <v>5400.44</v>
      </c>
      <c r="I218" s="293">
        <f t="shared" si="13"/>
        <v>123172754</v>
      </c>
      <c r="J218" s="292" t="s">
        <v>115</v>
      </c>
      <c r="K218" s="292"/>
    </row>
    <row r="219" spans="1:11" s="308" customFormat="1">
      <c r="A219" s="538">
        <v>44438</v>
      </c>
      <c r="B219" s="315"/>
      <c r="C219" s="292" t="s">
        <v>157</v>
      </c>
      <c r="D219" s="392" t="s">
        <v>2037</v>
      </c>
      <c r="E219" s="292" t="s">
        <v>118</v>
      </c>
      <c r="F219" s="296"/>
      <c r="G219" s="316"/>
      <c r="H219" s="316">
        <v>9577.26</v>
      </c>
      <c r="I219" s="293">
        <f t="shared" si="13"/>
        <v>218437293</v>
      </c>
      <c r="J219" s="292" t="s">
        <v>115</v>
      </c>
      <c r="K219" s="292"/>
    </row>
    <row r="220" spans="1:11" s="308" customFormat="1">
      <c r="A220" s="538">
        <v>44438</v>
      </c>
      <c r="B220" s="315"/>
      <c r="C220" s="292" t="s">
        <v>318</v>
      </c>
      <c r="D220" s="392" t="s">
        <v>2037</v>
      </c>
      <c r="E220" s="292" t="s">
        <v>118</v>
      </c>
      <c r="F220" s="296"/>
      <c r="G220" s="316"/>
      <c r="H220" s="316">
        <v>1884.6</v>
      </c>
      <c r="I220" s="293">
        <f t="shared" si="13"/>
        <v>42983789</v>
      </c>
      <c r="J220" s="292" t="s">
        <v>115</v>
      </c>
      <c r="K220" s="292"/>
    </row>
    <row r="221" spans="1:11" s="308" customFormat="1">
      <c r="A221" s="538">
        <v>44438</v>
      </c>
      <c r="B221" s="315"/>
      <c r="C221" s="292" t="s">
        <v>158</v>
      </c>
      <c r="D221" s="392" t="s">
        <v>2037</v>
      </c>
      <c r="E221" s="292" t="s">
        <v>118</v>
      </c>
      <c r="F221" s="296"/>
      <c r="G221" s="316"/>
      <c r="H221" s="316">
        <v>159149.12</v>
      </c>
      <c r="I221" s="293">
        <f t="shared" ref="I221:I235" si="14">+ROUND(H221*$K$2,0)</f>
        <v>3629858949</v>
      </c>
      <c r="J221" s="292" t="s">
        <v>115</v>
      </c>
      <c r="K221" s="292"/>
    </row>
    <row r="222" spans="1:11" s="308" customFormat="1">
      <c r="A222" s="538">
        <v>44438</v>
      </c>
      <c r="B222" s="315"/>
      <c r="C222" s="292" t="s">
        <v>283</v>
      </c>
      <c r="D222" s="392" t="s">
        <v>2037</v>
      </c>
      <c r="E222" s="292" t="s">
        <v>118</v>
      </c>
      <c r="F222" s="296"/>
      <c r="G222" s="316"/>
      <c r="H222" s="316">
        <v>41002.5</v>
      </c>
      <c r="I222" s="293">
        <f t="shared" si="14"/>
        <v>935181367</v>
      </c>
      <c r="J222" s="292" t="s">
        <v>115</v>
      </c>
      <c r="K222" s="292"/>
    </row>
    <row r="223" spans="1:11" s="308" customFormat="1">
      <c r="A223" s="538">
        <v>44438</v>
      </c>
      <c r="B223" s="315"/>
      <c r="C223" s="292" t="s">
        <v>1376</v>
      </c>
      <c r="D223" s="392" t="s">
        <v>2037</v>
      </c>
      <c r="E223" s="292" t="s">
        <v>118</v>
      </c>
      <c r="F223" s="296"/>
      <c r="G223" s="316"/>
      <c r="H223" s="316">
        <v>1904</v>
      </c>
      <c r="I223" s="293">
        <f t="shared" si="14"/>
        <v>43426262</v>
      </c>
      <c r="J223" s="292" t="s">
        <v>115</v>
      </c>
      <c r="K223" s="292"/>
    </row>
    <row r="224" spans="1:11" s="308" customFormat="1">
      <c r="A224" s="538">
        <v>44438</v>
      </c>
      <c r="B224" s="315"/>
      <c r="C224" s="292" t="s">
        <v>501</v>
      </c>
      <c r="D224" s="392" t="s">
        <v>2037</v>
      </c>
      <c r="E224" s="292" t="s">
        <v>118</v>
      </c>
      <c r="F224" s="296"/>
      <c r="G224" s="316"/>
      <c r="H224" s="316">
        <v>1888.57</v>
      </c>
      <c r="I224" s="293">
        <f t="shared" si="14"/>
        <v>43074336</v>
      </c>
      <c r="J224" s="292" t="s">
        <v>115</v>
      </c>
      <c r="K224" s="292"/>
    </row>
    <row r="225" spans="1:11" s="308" customFormat="1">
      <c r="A225" s="538">
        <v>44438</v>
      </c>
      <c r="B225" s="315"/>
      <c r="C225" s="292" t="s">
        <v>662</v>
      </c>
      <c r="D225" s="392" t="s">
        <v>2037</v>
      </c>
      <c r="E225" s="292" t="s">
        <v>118</v>
      </c>
      <c r="F225" s="296"/>
      <c r="G225" s="316"/>
      <c r="H225" s="316">
        <v>1662.6</v>
      </c>
      <c r="I225" s="293">
        <f t="shared" si="14"/>
        <v>37920433</v>
      </c>
      <c r="J225" s="292" t="s">
        <v>115</v>
      </c>
      <c r="K225" s="292"/>
    </row>
    <row r="226" spans="1:11" s="308" customFormat="1">
      <c r="A226" s="538">
        <v>44438</v>
      </c>
      <c r="B226" s="315"/>
      <c r="C226" s="292" t="s">
        <v>647</v>
      </c>
      <c r="D226" s="392" t="s">
        <v>2037</v>
      </c>
      <c r="E226" s="292" t="s">
        <v>162</v>
      </c>
      <c r="F226" s="296"/>
      <c r="G226" s="316"/>
      <c r="H226" s="316">
        <v>1605</v>
      </c>
      <c r="I226" s="293">
        <f t="shared" si="14"/>
        <v>36606697</v>
      </c>
      <c r="J226" s="292" t="s">
        <v>115</v>
      </c>
      <c r="K226" s="292"/>
    </row>
    <row r="227" spans="1:11" s="308" customFormat="1">
      <c r="A227" s="538">
        <v>44438</v>
      </c>
      <c r="B227" s="315"/>
      <c r="C227" s="292" t="s">
        <v>530</v>
      </c>
      <c r="D227" s="392" t="s">
        <v>2037</v>
      </c>
      <c r="E227" s="292" t="s">
        <v>118</v>
      </c>
      <c r="F227" s="296"/>
      <c r="G227" s="316"/>
      <c r="H227" s="316">
        <v>39619</v>
      </c>
      <c r="I227" s="293">
        <f t="shared" si="14"/>
        <v>903626622</v>
      </c>
      <c r="J227" s="292" t="s">
        <v>115</v>
      </c>
      <c r="K227" s="292"/>
    </row>
    <row r="228" spans="1:11" s="308" customFormat="1">
      <c r="A228" s="538">
        <v>44438</v>
      </c>
      <c r="B228" s="315"/>
      <c r="C228" s="292" t="s">
        <v>360</v>
      </c>
      <c r="D228" s="392" t="s">
        <v>2037</v>
      </c>
      <c r="E228" s="292" t="s">
        <v>118</v>
      </c>
      <c r="F228" s="296"/>
      <c r="G228" s="316"/>
      <c r="H228" s="316">
        <v>20062.04</v>
      </c>
      <c r="I228" s="293">
        <f t="shared" si="14"/>
        <v>457573221</v>
      </c>
      <c r="J228" s="292" t="s">
        <v>115</v>
      </c>
      <c r="K228" s="292"/>
    </row>
    <row r="229" spans="1:11" s="308" customFormat="1">
      <c r="A229" s="538">
        <v>44438</v>
      </c>
      <c r="B229" s="315"/>
      <c r="C229" s="292" t="s">
        <v>529</v>
      </c>
      <c r="D229" s="392" t="s">
        <v>2037</v>
      </c>
      <c r="E229" s="292" t="s">
        <v>118</v>
      </c>
      <c r="F229" s="296"/>
      <c r="G229" s="316"/>
      <c r="H229" s="316">
        <v>11400</v>
      </c>
      <c r="I229" s="293">
        <f t="shared" si="14"/>
        <v>260010184</v>
      </c>
      <c r="J229" s="292" t="s">
        <v>115</v>
      </c>
      <c r="K229" s="292"/>
    </row>
    <row r="230" spans="1:11" s="308" customFormat="1">
      <c r="A230" s="538">
        <v>44438</v>
      </c>
      <c r="B230" s="315"/>
      <c r="C230" s="292" t="s">
        <v>533</v>
      </c>
      <c r="D230" s="392" t="s">
        <v>2037</v>
      </c>
      <c r="E230" s="292" t="s">
        <v>118</v>
      </c>
      <c r="F230" s="296"/>
      <c r="G230" s="316"/>
      <c r="H230" s="316">
        <v>315.60000000000002</v>
      </c>
      <c r="I230" s="293">
        <f t="shared" si="14"/>
        <v>7198177</v>
      </c>
      <c r="J230" s="292" t="s">
        <v>115</v>
      </c>
      <c r="K230" s="292"/>
    </row>
    <row r="231" spans="1:11" s="308" customFormat="1">
      <c r="A231" s="538">
        <v>44438</v>
      </c>
      <c r="B231" s="315"/>
      <c r="C231" s="292" t="s">
        <v>1551</v>
      </c>
      <c r="D231" s="392" t="s">
        <v>2037</v>
      </c>
      <c r="E231" s="292" t="s">
        <v>118</v>
      </c>
      <c r="F231" s="296"/>
      <c r="G231" s="316"/>
      <c r="H231" s="316">
        <v>7200</v>
      </c>
      <c r="I231" s="293">
        <f t="shared" si="14"/>
        <v>164216959</v>
      </c>
      <c r="J231" s="292" t="s">
        <v>115</v>
      </c>
      <c r="K231" s="292"/>
    </row>
    <row r="232" spans="1:11" s="308" customFormat="1">
      <c r="A232" s="538">
        <v>44438</v>
      </c>
      <c r="B232" s="315"/>
      <c r="C232" s="292" t="s">
        <v>396</v>
      </c>
      <c r="D232" s="392" t="s">
        <v>2037</v>
      </c>
      <c r="E232" s="292" t="s">
        <v>118</v>
      </c>
      <c r="F232" s="296"/>
      <c r="G232" s="316"/>
      <c r="H232" s="316">
        <v>3008</v>
      </c>
      <c r="I232" s="293">
        <f t="shared" si="14"/>
        <v>68606196</v>
      </c>
      <c r="J232" s="292" t="s">
        <v>115</v>
      </c>
      <c r="K232" s="292"/>
    </row>
    <row r="233" spans="1:11" s="308" customFormat="1">
      <c r="A233" s="538">
        <v>44438</v>
      </c>
      <c r="B233" s="315"/>
      <c r="C233" s="292" t="s">
        <v>220</v>
      </c>
      <c r="D233" s="392" t="s">
        <v>2038</v>
      </c>
      <c r="E233" s="292" t="s">
        <v>118</v>
      </c>
      <c r="F233" s="296"/>
      <c r="G233" s="316"/>
      <c r="H233" s="316">
        <v>10069.219999999999</v>
      </c>
      <c r="I233" s="293">
        <f t="shared" si="14"/>
        <v>229657873</v>
      </c>
      <c r="J233" s="292" t="s">
        <v>115</v>
      </c>
      <c r="K233" s="292"/>
    </row>
    <row r="234" spans="1:11" s="308" customFormat="1">
      <c r="A234" s="538">
        <v>44438</v>
      </c>
      <c r="B234" s="315"/>
      <c r="C234" s="292" t="s">
        <v>433</v>
      </c>
      <c r="D234" s="392" t="s">
        <v>2039</v>
      </c>
      <c r="E234" s="292" t="s">
        <v>118</v>
      </c>
      <c r="F234" s="296"/>
      <c r="G234" s="316"/>
      <c r="H234" s="316">
        <v>79513.56</v>
      </c>
      <c r="I234" s="293">
        <f t="shared" si="14"/>
        <v>1813538192</v>
      </c>
      <c r="J234" s="292" t="s">
        <v>115</v>
      </c>
      <c r="K234" s="292"/>
    </row>
    <row r="235" spans="1:11" s="308" customFormat="1">
      <c r="A235" s="538">
        <v>44438</v>
      </c>
      <c r="B235" s="315"/>
      <c r="C235" s="292" t="s">
        <v>1380</v>
      </c>
      <c r="D235" s="392" t="s">
        <v>1394</v>
      </c>
      <c r="E235" s="292" t="s">
        <v>116</v>
      </c>
      <c r="F235" s="296"/>
      <c r="G235" s="316"/>
      <c r="H235" s="316">
        <v>3079.59</v>
      </c>
      <c r="I235" s="293">
        <f t="shared" si="14"/>
        <v>70239014</v>
      </c>
      <c r="J235" s="292" t="s">
        <v>115</v>
      </c>
      <c r="K235" s="292"/>
    </row>
    <row r="236" spans="1:11" s="308" customFormat="1">
      <c r="A236" s="538">
        <v>44438</v>
      </c>
      <c r="B236" s="315"/>
      <c r="C236" s="292" t="s">
        <v>1379</v>
      </c>
      <c r="D236" s="392" t="s">
        <v>1394</v>
      </c>
      <c r="E236" s="292" t="s">
        <v>116</v>
      </c>
      <c r="F236" s="296"/>
      <c r="G236" s="316"/>
      <c r="H236" s="316">
        <v>6022.26</v>
      </c>
      <c r="I236" s="293">
        <v>18600000</v>
      </c>
      <c r="J236" s="292" t="s">
        <v>115</v>
      </c>
      <c r="K236" s="292"/>
    </row>
    <row r="237" spans="1:11" s="308" customFormat="1">
      <c r="A237" s="538">
        <v>44438</v>
      </c>
      <c r="B237" s="315"/>
      <c r="C237" s="292" t="s">
        <v>145</v>
      </c>
      <c r="D237" s="392" t="s">
        <v>1769</v>
      </c>
      <c r="E237" s="292" t="s">
        <v>97</v>
      </c>
      <c r="F237" s="296"/>
      <c r="G237" s="316"/>
      <c r="H237" s="316"/>
      <c r="I237" s="293">
        <v>18600000</v>
      </c>
      <c r="J237" s="292" t="s">
        <v>114</v>
      </c>
      <c r="K237" s="292"/>
    </row>
    <row r="238" spans="1:11" s="308" customFormat="1">
      <c r="A238" s="538">
        <v>44438</v>
      </c>
      <c r="B238" s="315"/>
      <c r="C238" s="292" t="s">
        <v>146</v>
      </c>
      <c r="D238" s="392" t="s">
        <v>1769</v>
      </c>
      <c r="E238" s="292" t="s">
        <v>97</v>
      </c>
      <c r="F238" s="296"/>
      <c r="G238" s="316"/>
      <c r="H238" s="316"/>
      <c r="I238" s="293">
        <v>149432000</v>
      </c>
      <c r="J238" s="292" t="s">
        <v>114</v>
      </c>
      <c r="K238" s="292"/>
    </row>
    <row r="239" spans="1:11" s="308" customFormat="1">
      <c r="A239" s="538">
        <v>44438</v>
      </c>
      <c r="B239" s="315"/>
      <c r="C239" s="292" t="s">
        <v>1711</v>
      </c>
      <c r="D239" s="392" t="s">
        <v>1769</v>
      </c>
      <c r="E239" s="292" t="s">
        <v>97</v>
      </c>
      <c r="F239" s="296"/>
      <c r="G239" s="316"/>
      <c r="H239" s="316"/>
      <c r="I239" s="293">
        <v>17740000</v>
      </c>
      <c r="J239" s="292" t="s">
        <v>114</v>
      </c>
      <c r="K239" s="292"/>
    </row>
    <row r="240" spans="1:11" s="308" customFormat="1">
      <c r="A240" s="538">
        <v>44438</v>
      </c>
      <c r="B240" s="315"/>
      <c r="C240" s="292" t="s">
        <v>275</v>
      </c>
      <c r="D240" s="392" t="s">
        <v>1769</v>
      </c>
      <c r="E240" s="292" t="s">
        <v>97</v>
      </c>
      <c r="F240" s="296"/>
      <c r="G240" s="316"/>
      <c r="H240" s="316"/>
      <c r="I240" s="293">
        <v>11400000</v>
      </c>
      <c r="J240" s="292" t="s">
        <v>114</v>
      </c>
      <c r="K240" s="292"/>
    </row>
    <row r="241" spans="1:11" s="308" customFormat="1">
      <c r="A241" s="538">
        <v>44438</v>
      </c>
      <c r="B241" s="315"/>
      <c r="C241" s="292" t="s">
        <v>147</v>
      </c>
      <c r="D241" s="392" t="s">
        <v>1769</v>
      </c>
      <c r="E241" s="292" t="s">
        <v>97</v>
      </c>
      <c r="F241" s="296"/>
      <c r="G241" s="316"/>
      <c r="H241" s="316"/>
      <c r="I241" s="293">
        <v>18320000</v>
      </c>
      <c r="J241" s="292" t="s">
        <v>114</v>
      </c>
      <c r="K241" s="292"/>
    </row>
    <row r="242" spans="1:11" s="308" customFormat="1">
      <c r="A242" s="538">
        <v>44438</v>
      </c>
      <c r="B242" s="315"/>
      <c r="C242" s="292" t="s">
        <v>542</v>
      </c>
      <c r="D242" s="392" t="s">
        <v>1769</v>
      </c>
      <c r="E242" s="292" t="s">
        <v>97</v>
      </c>
      <c r="F242" s="296"/>
      <c r="G242" s="316"/>
      <c r="H242" s="316"/>
      <c r="I242" s="293">
        <v>131000000</v>
      </c>
      <c r="J242" s="292" t="s">
        <v>114</v>
      </c>
      <c r="K242" s="292"/>
    </row>
    <row r="243" spans="1:11" s="308" customFormat="1">
      <c r="A243" s="538">
        <v>44438</v>
      </c>
      <c r="B243" s="315"/>
      <c r="C243" s="292" t="s">
        <v>148</v>
      </c>
      <c r="D243" s="392" t="s">
        <v>1769</v>
      </c>
      <c r="E243" s="292" t="s">
        <v>97</v>
      </c>
      <c r="F243" s="296"/>
      <c r="G243" s="316"/>
      <c r="H243" s="316"/>
      <c r="I243" s="293">
        <v>153418400</v>
      </c>
      <c r="J243" s="292" t="s">
        <v>114</v>
      </c>
      <c r="K243" s="292"/>
    </row>
    <row r="244" spans="1:11" s="308" customFormat="1">
      <c r="A244" s="538">
        <v>44438</v>
      </c>
      <c r="B244" s="315"/>
      <c r="C244" s="292" t="s">
        <v>214</v>
      </c>
      <c r="D244" s="392" t="s">
        <v>1769</v>
      </c>
      <c r="E244" s="292" t="s">
        <v>97</v>
      </c>
      <c r="F244" s="296"/>
      <c r="G244" s="316"/>
      <c r="H244" s="316"/>
      <c r="I244" s="293">
        <v>29500000</v>
      </c>
      <c r="J244" s="292" t="s">
        <v>114</v>
      </c>
      <c r="K244" s="292"/>
    </row>
    <row r="245" spans="1:11" s="308" customFormat="1">
      <c r="A245" s="538">
        <v>44438</v>
      </c>
      <c r="B245" s="315"/>
      <c r="C245" s="292" t="s">
        <v>1712</v>
      </c>
      <c r="D245" s="392" t="s">
        <v>1769</v>
      </c>
      <c r="E245" s="292" t="s">
        <v>97</v>
      </c>
      <c r="F245" s="296"/>
      <c r="G245" s="316"/>
      <c r="H245" s="316"/>
      <c r="I245" s="293">
        <v>61215000</v>
      </c>
      <c r="J245" s="292" t="s">
        <v>114</v>
      </c>
      <c r="K245" s="292"/>
    </row>
    <row r="246" spans="1:11" s="308" customFormat="1">
      <c r="A246" s="538">
        <v>44438</v>
      </c>
      <c r="B246" s="315"/>
      <c r="C246" s="292" t="s">
        <v>278</v>
      </c>
      <c r="D246" s="392" t="s">
        <v>1769</v>
      </c>
      <c r="E246" s="292" t="s">
        <v>97</v>
      </c>
      <c r="F246" s="296"/>
      <c r="G246" s="316"/>
      <c r="H246" s="316"/>
      <c r="I246" s="293">
        <v>947580000</v>
      </c>
      <c r="J246" s="292" t="s">
        <v>114</v>
      </c>
      <c r="K246" s="292"/>
    </row>
    <row r="247" spans="1:11" s="308" customFormat="1">
      <c r="A247" s="538">
        <v>44438</v>
      </c>
      <c r="B247" s="315"/>
      <c r="C247" s="292" t="s">
        <v>1937</v>
      </c>
      <c r="D247" s="392" t="s">
        <v>1769</v>
      </c>
      <c r="E247" s="292" t="s">
        <v>97</v>
      </c>
      <c r="F247" s="296"/>
      <c r="G247" s="316"/>
      <c r="H247" s="316"/>
      <c r="I247" s="293">
        <v>50000000</v>
      </c>
      <c r="J247" s="292" t="s">
        <v>114</v>
      </c>
      <c r="K247" s="292"/>
    </row>
    <row r="248" spans="1:11" s="308" customFormat="1">
      <c r="A248" s="538">
        <v>44438</v>
      </c>
      <c r="B248" s="315"/>
      <c r="C248" s="292" t="s">
        <v>149</v>
      </c>
      <c r="D248" s="392" t="s">
        <v>1941</v>
      </c>
      <c r="E248" s="292" t="s">
        <v>97</v>
      </c>
      <c r="F248" s="296"/>
      <c r="G248" s="316"/>
      <c r="H248" s="316"/>
      <c r="I248" s="293">
        <v>16727200</v>
      </c>
      <c r="J248" s="292" t="s">
        <v>114</v>
      </c>
      <c r="K248" s="292"/>
    </row>
    <row r="249" spans="1:11" s="308" customFormat="1">
      <c r="A249" s="538">
        <v>44438</v>
      </c>
      <c r="B249" s="315"/>
      <c r="C249" s="292" t="s">
        <v>197</v>
      </c>
      <c r="D249" s="392" t="s">
        <v>1941</v>
      </c>
      <c r="E249" s="292" t="s">
        <v>97</v>
      </c>
      <c r="F249" s="296"/>
      <c r="G249" s="316"/>
      <c r="H249" s="316"/>
      <c r="I249" s="293">
        <v>11050000</v>
      </c>
      <c r="J249" s="292" t="s">
        <v>114</v>
      </c>
      <c r="K249" s="292"/>
    </row>
    <row r="250" spans="1:11" s="308" customFormat="1">
      <c r="A250" s="538">
        <v>44438</v>
      </c>
      <c r="B250" s="315"/>
      <c r="C250" s="292" t="s">
        <v>150</v>
      </c>
      <c r="D250" s="392" t="s">
        <v>1941</v>
      </c>
      <c r="E250" s="292" t="s">
        <v>97</v>
      </c>
      <c r="F250" s="296"/>
      <c r="G250" s="316"/>
      <c r="H250" s="316"/>
      <c r="I250" s="293">
        <v>204093278</v>
      </c>
      <c r="J250" s="292" t="s">
        <v>114</v>
      </c>
      <c r="K250" s="292"/>
    </row>
    <row r="251" spans="1:11" s="308" customFormat="1">
      <c r="A251" s="538">
        <v>44438</v>
      </c>
      <c r="B251" s="315"/>
      <c r="C251" s="292" t="s">
        <v>542</v>
      </c>
      <c r="D251" s="392" t="s">
        <v>1941</v>
      </c>
      <c r="E251" s="292" t="s">
        <v>162</v>
      </c>
      <c r="F251" s="296"/>
      <c r="G251" s="316"/>
      <c r="H251" s="316"/>
      <c r="I251" s="293">
        <v>212000000</v>
      </c>
      <c r="J251" s="292" t="s">
        <v>114</v>
      </c>
      <c r="K251" s="292"/>
    </row>
    <row r="252" spans="1:11" s="308" customFormat="1">
      <c r="A252" s="538">
        <v>44438</v>
      </c>
      <c r="B252" s="315"/>
      <c r="C252" s="292" t="s">
        <v>455</v>
      </c>
      <c r="D252" s="392" t="s">
        <v>1941</v>
      </c>
      <c r="E252" s="292" t="s">
        <v>97</v>
      </c>
      <c r="F252" s="296"/>
      <c r="G252" s="316"/>
      <c r="H252" s="316"/>
      <c r="I252" s="293">
        <v>287578080</v>
      </c>
      <c r="J252" s="292" t="s">
        <v>114</v>
      </c>
      <c r="K252" s="292"/>
    </row>
    <row r="253" spans="1:11" s="308" customFormat="1">
      <c r="A253" s="538">
        <v>44438</v>
      </c>
      <c r="B253" s="315"/>
      <c r="C253" s="292" t="s">
        <v>456</v>
      </c>
      <c r="D253" s="392" t="s">
        <v>1941</v>
      </c>
      <c r="E253" s="292" t="s">
        <v>97</v>
      </c>
      <c r="F253" s="296"/>
      <c r="G253" s="316"/>
      <c r="H253" s="316"/>
      <c r="I253" s="293">
        <v>16533000</v>
      </c>
      <c r="J253" s="292" t="s">
        <v>114</v>
      </c>
      <c r="K253" s="292"/>
    </row>
    <row r="254" spans="1:11" s="308" customFormat="1">
      <c r="A254" s="538">
        <v>44438</v>
      </c>
      <c r="B254" s="315"/>
      <c r="C254" s="292" t="s">
        <v>1940</v>
      </c>
      <c r="D254" s="392" t="s">
        <v>1941</v>
      </c>
      <c r="E254" s="292" t="s">
        <v>97</v>
      </c>
      <c r="F254" s="296"/>
      <c r="G254" s="316"/>
      <c r="H254" s="316"/>
      <c r="I254" s="293">
        <v>52140000</v>
      </c>
      <c r="J254" s="292" t="s">
        <v>114</v>
      </c>
      <c r="K254" s="292"/>
    </row>
    <row r="255" spans="1:11" s="308" customFormat="1">
      <c r="A255" s="538">
        <v>44438</v>
      </c>
      <c r="B255" s="315"/>
      <c r="C255" s="292" t="s">
        <v>635</v>
      </c>
      <c r="D255" s="392" t="s">
        <v>1941</v>
      </c>
      <c r="E255" s="292" t="s">
        <v>97</v>
      </c>
      <c r="F255" s="296"/>
      <c r="G255" s="316"/>
      <c r="H255" s="316"/>
      <c r="I255" s="293">
        <v>199092000</v>
      </c>
      <c r="J255" s="292" t="s">
        <v>114</v>
      </c>
      <c r="K255" s="292"/>
    </row>
    <row r="256" spans="1:11" s="308" customFormat="1">
      <c r="A256" s="538">
        <v>44438</v>
      </c>
      <c r="B256" s="315"/>
      <c r="C256" s="292" t="s">
        <v>445</v>
      </c>
      <c r="D256" s="392" t="s">
        <v>1941</v>
      </c>
      <c r="E256" s="292" t="s">
        <v>97</v>
      </c>
      <c r="F256" s="296"/>
      <c r="G256" s="316"/>
      <c r="H256" s="316"/>
      <c r="I256" s="293">
        <v>32558750</v>
      </c>
      <c r="J256" s="292" t="s">
        <v>114</v>
      </c>
      <c r="K256" s="292"/>
    </row>
    <row r="257" spans="1:11" s="308" customFormat="1">
      <c r="A257" s="538">
        <v>44438</v>
      </c>
      <c r="B257" s="315"/>
      <c r="C257" s="292" t="s">
        <v>554</v>
      </c>
      <c r="D257" s="392" t="s">
        <v>1941</v>
      </c>
      <c r="E257" s="292" t="s">
        <v>97</v>
      </c>
      <c r="F257" s="296"/>
      <c r="G257" s="316"/>
      <c r="H257" s="316"/>
      <c r="I257" s="293">
        <v>102390000</v>
      </c>
      <c r="J257" s="292" t="s">
        <v>114</v>
      </c>
      <c r="K257" s="292"/>
    </row>
    <row r="258" spans="1:11" s="308" customFormat="1">
      <c r="A258" s="538">
        <v>44438</v>
      </c>
      <c r="B258" s="315"/>
      <c r="C258" s="292" t="s">
        <v>596</v>
      </c>
      <c r="D258" s="392" t="s">
        <v>1941</v>
      </c>
      <c r="E258" s="292" t="s">
        <v>97</v>
      </c>
      <c r="F258" s="296"/>
      <c r="G258" s="316"/>
      <c r="H258" s="316"/>
      <c r="I258" s="293">
        <v>13892700</v>
      </c>
      <c r="J258" s="292" t="s">
        <v>114</v>
      </c>
      <c r="K258" s="292"/>
    </row>
    <row r="259" spans="1:11" s="308" customFormat="1">
      <c r="A259" s="538">
        <v>44438</v>
      </c>
      <c r="B259" s="315"/>
      <c r="C259" s="292" t="s">
        <v>597</v>
      </c>
      <c r="D259" s="392" t="s">
        <v>1941</v>
      </c>
      <c r="E259" s="292" t="s">
        <v>97</v>
      </c>
      <c r="F259" s="296"/>
      <c r="G259" s="316"/>
      <c r="H259" s="316"/>
      <c r="I259" s="293">
        <v>50838000</v>
      </c>
      <c r="J259" s="292" t="s">
        <v>114</v>
      </c>
      <c r="K259" s="292"/>
    </row>
    <row r="260" spans="1:11" s="308" customFormat="1">
      <c r="A260" s="538">
        <v>44438</v>
      </c>
      <c r="B260" s="315"/>
      <c r="C260" s="292" t="s">
        <v>599</v>
      </c>
      <c r="D260" s="392" t="s">
        <v>1941</v>
      </c>
      <c r="E260" s="292" t="s">
        <v>97</v>
      </c>
      <c r="F260" s="296"/>
      <c r="G260" s="316"/>
      <c r="H260" s="316"/>
      <c r="I260" s="293">
        <v>133990292</v>
      </c>
      <c r="J260" s="292" t="s">
        <v>114</v>
      </c>
      <c r="K260" s="292"/>
    </row>
    <row r="261" spans="1:11" s="308" customFormat="1">
      <c r="A261" s="538">
        <v>44438</v>
      </c>
      <c r="B261" s="315"/>
      <c r="C261" s="292" t="s">
        <v>624</v>
      </c>
      <c r="D261" s="392" t="s">
        <v>1941</v>
      </c>
      <c r="E261" s="292" t="s">
        <v>97</v>
      </c>
      <c r="F261" s="296"/>
      <c r="G261" s="316"/>
      <c r="H261" s="316"/>
      <c r="I261" s="293">
        <v>43600000</v>
      </c>
      <c r="J261" s="292" t="s">
        <v>114</v>
      </c>
      <c r="K261" s="292"/>
    </row>
    <row r="262" spans="1:11" s="308" customFormat="1">
      <c r="A262" s="538">
        <v>44438</v>
      </c>
      <c r="B262" s="315"/>
      <c r="C262" s="292" t="s">
        <v>1220</v>
      </c>
      <c r="D262" s="392" t="s">
        <v>1941</v>
      </c>
      <c r="E262" s="292" t="s">
        <v>97</v>
      </c>
      <c r="F262" s="296"/>
      <c r="G262" s="316"/>
      <c r="H262" s="316"/>
      <c r="I262" s="293">
        <v>138766000</v>
      </c>
      <c r="J262" s="292" t="s">
        <v>114</v>
      </c>
      <c r="K262" s="292"/>
    </row>
    <row r="263" spans="1:11" s="308" customFormat="1">
      <c r="A263" s="538">
        <v>44438</v>
      </c>
      <c r="B263" s="315"/>
      <c r="C263" s="292" t="s">
        <v>1714</v>
      </c>
      <c r="D263" s="392" t="s">
        <v>1941</v>
      </c>
      <c r="E263" s="292" t="s">
        <v>97</v>
      </c>
      <c r="F263" s="296"/>
      <c r="G263" s="316"/>
      <c r="H263" s="316"/>
      <c r="I263" s="293">
        <v>275820000</v>
      </c>
      <c r="J263" s="292" t="s">
        <v>114</v>
      </c>
      <c r="K263" s="292"/>
    </row>
    <row r="264" spans="1:11" s="308" customFormat="1">
      <c r="A264" s="538">
        <v>44438</v>
      </c>
      <c r="B264" s="315"/>
      <c r="C264" s="292" t="s">
        <v>1398</v>
      </c>
      <c r="D264" s="392" t="s">
        <v>1941</v>
      </c>
      <c r="E264" s="292" t="s">
        <v>97</v>
      </c>
      <c r="F264" s="296"/>
      <c r="G264" s="316"/>
      <c r="H264" s="316"/>
      <c r="I264" s="293">
        <v>46776000</v>
      </c>
      <c r="J264" s="292" t="s">
        <v>114</v>
      </c>
      <c r="K264" s="292"/>
    </row>
    <row r="265" spans="1:11" s="308" customFormat="1">
      <c r="A265" s="538">
        <v>44438</v>
      </c>
      <c r="B265" s="315"/>
      <c r="C265" s="292" t="s">
        <v>542</v>
      </c>
      <c r="D265" s="392" t="s">
        <v>1938</v>
      </c>
      <c r="E265" s="292" t="s">
        <v>97</v>
      </c>
      <c r="F265" s="296"/>
      <c r="G265" s="316"/>
      <c r="H265" s="316"/>
      <c r="I265" s="293">
        <v>34000000</v>
      </c>
      <c r="J265" s="292" t="s">
        <v>114</v>
      </c>
      <c r="K265" s="292"/>
    </row>
    <row r="266" spans="1:11" s="308" customFormat="1">
      <c r="A266" s="538">
        <v>44418</v>
      </c>
      <c r="B266" s="315"/>
      <c r="C266" s="292" t="s">
        <v>270</v>
      </c>
      <c r="D266" s="392" t="s">
        <v>2033</v>
      </c>
      <c r="E266" s="292" t="s">
        <v>97</v>
      </c>
      <c r="F266" s="296"/>
      <c r="G266" s="316"/>
      <c r="H266" s="316"/>
      <c r="I266" s="293">
        <v>69000000</v>
      </c>
      <c r="J266" s="292" t="s">
        <v>114</v>
      </c>
      <c r="K266" s="292"/>
    </row>
    <row r="267" spans="1:11" s="308" customFormat="1">
      <c r="A267" s="538">
        <v>44418</v>
      </c>
      <c r="B267" s="315"/>
      <c r="C267" s="292" t="s">
        <v>1561</v>
      </c>
      <c r="D267" s="392" t="s">
        <v>2034</v>
      </c>
      <c r="E267" s="292" t="s">
        <v>97</v>
      </c>
      <c r="F267" s="296"/>
      <c r="G267" s="316"/>
      <c r="H267" s="316"/>
      <c r="I267" s="293">
        <v>126000000</v>
      </c>
      <c r="J267" s="292" t="s">
        <v>114</v>
      </c>
      <c r="K267" s="292"/>
    </row>
    <row r="268" spans="1:11" s="308" customFormat="1">
      <c r="A268" s="538">
        <v>44418</v>
      </c>
      <c r="B268" s="315"/>
      <c r="C268" s="292" t="s">
        <v>557</v>
      </c>
      <c r="D268" s="392" t="s">
        <v>2035</v>
      </c>
      <c r="E268" s="292" t="s">
        <v>162</v>
      </c>
      <c r="F268" s="296"/>
      <c r="G268" s="316"/>
      <c r="H268" s="316"/>
      <c r="I268" s="293">
        <v>252000000</v>
      </c>
      <c r="J268" s="292" t="s">
        <v>114</v>
      </c>
      <c r="K268" s="292"/>
    </row>
    <row r="269" spans="1:11" s="308" customFormat="1">
      <c r="A269" s="538">
        <v>44418</v>
      </c>
      <c r="B269" s="315"/>
      <c r="C269" s="292" t="s">
        <v>452</v>
      </c>
      <c r="D269" s="392" t="s">
        <v>2036</v>
      </c>
      <c r="E269" s="292" t="s">
        <v>97</v>
      </c>
      <c r="F269" s="296"/>
      <c r="G269" s="316"/>
      <c r="H269" s="316"/>
      <c r="I269" s="293">
        <v>212000000</v>
      </c>
      <c r="J269" s="292" t="s">
        <v>114</v>
      </c>
      <c r="K269" s="292"/>
    </row>
    <row r="270" spans="1:11" s="308" customFormat="1">
      <c r="A270" s="538">
        <v>44432</v>
      </c>
      <c r="B270" s="315"/>
      <c r="C270" s="292" t="s">
        <v>2002</v>
      </c>
      <c r="D270" s="292" t="s">
        <v>2023</v>
      </c>
      <c r="E270" s="292" t="s">
        <v>97</v>
      </c>
      <c r="F270" s="296"/>
      <c r="G270" s="316"/>
      <c r="H270" s="298"/>
      <c r="I270" s="298">
        <v>90413400</v>
      </c>
      <c r="J270" s="292" t="s">
        <v>114</v>
      </c>
      <c r="K270" s="292"/>
    </row>
    <row r="271" spans="1:11" s="308" customFormat="1">
      <c r="A271" s="538">
        <v>44428</v>
      </c>
      <c r="B271" s="315"/>
      <c r="C271" s="292" t="s">
        <v>270</v>
      </c>
      <c r="D271" s="392" t="s">
        <v>1899</v>
      </c>
      <c r="E271" s="292" t="s">
        <v>97</v>
      </c>
      <c r="F271" s="296"/>
      <c r="G271" s="316"/>
      <c r="H271" s="298"/>
      <c r="I271" s="293">
        <v>72000000</v>
      </c>
      <c r="J271" s="292" t="s">
        <v>114</v>
      </c>
      <c r="K271" s="292"/>
    </row>
  </sheetData>
  <autoFilter ref="A4:K271" xr:uid="{00000000-0009-0000-0000-000016000000}"/>
  <dataValidations count="1">
    <dataValidation type="list" allowBlank="1" showInputMessage="1" showErrorMessage="1" sqref="J35:J41" xr:uid="{00000000-0002-0000-16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265"/>
  <sheetViews>
    <sheetView topLeftCell="D1" zoomScale="80" zoomScaleNormal="80" workbookViewId="0">
      <selection activeCell="F40" sqref="F40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6.42578125" style="294" bestFit="1" customWidth="1"/>
    <col min="13" max="16384" width="9.140625" style="294"/>
  </cols>
  <sheetData>
    <row r="2" spans="1:11">
      <c r="A2" s="294"/>
      <c r="I2" s="294">
        <v>22647.409665378622</v>
      </c>
      <c r="K2" s="294">
        <v>22679.559028733685</v>
      </c>
    </row>
    <row r="3" spans="1:11" ht="38.25">
      <c r="A3" s="597" t="s">
        <v>198</v>
      </c>
      <c r="B3" s="597" t="s">
        <v>427</v>
      </c>
      <c r="C3" s="598" t="s">
        <v>129</v>
      </c>
      <c r="D3" s="598" t="s">
        <v>109</v>
      </c>
      <c r="E3" s="598" t="s">
        <v>126</v>
      </c>
      <c r="F3" s="599" t="s">
        <v>110</v>
      </c>
      <c r="G3" s="599" t="s">
        <v>111</v>
      </c>
      <c r="H3" s="598" t="s">
        <v>112</v>
      </c>
      <c r="I3" s="600" t="s">
        <v>113</v>
      </c>
      <c r="J3" s="599" t="s">
        <v>429</v>
      </c>
      <c r="K3" s="599" t="s">
        <v>428</v>
      </c>
    </row>
    <row r="4" spans="1:11">
      <c r="A4" s="601"/>
      <c r="B4" s="601"/>
      <c r="C4" s="602"/>
      <c r="D4" s="602"/>
      <c r="E4" s="602"/>
      <c r="F4" s="603">
        <f>+SUBTOTAL(9,F5:F59757)</f>
        <v>19132953.939999998</v>
      </c>
      <c r="G4" s="604">
        <f>+SUBTOTAL(9,G174:G59757)</f>
        <v>0</v>
      </c>
      <c r="H4" s="604">
        <f>+SUBTOTAL(9,H174:H59757)</f>
        <v>13617885.089999998</v>
      </c>
      <c r="I4" s="605">
        <f>+SUBTOTAL(9,I174:I59757)</f>
        <v>314359209042</v>
      </c>
      <c r="J4" s="605"/>
      <c r="K4" s="605"/>
    </row>
    <row r="5" spans="1:11" s="308" customFormat="1">
      <c r="A5" s="538">
        <v>44449</v>
      </c>
      <c r="B5" s="315"/>
      <c r="C5" s="292" t="s">
        <v>1584</v>
      </c>
      <c r="D5" s="292" t="s">
        <v>1902</v>
      </c>
      <c r="E5" s="398" t="s">
        <v>81</v>
      </c>
      <c r="F5" s="296">
        <v>1718626.64</v>
      </c>
      <c r="G5" s="316">
        <f t="shared" ref="G5:G19" si="0">+ROUND(F5*$I$2,0)</f>
        <v>38922441578</v>
      </c>
      <c r="H5" s="298"/>
      <c r="I5" s="298"/>
      <c r="J5" s="292" t="s">
        <v>115</v>
      </c>
      <c r="K5" s="292"/>
    </row>
    <row r="6" spans="1:11" s="308" customFormat="1">
      <c r="A6" s="538">
        <v>44452</v>
      </c>
      <c r="B6" s="315"/>
      <c r="C6" s="292" t="s">
        <v>1380</v>
      </c>
      <c r="D6" s="292" t="s">
        <v>1902</v>
      </c>
      <c r="E6" s="398" t="s">
        <v>117</v>
      </c>
      <c r="F6" s="296">
        <v>198856.73</v>
      </c>
      <c r="G6" s="316">
        <f t="shared" si="0"/>
        <v>4503589829</v>
      </c>
      <c r="H6" s="298"/>
      <c r="I6" s="298"/>
      <c r="J6" s="292" t="s">
        <v>115</v>
      </c>
      <c r="K6" s="292"/>
    </row>
    <row r="7" spans="1:11" s="308" customFormat="1">
      <c r="A7" s="538">
        <v>44469</v>
      </c>
      <c r="B7" s="315"/>
      <c r="C7" s="292" t="s">
        <v>1903</v>
      </c>
      <c r="D7" s="292" t="s">
        <v>2043</v>
      </c>
      <c r="E7" s="398" t="s">
        <v>117</v>
      </c>
      <c r="F7" s="296">
        <v>320938.33</v>
      </c>
      <c r="G7" s="316">
        <f t="shared" si="0"/>
        <v>7268421837</v>
      </c>
      <c r="H7" s="298"/>
      <c r="I7" s="298"/>
      <c r="J7" s="292" t="s">
        <v>115</v>
      </c>
      <c r="K7" s="292"/>
    </row>
    <row r="8" spans="1:11" s="308" customFormat="1">
      <c r="A8" s="538">
        <v>44459</v>
      </c>
      <c r="B8" s="315"/>
      <c r="C8" s="292" t="s">
        <v>128</v>
      </c>
      <c r="D8" s="292" t="s">
        <v>2043</v>
      </c>
      <c r="E8" s="398" t="s">
        <v>117</v>
      </c>
      <c r="F8" s="296">
        <v>2490794</v>
      </c>
      <c r="G8" s="316">
        <f t="shared" si="0"/>
        <v>56410032110</v>
      </c>
      <c r="H8" s="298"/>
      <c r="I8" s="298"/>
      <c r="J8" s="292" t="s">
        <v>115</v>
      </c>
      <c r="K8" s="292"/>
    </row>
    <row r="9" spans="1:11" s="308" customFormat="1">
      <c r="A9" s="538">
        <v>44459</v>
      </c>
      <c r="B9" s="315"/>
      <c r="C9" s="292" t="s">
        <v>127</v>
      </c>
      <c r="D9" s="292" t="s">
        <v>2043</v>
      </c>
      <c r="E9" s="398" t="s">
        <v>117</v>
      </c>
      <c r="F9" s="296">
        <v>3378379.6</v>
      </c>
      <c r="G9" s="316">
        <f t="shared" si="0"/>
        <v>76511546806</v>
      </c>
      <c r="H9" s="298"/>
      <c r="I9" s="298"/>
      <c r="J9" s="292" t="s">
        <v>115</v>
      </c>
      <c r="K9" s="292"/>
    </row>
    <row r="10" spans="1:11" s="308" customFormat="1">
      <c r="A10" s="538">
        <v>44460</v>
      </c>
      <c r="B10" s="315"/>
      <c r="C10" s="292" t="s">
        <v>664</v>
      </c>
      <c r="D10" s="292" t="s">
        <v>2043</v>
      </c>
      <c r="E10" s="398" t="s">
        <v>117</v>
      </c>
      <c r="F10" s="296">
        <v>359102.73</v>
      </c>
      <c r="G10" s="316">
        <f t="shared" si="0"/>
        <v>8132746638</v>
      </c>
      <c r="H10" s="298"/>
      <c r="I10" s="298"/>
      <c r="J10" s="292" t="s">
        <v>115</v>
      </c>
      <c r="K10" s="292"/>
    </row>
    <row r="11" spans="1:11" s="308" customFormat="1">
      <c r="A11" s="538">
        <v>44455</v>
      </c>
      <c r="B11" s="315"/>
      <c r="C11" s="292" t="s">
        <v>636</v>
      </c>
      <c r="D11" s="292" t="s">
        <v>1902</v>
      </c>
      <c r="E11" s="398" t="s">
        <v>117</v>
      </c>
      <c r="F11" s="296">
        <v>144397.73000000001</v>
      </c>
      <c r="G11" s="316">
        <f t="shared" si="0"/>
        <v>3270234546</v>
      </c>
      <c r="H11" s="298"/>
      <c r="I11" s="298"/>
      <c r="J11" s="292" t="s">
        <v>115</v>
      </c>
      <c r="K11" s="292"/>
    </row>
    <row r="12" spans="1:11" s="308" customFormat="1">
      <c r="A12" s="538">
        <v>44459</v>
      </c>
      <c r="B12" s="315"/>
      <c r="C12" s="292" t="s">
        <v>930</v>
      </c>
      <c r="D12" s="292" t="s">
        <v>1902</v>
      </c>
      <c r="E12" s="398" t="s">
        <v>117</v>
      </c>
      <c r="F12" s="296">
        <v>313979.73</v>
      </c>
      <c r="G12" s="316">
        <f t="shared" si="0"/>
        <v>7110827572</v>
      </c>
      <c r="H12" s="298"/>
      <c r="I12" s="298"/>
      <c r="J12" s="292" t="s">
        <v>115</v>
      </c>
      <c r="K12" s="292"/>
    </row>
    <row r="13" spans="1:11" s="308" customFormat="1">
      <c r="A13" s="538">
        <v>44462</v>
      </c>
      <c r="B13" s="315"/>
      <c r="C13" s="292" t="s">
        <v>700</v>
      </c>
      <c r="D13" s="292" t="s">
        <v>1902</v>
      </c>
      <c r="E13" s="398" t="s">
        <v>117</v>
      </c>
      <c r="F13" s="296">
        <v>146134.73000000001</v>
      </c>
      <c r="G13" s="316">
        <f t="shared" si="0"/>
        <v>3309573097</v>
      </c>
      <c r="H13" s="298"/>
      <c r="I13" s="298"/>
      <c r="J13" s="292" t="s">
        <v>115</v>
      </c>
      <c r="K13" s="292"/>
    </row>
    <row r="14" spans="1:11" s="308" customFormat="1">
      <c r="A14" s="538">
        <v>44469</v>
      </c>
      <c r="B14" s="315"/>
      <c r="C14" s="292" t="s">
        <v>1380</v>
      </c>
      <c r="D14" s="292" t="s">
        <v>2043</v>
      </c>
      <c r="E14" s="398" t="s">
        <v>117</v>
      </c>
      <c r="F14" s="296">
        <v>279147.53000000003</v>
      </c>
      <c r="G14" s="316">
        <f t="shared" si="0"/>
        <v>6321968469</v>
      </c>
      <c r="H14" s="298"/>
      <c r="I14" s="298"/>
      <c r="J14" s="292" t="s">
        <v>115</v>
      </c>
      <c r="K14" s="292"/>
    </row>
    <row r="15" spans="1:11" s="308" customFormat="1">
      <c r="A15" s="538">
        <v>44469</v>
      </c>
      <c r="B15" s="315"/>
      <c r="C15" s="292" t="s">
        <v>1380</v>
      </c>
      <c r="D15" s="292" t="s">
        <v>2043</v>
      </c>
      <c r="E15" s="398" t="s">
        <v>117</v>
      </c>
      <c r="F15" s="296">
        <v>533491.32999999996</v>
      </c>
      <c r="G15" s="316">
        <f t="shared" si="0"/>
        <v>12082196703</v>
      </c>
      <c r="H15" s="298"/>
      <c r="I15" s="298"/>
      <c r="J15" s="292" t="s">
        <v>115</v>
      </c>
      <c r="K15" s="292"/>
    </row>
    <row r="16" spans="1:11" s="308" customFormat="1">
      <c r="A16" s="538">
        <v>44440</v>
      </c>
      <c r="B16" s="315"/>
      <c r="C16" s="292" t="s">
        <v>1380</v>
      </c>
      <c r="D16" s="292" t="s">
        <v>1902</v>
      </c>
      <c r="E16" s="398" t="s">
        <v>117</v>
      </c>
      <c r="F16" s="296">
        <v>471978.53</v>
      </c>
      <c r="G16" s="316">
        <f t="shared" si="0"/>
        <v>10689091122</v>
      </c>
      <c r="H16" s="298"/>
      <c r="I16" s="298"/>
      <c r="J16" s="292" t="s">
        <v>115</v>
      </c>
      <c r="K16" s="292"/>
    </row>
    <row r="17" spans="1:11" s="308" customFormat="1">
      <c r="A17" s="538">
        <v>44440</v>
      </c>
      <c r="B17" s="315"/>
      <c r="C17" s="292" t="s">
        <v>127</v>
      </c>
      <c r="D17" s="292" t="s">
        <v>2043</v>
      </c>
      <c r="E17" s="398" t="s">
        <v>117</v>
      </c>
      <c r="F17" s="296">
        <v>2796985.16</v>
      </c>
      <c r="G17" s="316">
        <f t="shared" si="0"/>
        <v>63344468747</v>
      </c>
      <c r="H17" s="298"/>
      <c r="I17" s="298"/>
      <c r="J17" s="292" t="s">
        <v>115</v>
      </c>
      <c r="K17" s="292"/>
    </row>
    <row r="18" spans="1:11" s="308" customFormat="1">
      <c r="A18" s="538">
        <v>44440</v>
      </c>
      <c r="B18" s="315"/>
      <c r="C18" s="292" t="s">
        <v>128</v>
      </c>
      <c r="D18" s="292" t="s">
        <v>2043</v>
      </c>
      <c r="E18" s="398" t="s">
        <v>117</v>
      </c>
      <c r="F18" s="296">
        <v>1686345.4</v>
      </c>
      <c r="G18" s="316">
        <f t="shared" si="0"/>
        <v>38191355111</v>
      </c>
      <c r="H18" s="298"/>
      <c r="I18" s="298"/>
      <c r="J18" s="292" t="s">
        <v>115</v>
      </c>
      <c r="K18" s="292"/>
    </row>
    <row r="19" spans="1:11" s="308" customFormat="1">
      <c r="A19" s="538">
        <v>44440</v>
      </c>
      <c r="B19" s="315"/>
      <c r="C19" s="292" t="s">
        <v>1786</v>
      </c>
      <c r="D19" s="292" t="s">
        <v>1902</v>
      </c>
      <c r="E19" s="398" t="s">
        <v>117</v>
      </c>
      <c r="F19" s="296">
        <v>2290153.73</v>
      </c>
      <c r="G19" s="316">
        <f t="shared" si="0"/>
        <v>51866049720</v>
      </c>
      <c r="H19" s="298"/>
      <c r="I19" s="298"/>
      <c r="J19" s="292" t="s">
        <v>115</v>
      </c>
      <c r="K19" s="292"/>
    </row>
    <row r="20" spans="1:11" s="308" customFormat="1">
      <c r="A20" s="538">
        <v>44460</v>
      </c>
      <c r="B20" s="315"/>
      <c r="C20" s="292" t="s">
        <v>1905</v>
      </c>
      <c r="D20" s="292" t="s">
        <v>1902</v>
      </c>
      <c r="E20" s="398" t="s">
        <v>96</v>
      </c>
      <c r="F20" s="296"/>
      <c r="G20" s="316">
        <v>9667200000</v>
      </c>
      <c r="H20" s="298"/>
      <c r="I20" s="298"/>
      <c r="J20" s="292" t="s">
        <v>114</v>
      </c>
      <c r="K20" s="292"/>
    </row>
    <row r="21" spans="1:11" s="308" customFormat="1">
      <c r="A21" s="538">
        <v>44469</v>
      </c>
      <c r="B21" s="315"/>
      <c r="C21" s="292" t="s">
        <v>1905</v>
      </c>
      <c r="D21" s="292" t="s">
        <v>2043</v>
      </c>
      <c r="E21" s="398" t="s">
        <v>96</v>
      </c>
      <c r="F21" s="296"/>
      <c r="G21" s="316">
        <v>17078720000</v>
      </c>
      <c r="H21" s="298"/>
      <c r="I21" s="298"/>
      <c r="J21" s="292" t="s">
        <v>114</v>
      </c>
      <c r="K21" s="292"/>
    </row>
    <row r="22" spans="1:11" s="308" customFormat="1">
      <c r="A22" s="538">
        <v>44440</v>
      </c>
      <c r="B22" s="315"/>
      <c r="C22" s="292" t="s">
        <v>432</v>
      </c>
      <c r="D22" s="292" t="s">
        <v>1959</v>
      </c>
      <c r="E22" s="398" t="s">
        <v>17</v>
      </c>
      <c r="F22" s="296"/>
      <c r="G22" s="316">
        <v>13903</v>
      </c>
      <c r="H22" s="298"/>
      <c r="I22" s="298"/>
      <c r="J22" s="292" t="s">
        <v>114</v>
      </c>
      <c r="K22" s="292"/>
    </row>
    <row r="23" spans="1:11" s="308" customFormat="1">
      <c r="A23" s="538">
        <v>44457</v>
      </c>
      <c r="B23" s="315"/>
      <c r="C23" s="292" t="s">
        <v>430</v>
      </c>
      <c r="D23" s="292" t="s">
        <v>2044</v>
      </c>
      <c r="E23" s="398" t="s">
        <v>17</v>
      </c>
      <c r="F23" s="296"/>
      <c r="G23" s="316">
        <v>266067</v>
      </c>
      <c r="H23" s="298"/>
      <c r="I23" s="298"/>
      <c r="J23" s="292" t="s">
        <v>114</v>
      </c>
      <c r="K23" s="292"/>
    </row>
    <row r="24" spans="1:11" s="308" customFormat="1">
      <c r="A24" s="538">
        <v>44457</v>
      </c>
      <c r="B24" s="315"/>
      <c r="C24" s="292" t="s">
        <v>131</v>
      </c>
      <c r="D24" s="292" t="s">
        <v>2044</v>
      </c>
      <c r="E24" s="398" t="s">
        <v>17</v>
      </c>
      <c r="F24" s="296"/>
      <c r="G24" s="316">
        <v>264125</v>
      </c>
      <c r="H24" s="298"/>
      <c r="I24" s="298"/>
      <c r="J24" s="292" t="s">
        <v>114</v>
      </c>
      <c r="K24" s="292"/>
    </row>
    <row r="25" spans="1:11" s="308" customFormat="1">
      <c r="A25" s="538">
        <v>44464</v>
      </c>
      <c r="B25" s="315"/>
      <c r="C25" s="292" t="s">
        <v>431</v>
      </c>
      <c r="D25" s="292" t="s">
        <v>2044</v>
      </c>
      <c r="E25" s="398" t="s">
        <v>17</v>
      </c>
      <c r="F25" s="296"/>
      <c r="G25" s="316">
        <v>3265</v>
      </c>
      <c r="H25" s="298"/>
      <c r="I25" s="298"/>
      <c r="J25" s="292" t="s">
        <v>114</v>
      </c>
      <c r="K25" s="292"/>
    </row>
    <row r="26" spans="1:11" s="308" customFormat="1">
      <c r="A26" s="538">
        <v>44468</v>
      </c>
      <c r="B26" s="315"/>
      <c r="C26" s="292" t="s">
        <v>256</v>
      </c>
      <c r="D26" s="292" t="s">
        <v>2044</v>
      </c>
      <c r="E26" s="398" t="s">
        <v>17</v>
      </c>
      <c r="F26" s="296"/>
      <c r="G26" s="316">
        <v>1800</v>
      </c>
      <c r="H26" s="298"/>
      <c r="I26" s="298"/>
      <c r="J26" s="292" t="s">
        <v>114</v>
      </c>
      <c r="K26" s="292"/>
    </row>
    <row r="27" spans="1:11" s="308" customFormat="1">
      <c r="A27" s="538">
        <v>44453</v>
      </c>
      <c r="B27" s="315"/>
      <c r="C27" s="292" t="s">
        <v>2085</v>
      </c>
      <c r="D27" s="292" t="s">
        <v>2086</v>
      </c>
      <c r="E27" s="398" t="s">
        <v>18</v>
      </c>
      <c r="F27" s="296"/>
      <c r="G27" s="316">
        <v>159241200</v>
      </c>
      <c r="H27" s="298"/>
      <c r="I27" s="298"/>
      <c r="J27" s="292" t="s">
        <v>114</v>
      </c>
      <c r="K27" s="292"/>
    </row>
    <row r="28" spans="1:11" s="308" customFormat="1">
      <c r="A28" s="538">
        <v>44467</v>
      </c>
      <c r="B28" s="315"/>
      <c r="C28" s="292" t="s">
        <v>1792</v>
      </c>
      <c r="D28" s="292" t="s">
        <v>2087</v>
      </c>
      <c r="E28" s="398" t="s">
        <v>18</v>
      </c>
      <c r="F28" s="296"/>
      <c r="G28" s="316">
        <v>18700000</v>
      </c>
      <c r="H28" s="298"/>
      <c r="I28" s="298"/>
      <c r="J28" s="292" t="s">
        <v>114</v>
      </c>
      <c r="K28" s="292"/>
    </row>
    <row r="29" spans="1:11" s="308" customFormat="1">
      <c r="A29" s="538">
        <v>44440</v>
      </c>
      <c r="B29" s="315"/>
      <c r="C29" s="292" t="s">
        <v>591</v>
      </c>
      <c r="D29" s="292" t="s">
        <v>2088</v>
      </c>
      <c r="E29" s="398" t="s">
        <v>18</v>
      </c>
      <c r="F29" s="296"/>
      <c r="G29" s="316">
        <v>892462371</v>
      </c>
      <c r="H29" s="298"/>
      <c r="I29" s="298"/>
      <c r="J29" s="292" t="s">
        <v>114</v>
      </c>
      <c r="K29" s="292"/>
    </row>
    <row r="30" spans="1:11" s="308" customFormat="1">
      <c r="A30" s="538">
        <v>44440</v>
      </c>
      <c r="B30" s="315"/>
      <c r="C30" s="292" t="s">
        <v>591</v>
      </c>
      <c r="D30" s="292" t="s">
        <v>2088</v>
      </c>
      <c r="E30" s="398" t="s">
        <v>18</v>
      </c>
      <c r="F30" s="316"/>
      <c r="G30" s="316">
        <v>1340173589</v>
      </c>
      <c r="H30" s="298"/>
      <c r="I30" s="298"/>
      <c r="J30" s="292" t="s">
        <v>114</v>
      </c>
      <c r="K30" s="292"/>
    </row>
    <row r="31" spans="1:11" s="308" customFormat="1">
      <c r="A31" s="538">
        <v>44440</v>
      </c>
      <c r="B31" s="315"/>
      <c r="C31" s="292" t="s">
        <v>591</v>
      </c>
      <c r="D31" s="292" t="s">
        <v>2088</v>
      </c>
      <c r="E31" s="398" t="s">
        <v>18</v>
      </c>
      <c r="F31" s="316"/>
      <c r="G31" s="316">
        <v>1526968552</v>
      </c>
      <c r="H31" s="298"/>
      <c r="I31" s="298"/>
      <c r="J31" s="292" t="s">
        <v>114</v>
      </c>
      <c r="K31" s="292"/>
    </row>
    <row r="32" spans="1:11" s="308" customFormat="1">
      <c r="A32" s="538">
        <v>44447</v>
      </c>
      <c r="B32" s="315"/>
      <c r="C32" s="292" t="s">
        <v>998</v>
      </c>
      <c r="D32" s="292" t="s">
        <v>654</v>
      </c>
      <c r="E32" s="292" t="s">
        <v>161</v>
      </c>
      <c r="F32" s="296"/>
      <c r="G32" s="316">
        <v>12449250000</v>
      </c>
      <c r="H32" s="298"/>
      <c r="I32" s="298"/>
      <c r="J32" s="292" t="s">
        <v>114</v>
      </c>
      <c r="K32" s="292"/>
    </row>
    <row r="33" spans="1:12" s="308" customFormat="1">
      <c r="A33" s="538">
        <v>44461</v>
      </c>
      <c r="B33" s="315"/>
      <c r="C33" s="292" t="s">
        <v>267</v>
      </c>
      <c r="D33" s="292" t="s">
        <v>1885</v>
      </c>
      <c r="E33" s="398"/>
      <c r="F33" s="316">
        <v>2003642.04</v>
      </c>
      <c r="G33" s="316">
        <f t="shared" ref="G33" si="1">+ROUND(F33*$I$2,0)</f>
        <v>45377302103</v>
      </c>
      <c r="H33" s="298"/>
      <c r="I33" s="298"/>
      <c r="J33" s="292" t="s">
        <v>115</v>
      </c>
      <c r="K33" s="292"/>
    </row>
    <row r="34" spans="1:12" s="308" customFormat="1">
      <c r="A34" s="538">
        <v>44449</v>
      </c>
      <c r="B34" s="315"/>
      <c r="C34" s="292" t="s">
        <v>219</v>
      </c>
      <c r="D34" s="292" t="s">
        <v>2067</v>
      </c>
      <c r="E34" s="398" t="s">
        <v>19</v>
      </c>
      <c r="F34" s="296"/>
      <c r="G34" s="316"/>
      <c r="H34" s="298"/>
      <c r="I34" s="551">
        <v>5932953928</v>
      </c>
      <c r="J34" s="552" t="s">
        <v>114</v>
      </c>
      <c r="K34" s="292"/>
      <c r="L34" s="606"/>
    </row>
    <row r="35" spans="1:12" s="308" customFormat="1">
      <c r="A35" s="538">
        <v>44449</v>
      </c>
      <c r="B35" s="315"/>
      <c r="C35" s="292" t="s">
        <v>219</v>
      </c>
      <c r="D35" s="292" t="s">
        <v>2067</v>
      </c>
      <c r="E35" s="398" t="s">
        <v>19</v>
      </c>
      <c r="F35" s="296"/>
      <c r="G35" s="316"/>
      <c r="H35" s="298"/>
      <c r="I35" s="551">
        <v>107694150</v>
      </c>
      <c r="J35" s="552" t="s">
        <v>114</v>
      </c>
      <c r="K35" s="292"/>
    </row>
    <row r="36" spans="1:12" s="308" customFormat="1">
      <c r="A36" s="538">
        <v>44449</v>
      </c>
      <c r="B36" s="315"/>
      <c r="C36" s="292" t="s">
        <v>219</v>
      </c>
      <c r="D36" s="292" t="s">
        <v>2089</v>
      </c>
      <c r="E36" s="398" t="s">
        <v>19</v>
      </c>
      <c r="F36" s="296"/>
      <c r="G36" s="316"/>
      <c r="H36" s="551">
        <v>18585</v>
      </c>
      <c r="I36" s="293">
        <f t="shared" ref="I36:I37" si="2">+ROUND(H36*$K$2,0)</f>
        <v>421499605</v>
      </c>
      <c r="J36" s="552" t="s">
        <v>115</v>
      </c>
      <c r="K36" s="292"/>
    </row>
    <row r="37" spans="1:12" s="308" customFormat="1">
      <c r="A37" s="538">
        <v>44456</v>
      </c>
      <c r="B37" s="315"/>
      <c r="C37" s="292" t="s">
        <v>219</v>
      </c>
      <c r="D37" s="292" t="s">
        <v>2068</v>
      </c>
      <c r="E37" s="398" t="s">
        <v>19</v>
      </c>
      <c r="F37" s="296"/>
      <c r="G37" s="316"/>
      <c r="H37" s="293">
        <v>56243</v>
      </c>
      <c r="I37" s="293">
        <f t="shared" si="2"/>
        <v>1275566438</v>
      </c>
      <c r="J37" s="552" t="s">
        <v>115</v>
      </c>
      <c r="K37" s="292"/>
    </row>
    <row r="38" spans="1:12" s="308" customFormat="1">
      <c r="A38" s="538">
        <v>44456</v>
      </c>
      <c r="B38" s="315"/>
      <c r="C38" s="292" t="s">
        <v>219</v>
      </c>
      <c r="D38" s="292" t="s">
        <v>2068</v>
      </c>
      <c r="E38" s="398" t="s">
        <v>19</v>
      </c>
      <c r="F38" s="296"/>
      <c r="G38" s="316"/>
      <c r="H38" s="551"/>
      <c r="I38" s="293">
        <v>459129680</v>
      </c>
      <c r="J38" s="552" t="s">
        <v>114</v>
      </c>
      <c r="K38" s="292"/>
    </row>
    <row r="39" spans="1:12" s="308" customFormat="1">
      <c r="A39" s="538">
        <v>44467</v>
      </c>
      <c r="B39" s="315"/>
      <c r="C39" s="292" t="s">
        <v>219</v>
      </c>
      <c r="D39" s="292" t="s">
        <v>2069</v>
      </c>
      <c r="E39" s="398" t="s">
        <v>19</v>
      </c>
      <c r="F39" s="296"/>
      <c r="G39" s="316"/>
      <c r="H39" s="298"/>
      <c r="I39" s="551">
        <v>30499484</v>
      </c>
      <c r="J39" s="552" t="s">
        <v>114</v>
      </c>
      <c r="K39" s="292"/>
    </row>
    <row r="40" spans="1:12" s="308" customFormat="1">
      <c r="A40" s="538">
        <v>44454</v>
      </c>
      <c r="B40" s="315"/>
      <c r="C40" s="292" t="s">
        <v>131</v>
      </c>
      <c r="D40" s="292" t="s">
        <v>1421</v>
      </c>
      <c r="E40" s="292" t="s">
        <v>20</v>
      </c>
      <c r="F40" s="296"/>
      <c r="G40" s="316"/>
      <c r="H40" s="298"/>
      <c r="I40" s="298">
        <v>4000000</v>
      </c>
      <c r="J40" s="292" t="s">
        <v>114</v>
      </c>
      <c r="K40" s="292"/>
    </row>
    <row r="41" spans="1:12" s="308" customFormat="1">
      <c r="A41" s="538">
        <v>44454</v>
      </c>
      <c r="B41" s="315"/>
      <c r="C41" s="292" t="s">
        <v>131</v>
      </c>
      <c r="D41" s="292" t="s">
        <v>2090</v>
      </c>
      <c r="E41" s="292" t="s">
        <v>20</v>
      </c>
      <c r="F41" s="296"/>
      <c r="G41" s="316"/>
      <c r="H41" s="298"/>
      <c r="I41" s="298">
        <v>5256000</v>
      </c>
      <c r="J41" s="292" t="s">
        <v>114</v>
      </c>
      <c r="K41" s="292"/>
    </row>
    <row r="42" spans="1:12" s="308" customFormat="1">
      <c r="A42" s="538">
        <v>44454</v>
      </c>
      <c r="B42" s="315"/>
      <c r="C42" s="292" t="s">
        <v>131</v>
      </c>
      <c r="D42" s="292" t="s">
        <v>1908</v>
      </c>
      <c r="E42" s="292" t="s">
        <v>20</v>
      </c>
      <c r="F42" s="296"/>
      <c r="G42" s="316"/>
      <c r="H42" s="298"/>
      <c r="I42" s="298">
        <v>4000000</v>
      </c>
      <c r="J42" s="292" t="s">
        <v>114</v>
      </c>
      <c r="K42" s="292"/>
    </row>
    <row r="43" spans="1:12" s="308" customFormat="1">
      <c r="A43" s="538">
        <v>44454</v>
      </c>
      <c r="B43" s="315"/>
      <c r="C43" s="292" t="s">
        <v>131</v>
      </c>
      <c r="D43" s="292" t="s">
        <v>628</v>
      </c>
      <c r="E43" s="292" t="s">
        <v>20</v>
      </c>
      <c r="F43" s="296"/>
      <c r="G43" s="316"/>
      <c r="H43" s="298"/>
      <c r="I43" s="298">
        <v>65557700</v>
      </c>
      <c r="J43" s="292" t="s">
        <v>114</v>
      </c>
      <c r="K43" s="292"/>
    </row>
    <row r="44" spans="1:12" s="308" customFormat="1">
      <c r="A44" s="538">
        <v>44454</v>
      </c>
      <c r="B44" s="315"/>
      <c r="C44" s="292" t="s">
        <v>131</v>
      </c>
      <c r="D44" s="292" t="s">
        <v>1604</v>
      </c>
      <c r="E44" s="292" t="s">
        <v>20</v>
      </c>
      <c r="F44" s="296"/>
      <c r="G44" s="316"/>
      <c r="H44" s="298"/>
      <c r="I44" s="298">
        <v>6651000</v>
      </c>
      <c r="J44" s="292" t="s">
        <v>114</v>
      </c>
      <c r="K44" s="292"/>
    </row>
    <row r="45" spans="1:12" s="308" customFormat="1">
      <c r="A45" s="538">
        <v>44454</v>
      </c>
      <c r="B45" s="315"/>
      <c r="C45" s="292" t="s">
        <v>131</v>
      </c>
      <c r="D45" s="292" t="s">
        <v>1939</v>
      </c>
      <c r="E45" s="292" t="s">
        <v>20</v>
      </c>
      <c r="F45" s="296"/>
      <c r="G45" s="316"/>
      <c r="H45" s="298"/>
      <c r="I45" s="298">
        <v>4906000</v>
      </c>
      <c r="J45" s="292" t="s">
        <v>114</v>
      </c>
      <c r="K45" s="292"/>
    </row>
    <row r="46" spans="1:12" s="308" customFormat="1">
      <c r="A46" s="538">
        <v>44454</v>
      </c>
      <c r="B46" s="315"/>
      <c r="C46" s="292" t="s">
        <v>131</v>
      </c>
      <c r="D46" s="292" t="s">
        <v>2064</v>
      </c>
      <c r="E46" s="292" t="s">
        <v>20</v>
      </c>
      <c r="F46" s="296"/>
      <c r="G46" s="316"/>
      <c r="H46" s="298"/>
      <c r="I46" s="298">
        <v>900000</v>
      </c>
      <c r="J46" s="292" t="s">
        <v>114</v>
      </c>
      <c r="K46" s="292"/>
    </row>
    <row r="47" spans="1:12" s="308" customFormat="1">
      <c r="A47" s="538">
        <v>44467</v>
      </c>
      <c r="B47" s="315"/>
      <c r="C47" s="292" t="s">
        <v>133</v>
      </c>
      <c r="D47" s="292" t="s">
        <v>2070</v>
      </c>
      <c r="E47" s="292" t="s">
        <v>116</v>
      </c>
      <c r="F47" s="296"/>
      <c r="G47" s="316"/>
      <c r="H47" s="298"/>
      <c r="I47" s="298">
        <v>1887160708</v>
      </c>
      <c r="J47" s="292" t="s">
        <v>114</v>
      </c>
      <c r="K47" s="292"/>
    </row>
    <row r="48" spans="1:12" s="308" customFormat="1">
      <c r="A48" s="538">
        <v>44467</v>
      </c>
      <c r="B48" s="315"/>
      <c r="C48" s="292" t="s">
        <v>132</v>
      </c>
      <c r="D48" s="292" t="s">
        <v>2091</v>
      </c>
      <c r="E48" s="292" t="s">
        <v>116</v>
      </c>
      <c r="F48" s="296"/>
      <c r="G48" s="316"/>
      <c r="H48" s="298"/>
      <c r="I48" s="298">
        <v>6332269</v>
      </c>
      <c r="J48" s="292" t="s">
        <v>114</v>
      </c>
      <c r="K48" s="292"/>
    </row>
    <row r="49" spans="1:11" s="308" customFormat="1">
      <c r="A49" s="538">
        <v>44467</v>
      </c>
      <c r="B49" s="315"/>
      <c r="C49" s="292" t="s">
        <v>201</v>
      </c>
      <c r="D49" s="292" t="s">
        <v>2091</v>
      </c>
      <c r="E49" s="292" t="s">
        <v>116</v>
      </c>
      <c r="F49" s="296"/>
      <c r="G49" s="316"/>
      <c r="H49" s="298"/>
      <c r="I49" s="298">
        <v>26227734</v>
      </c>
      <c r="J49" s="292" t="s">
        <v>114</v>
      </c>
      <c r="K49" s="292"/>
    </row>
    <row r="50" spans="1:11" s="308" customFormat="1">
      <c r="A50" s="538">
        <v>44467</v>
      </c>
      <c r="B50" s="315"/>
      <c r="C50" s="292" t="s">
        <v>655</v>
      </c>
      <c r="D50" s="292" t="s">
        <v>2091</v>
      </c>
      <c r="E50" s="292" t="s">
        <v>116</v>
      </c>
      <c r="F50" s="296"/>
      <c r="G50" s="316"/>
      <c r="H50" s="298"/>
      <c r="I50" s="298">
        <v>9485983</v>
      </c>
      <c r="J50" s="292" t="s">
        <v>114</v>
      </c>
      <c r="K50" s="292"/>
    </row>
    <row r="51" spans="1:11" s="308" customFormat="1">
      <c r="A51" s="538">
        <v>44467</v>
      </c>
      <c r="B51" s="315"/>
      <c r="C51" s="292" t="s">
        <v>528</v>
      </c>
      <c r="D51" s="292" t="s">
        <v>2091</v>
      </c>
      <c r="E51" s="292" t="s">
        <v>116</v>
      </c>
      <c r="F51" s="296"/>
      <c r="G51" s="316"/>
      <c r="H51" s="298"/>
      <c r="I51" s="298">
        <v>245456913</v>
      </c>
      <c r="J51" s="292" t="s">
        <v>114</v>
      </c>
      <c r="K51" s="292"/>
    </row>
    <row r="52" spans="1:11" s="308" customFormat="1">
      <c r="A52" s="538">
        <v>44467</v>
      </c>
      <c r="B52" s="315"/>
      <c r="C52" s="292" t="s">
        <v>222</v>
      </c>
      <c r="D52" s="292" t="s">
        <v>2091</v>
      </c>
      <c r="E52" s="292" t="s">
        <v>116</v>
      </c>
      <c r="F52" s="296"/>
      <c r="G52" s="316"/>
      <c r="H52" s="298"/>
      <c r="I52" s="298">
        <v>3090150</v>
      </c>
      <c r="J52" s="292" t="s">
        <v>114</v>
      </c>
      <c r="K52" s="292"/>
    </row>
    <row r="53" spans="1:11" s="308" customFormat="1">
      <c r="A53" s="538">
        <v>44464</v>
      </c>
      <c r="B53" s="315"/>
      <c r="C53" s="292" t="s">
        <v>392</v>
      </c>
      <c r="D53" s="292" t="s">
        <v>2095</v>
      </c>
      <c r="E53" s="292" t="s">
        <v>116</v>
      </c>
      <c r="F53" s="296"/>
      <c r="G53" s="316"/>
      <c r="H53" s="298"/>
      <c r="I53" s="298">
        <v>22000</v>
      </c>
      <c r="J53" s="292" t="s">
        <v>114</v>
      </c>
      <c r="K53" s="292"/>
    </row>
    <row r="54" spans="1:11" s="308" customFormat="1">
      <c r="A54" s="538">
        <v>44469</v>
      </c>
      <c r="B54" s="315"/>
      <c r="C54" s="292" t="s">
        <v>1140</v>
      </c>
      <c r="D54" s="292" t="s">
        <v>2058</v>
      </c>
      <c r="E54" s="292" t="s">
        <v>116</v>
      </c>
      <c r="F54" s="296"/>
      <c r="G54" s="316"/>
      <c r="H54" s="298"/>
      <c r="I54" s="298">
        <v>8800</v>
      </c>
      <c r="J54" s="292" t="s">
        <v>114</v>
      </c>
      <c r="K54" s="292"/>
    </row>
    <row r="55" spans="1:11" s="308" customFormat="1">
      <c r="A55" s="538">
        <v>44454</v>
      </c>
      <c r="B55" s="315"/>
      <c r="C55" s="292" t="s">
        <v>618</v>
      </c>
      <c r="D55" s="292" t="s">
        <v>2040</v>
      </c>
      <c r="E55" s="292" t="s">
        <v>116</v>
      </c>
      <c r="F55" s="296"/>
      <c r="G55" s="316"/>
      <c r="H55" s="298"/>
      <c r="I55" s="298">
        <v>150000</v>
      </c>
      <c r="J55" s="292" t="s">
        <v>114</v>
      </c>
      <c r="K55" s="292"/>
    </row>
    <row r="56" spans="1:11" s="308" customFormat="1">
      <c r="A56" s="538">
        <v>44449</v>
      </c>
      <c r="B56" s="315"/>
      <c r="C56" s="292" t="s">
        <v>219</v>
      </c>
      <c r="D56" s="292" t="s">
        <v>2059</v>
      </c>
      <c r="E56" s="292" t="s">
        <v>116</v>
      </c>
      <c r="F56" s="296"/>
      <c r="G56" s="316"/>
      <c r="H56" s="298"/>
      <c r="I56" s="298">
        <v>1800000</v>
      </c>
      <c r="J56" s="292" t="s">
        <v>114</v>
      </c>
      <c r="K56" s="292"/>
    </row>
    <row r="57" spans="1:11" s="308" customFormat="1">
      <c r="A57" s="538">
        <v>44459</v>
      </c>
      <c r="B57" s="315"/>
      <c r="C57" s="292" t="s">
        <v>646</v>
      </c>
      <c r="D57" s="292" t="s">
        <v>2065</v>
      </c>
      <c r="E57" s="292" t="s">
        <v>116</v>
      </c>
      <c r="F57" s="296"/>
      <c r="G57" s="316"/>
      <c r="H57" s="298"/>
      <c r="I57" s="298">
        <v>50000</v>
      </c>
      <c r="J57" s="292" t="s">
        <v>114</v>
      </c>
      <c r="K57" s="292"/>
    </row>
    <row r="58" spans="1:11" s="308" customFormat="1">
      <c r="A58" s="538">
        <v>44459</v>
      </c>
      <c r="B58" s="315"/>
      <c r="C58" s="292" t="s">
        <v>259</v>
      </c>
      <c r="D58" s="292" t="s">
        <v>2065</v>
      </c>
      <c r="E58" s="292" t="s">
        <v>116</v>
      </c>
      <c r="F58" s="296"/>
      <c r="G58" s="316"/>
      <c r="H58" s="298"/>
      <c r="I58" s="298">
        <v>20000</v>
      </c>
      <c r="J58" s="292" t="s">
        <v>114</v>
      </c>
      <c r="K58" s="292"/>
    </row>
    <row r="59" spans="1:11" s="308" customFormat="1">
      <c r="A59" s="538">
        <v>44467</v>
      </c>
      <c r="B59" s="315"/>
      <c r="C59" s="292" t="s">
        <v>495</v>
      </c>
      <c r="D59" s="292" t="s">
        <v>1778</v>
      </c>
      <c r="E59" s="292" t="s">
        <v>116</v>
      </c>
      <c r="F59" s="296"/>
      <c r="G59" s="316"/>
      <c r="H59" s="298"/>
      <c r="I59" s="298">
        <v>3142800</v>
      </c>
      <c r="J59" s="292" t="s">
        <v>114</v>
      </c>
      <c r="K59" s="292"/>
    </row>
    <row r="60" spans="1:11" s="308" customFormat="1">
      <c r="A60" s="538">
        <v>44449</v>
      </c>
      <c r="B60" s="315"/>
      <c r="C60" s="292" t="s">
        <v>591</v>
      </c>
      <c r="D60" s="292" t="s">
        <v>2058</v>
      </c>
      <c r="E60" s="292" t="s">
        <v>116</v>
      </c>
      <c r="F60" s="296"/>
      <c r="G60" s="316"/>
      <c r="H60" s="298">
        <v>0.4</v>
      </c>
      <c r="I60" s="293">
        <f t="shared" ref="I60" si="3">+ROUND(H60*$K$2,0)</f>
        <v>9072</v>
      </c>
      <c r="J60" s="292" t="s">
        <v>115</v>
      </c>
      <c r="K60" s="292"/>
    </row>
    <row r="61" spans="1:11" s="308" customFormat="1">
      <c r="A61" s="538">
        <v>44449</v>
      </c>
      <c r="B61" s="315"/>
      <c r="C61" s="292" t="s">
        <v>260</v>
      </c>
      <c r="D61" s="292" t="s">
        <v>1636</v>
      </c>
      <c r="E61" s="292" t="s">
        <v>116</v>
      </c>
      <c r="F61" s="296"/>
      <c r="G61" s="316"/>
      <c r="H61" s="298"/>
      <c r="I61" s="298">
        <v>12230000</v>
      </c>
      <c r="J61" s="292" t="s">
        <v>114</v>
      </c>
      <c r="K61" s="292"/>
    </row>
    <row r="62" spans="1:11" s="308" customFormat="1">
      <c r="A62" s="538">
        <v>44459</v>
      </c>
      <c r="B62" s="315"/>
      <c r="C62" s="292" t="s">
        <v>262</v>
      </c>
      <c r="D62" s="292" t="s">
        <v>2063</v>
      </c>
      <c r="E62" s="292" t="s">
        <v>116</v>
      </c>
      <c r="F62" s="296"/>
      <c r="G62" s="316"/>
      <c r="H62" s="298"/>
      <c r="I62" s="298">
        <v>1450000</v>
      </c>
      <c r="J62" s="292" t="s">
        <v>114</v>
      </c>
      <c r="K62" s="292"/>
    </row>
    <row r="63" spans="1:11" s="308" customFormat="1">
      <c r="A63" s="538">
        <v>44440</v>
      </c>
      <c r="B63" s="315"/>
      <c r="C63" s="292" t="s">
        <v>130</v>
      </c>
      <c r="D63" s="292" t="s">
        <v>2096</v>
      </c>
      <c r="E63" s="292" t="s">
        <v>116</v>
      </c>
      <c r="F63" s="296"/>
      <c r="G63" s="316"/>
      <c r="H63" s="298"/>
      <c r="I63" s="293">
        <v>1000000</v>
      </c>
      <c r="J63" s="292" t="s">
        <v>114</v>
      </c>
      <c r="K63" s="292"/>
    </row>
    <row r="64" spans="1:11" s="308" customFormat="1">
      <c r="A64" s="538">
        <v>44443</v>
      </c>
      <c r="B64" s="315"/>
      <c r="C64" s="292" t="s">
        <v>130</v>
      </c>
      <c r="D64" s="292" t="s">
        <v>2097</v>
      </c>
      <c r="E64" s="292" t="s">
        <v>116</v>
      </c>
      <c r="F64" s="296"/>
      <c r="G64" s="316"/>
      <c r="H64" s="298"/>
      <c r="I64" s="298">
        <v>4000000</v>
      </c>
      <c r="J64" s="292" t="s">
        <v>114</v>
      </c>
      <c r="K64" s="292"/>
    </row>
    <row r="65" spans="1:11" s="308" customFormat="1">
      <c r="A65" s="538">
        <v>44446</v>
      </c>
      <c r="B65" s="315"/>
      <c r="C65" s="292" t="s">
        <v>130</v>
      </c>
      <c r="D65" s="292" t="s">
        <v>2098</v>
      </c>
      <c r="E65" s="292" t="s">
        <v>116</v>
      </c>
      <c r="F65" s="296"/>
      <c r="G65" s="316"/>
      <c r="H65" s="298"/>
      <c r="I65" s="298">
        <v>1000000</v>
      </c>
      <c r="J65" s="292" t="s">
        <v>114</v>
      </c>
      <c r="K65" s="292"/>
    </row>
    <row r="66" spans="1:11" s="308" customFormat="1">
      <c r="A66" s="538">
        <v>44447</v>
      </c>
      <c r="B66" s="315"/>
      <c r="C66" s="292" t="s">
        <v>262</v>
      </c>
      <c r="D66" s="292" t="s">
        <v>643</v>
      </c>
      <c r="E66" s="292" t="s">
        <v>116</v>
      </c>
      <c r="F66" s="296"/>
      <c r="G66" s="316"/>
      <c r="H66" s="298"/>
      <c r="I66" s="298">
        <v>15000000</v>
      </c>
      <c r="J66" s="292" t="s">
        <v>114</v>
      </c>
      <c r="K66" s="292"/>
    </row>
    <row r="67" spans="1:11" s="308" customFormat="1">
      <c r="A67" s="538">
        <v>44447</v>
      </c>
      <c r="B67" s="315"/>
      <c r="C67" s="292" t="s">
        <v>591</v>
      </c>
      <c r="D67" s="292" t="s">
        <v>525</v>
      </c>
      <c r="E67" s="292" t="s">
        <v>116</v>
      </c>
      <c r="F67" s="296"/>
      <c r="G67" s="316"/>
      <c r="H67" s="298"/>
      <c r="I67" s="293">
        <v>16091</v>
      </c>
      <c r="J67" s="292" t="s">
        <v>114</v>
      </c>
      <c r="K67" s="292"/>
    </row>
    <row r="68" spans="1:11" s="308" customFormat="1">
      <c r="A68" s="538">
        <v>44447</v>
      </c>
      <c r="B68" s="315"/>
      <c r="C68" s="292" t="s">
        <v>591</v>
      </c>
      <c r="D68" s="292" t="s">
        <v>525</v>
      </c>
      <c r="E68" s="292" t="s">
        <v>116</v>
      </c>
      <c r="F68" s="296"/>
      <c r="G68" s="316"/>
      <c r="H68" s="298">
        <v>59.99</v>
      </c>
      <c r="I68" s="293">
        <f t="shared" ref="I68:I69" si="4">+ROUND(H68*$K$2,0)</f>
        <v>1360547</v>
      </c>
      <c r="J68" s="292" t="s">
        <v>115</v>
      </c>
      <c r="K68" s="292"/>
    </row>
    <row r="69" spans="1:11" s="308" customFormat="1">
      <c r="A69" s="538">
        <v>44449</v>
      </c>
      <c r="B69" s="315"/>
      <c r="C69" s="292" t="s">
        <v>591</v>
      </c>
      <c r="D69" s="292" t="s">
        <v>525</v>
      </c>
      <c r="E69" s="292" t="s">
        <v>116</v>
      </c>
      <c r="F69" s="296"/>
      <c r="G69" s="316"/>
      <c r="H69" s="298">
        <v>96.36</v>
      </c>
      <c r="I69" s="293">
        <f t="shared" si="4"/>
        <v>2185402</v>
      </c>
      <c r="J69" s="292" t="s">
        <v>115</v>
      </c>
      <c r="K69" s="292"/>
    </row>
    <row r="70" spans="1:11" s="308" customFormat="1">
      <c r="A70" s="538">
        <v>44449</v>
      </c>
      <c r="B70" s="315"/>
      <c r="C70" s="292" t="s">
        <v>538</v>
      </c>
      <c r="D70" s="292" t="s">
        <v>2099</v>
      </c>
      <c r="E70" s="292" t="s">
        <v>116</v>
      </c>
      <c r="F70" s="296"/>
      <c r="G70" s="316"/>
      <c r="H70" s="298"/>
      <c r="I70" s="298">
        <v>500000</v>
      </c>
      <c r="J70" s="292" t="s">
        <v>114</v>
      </c>
      <c r="K70" s="292"/>
    </row>
    <row r="71" spans="1:11" s="308" customFormat="1">
      <c r="A71" s="538">
        <v>44449</v>
      </c>
      <c r="B71" s="315"/>
      <c r="C71" s="292" t="s">
        <v>2092</v>
      </c>
      <c r="D71" s="292" t="s">
        <v>264</v>
      </c>
      <c r="E71" s="292" t="s">
        <v>116</v>
      </c>
      <c r="F71" s="296"/>
      <c r="G71" s="316"/>
      <c r="H71" s="298"/>
      <c r="I71" s="293">
        <v>89606</v>
      </c>
      <c r="J71" s="292" t="s">
        <v>114</v>
      </c>
      <c r="K71" s="292"/>
    </row>
    <row r="72" spans="1:11" s="308" customFormat="1">
      <c r="A72" s="538">
        <v>44449</v>
      </c>
      <c r="B72" s="315"/>
      <c r="C72" s="292" t="s">
        <v>130</v>
      </c>
      <c r="D72" s="292" t="s">
        <v>2100</v>
      </c>
      <c r="E72" s="292" t="s">
        <v>116</v>
      </c>
      <c r="F72" s="296"/>
      <c r="G72" s="316"/>
      <c r="H72" s="298"/>
      <c r="I72" s="298">
        <v>2000000</v>
      </c>
      <c r="J72" s="292" t="s">
        <v>114</v>
      </c>
      <c r="K72" s="292"/>
    </row>
    <row r="73" spans="1:11" s="308" customFormat="1">
      <c r="A73" s="538">
        <v>44449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8"/>
      <c r="I73" s="298">
        <v>368275</v>
      </c>
      <c r="J73" s="292" t="s">
        <v>114</v>
      </c>
      <c r="K73" s="292"/>
    </row>
    <row r="74" spans="1:11" s="308" customFormat="1">
      <c r="A74" s="538">
        <v>44450</v>
      </c>
      <c r="B74" s="315"/>
      <c r="C74" s="292" t="s">
        <v>130</v>
      </c>
      <c r="D74" s="292" t="s">
        <v>2101</v>
      </c>
      <c r="E74" s="292" t="s">
        <v>116</v>
      </c>
      <c r="F74" s="296"/>
      <c r="G74" s="316"/>
      <c r="H74" s="298"/>
      <c r="I74" s="298">
        <v>1000000</v>
      </c>
      <c r="J74" s="292" t="s">
        <v>114</v>
      </c>
      <c r="K74" s="292"/>
    </row>
    <row r="75" spans="1:11" s="308" customFormat="1">
      <c r="A75" s="538">
        <v>44452</v>
      </c>
      <c r="B75" s="315"/>
      <c r="C75" s="292" t="s">
        <v>130</v>
      </c>
      <c r="D75" s="292" t="s">
        <v>2102</v>
      </c>
      <c r="E75" s="292" t="s">
        <v>116</v>
      </c>
      <c r="F75" s="296"/>
      <c r="G75" s="316"/>
      <c r="H75" s="298"/>
      <c r="I75" s="298">
        <v>3000000</v>
      </c>
      <c r="J75" s="292" t="s">
        <v>114</v>
      </c>
      <c r="K75" s="292"/>
    </row>
    <row r="76" spans="1:11" s="308" customFormat="1">
      <c r="A76" s="538">
        <v>44453</v>
      </c>
      <c r="B76" s="315"/>
      <c r="C76" s="292" t="s">
        <v>130</v>
      </c>
      <c r="D76" s="292" t="s">
        <v>2103</v>
      </c>
      <c r="E76" s="292" t="s">
        <v>116</v>
      </c>
      <c r="F76" s="296"/>
      <c r="G76" s="316"/>
      <c r="H76" s="298"/>
      <c r="I76" s="298">
        <v>1000000</v>
      </c>
      <c r="J76" s="292" t="s">
        <v>114</v>
      </c>
      <c r="K76" s="292"/>
    </row>
    <row r="77" spans="1:11" s="308" customFormat="1">
      <c r="A77" s="538">
        <v>44454</v>
      </c>
      <c r="B77" s="315"/>
      <c r="C77" s="292" t="s">
        <v>130</v>
      </c>
      <c r="D77" s="292" t="s">
        <v>2104</v>
      </c>
      <c r="E77" s="292" t="s">
        <v>116</v>
      </c>
      <c r="F77" s="296"/>
      <c r="G77" s="316"/>
      <c r="H77" s="298"/>
      <c r="I77" s="298">
        <v>1000000</v>
      </c>
      <c r="J77" s="292" t="s">
        <v>114</v>
      </c>
      <c r="K77" s="292"/>
    </row>
    <row r="78" spans="1:11" s="308" customFormat="1">
      <c r="A78" s="538">
        <v>44454</v>
      </c>
      <c r="B78" s="315"/>
      <c r="C78" s="292" t="s">
        <v>2093</v>
      </c>
      <c r="D78" s="292" t="s">
        <v>264</v>
      </c>
      <c r="E78" s="292" t="s">
        <v>116</v>
      </c>
      <c r="F78" s="296"/>
      <c r="G78" s="316"/>
      <c r="H78" s="298"/>
      <c r="I78" s="298">
        <v>34733</v>
      </c>
      <c r="J78" s="292" t="s">
        <v>114</v>
      </c>
      <c r="K78" s="292"/>
    </row>
    <row r="79" spans="1:11" s="308" customFormat="1">
      <c r="A79" s="538">
        <v>44455</v>
      </c>
      <c r="B79" s="315"/>
      <c r="C79" s="292" t="s">
        <v>130</v>
      </c>
      <c r="D79" s="292" t="s">
        <v>2105</v>
      </c>
      <c r="E79" s="292" t="s">
        <v>116</v>
      </c>
      <c r="F79" s="296"/>
      <c r="G79" s="316"/>
      <c r="H79" s="298"/>
      <c r="I79" s="298">
        <v>2000000</v>
      </c>
      <c r="J79" s="292" t="s">
        <v>114</v>
      </c>
      <c r="K79" s="292"/>
    </row>
    <row r="80" spans="1:11" s="308" customFormat="1">
      <c r="A80" s="538">
        <v>44456</v>
      </c>
      <c r="B80" s="315"/>
      <c r="C80" s="292" t="s">
        <v>130</v>
      </c>
      <c r="D80" s="292" t="s">
        <v>2106</v>
      </c>
      <c r="E80" s="292" t="s">
        <v>116</v>
      </c>
      <c r="F80" s="296"/>
      <c r="G80" s="316"/>
      <c r="H80" s="298"/>
      <c r="I80" s="298">
        <v>1000000</v>
      </c>
      <c r="J80" s="292" t="s">
        <v>114</v>
      </c>
      <c r="K80" s="292"/>
    </row>
    <row r="81" spans="1:11" s="308" customFormat="1">
      <c r="A81" s="538">
        <v>44456</v>
      </c>
      <c r="B81" s="315"/>
      <c r="C81" s="292" t="s">
        <v>591</v>
      </c>
      <c r="D81" s="292" t="s">
        <v>264</v>
      </c>
      <c r="E81" s="292" t="s">
        <v>116</v>
      </c>
      <c r="F81" s="296"/>
      <c r="G81" s="316"/>
      <c r="H81" s="298"/>
      <c r="I81" s="298">
        <v>7000</v>
      </c>
      <c r="J81" s="292" t="s">
        <v>114</v>
      </c>
      <c r="K81" s="292"/>
    </row>
    <row r="82" spans="1:11" s="308" customFormat="1">
      <c r="A82" s="538">
        <v>44456</v>
      </c>
      <c r="B82" s="315"/>
      <c r="C82" s="292" t="s">
        <v>591</v>
      </c>
      <c r="D82" s="292" t="s">
        <v>264</v>
      </c>
      <c r="E82" s="292" t="s">
        <v>116</v>
      </c>
      <c r="F82" s="296"/>
      <c r="G82" s="316"/>
      <c r="H82" s="298">
        <v>217.37</v>
      </c>
      <c r="I82" s="293">
        <f t="shared" ref="I82" si="5">+ROUND(H82*$K$2,0)</f>
        <v>4929856</v>
      </c>
      <c r="J82" s="292" t="s">
        <v>115</v>
      </c>
      <c r="K82" s="292"/>
    </row>
    <row r="83" spans="1:11" s="308" customFormat="1">
      <c r="A83" s="538">
        <v>44457</v>
      </c>
      <c r="B83" s="315"/>
      <c r="C83" s="292" t="s">
        <v>130</v>
      </c>
      <c r="D83" s="292" t="s">
        <v>2107</v>
      </c>
      <c r="E83" s="292" t="s">
        <v>116</v>
      </c>
      <c r="F83" s="296"/>
      <c r="G83" s="316"/>
      <c r="H83" s="298"/>
      <c r="I83" s="298">
        <v>2000000</v>
      </c>
      <c r="J83" s="292" t="s">
        <v>114</v>
      </c>
      <c r="K83" s="292"/>
    </row>
    <row r="84" spans="1:11" s="308" customFormat="1">
      <c r="A84" s="538">
        <v>44459</v>
      </c>
      <c r="B84" s="315"/>
      <c r="C84" s="292" t="s">
        <v>1006</v>
      </c>
      <c r="D84" s="292" t="s">
        <v>643</v>
      </c>
      <c r="E84" s="292" t="s">
        <v>116</v>
      </c>
      <c r="F84" s="296"/>
      <c r="G84" s="316"/>
      <c r="H84" s="298"/>
      <c r="I84" s="298">
        <v>2095000</v>
      </c>
      <c r="J84" s="292" t="s">
        <v>114</v>
      </c>
      <c r="K84" s="292"/>
    </row>
    <row r="85" spans="1:11" s="308" customFormat="1">
      <c r="A85" s="538">
        <v>44459</v>
      </c>
      <c r="B85" s="315"/>
      <c r="C85" s="292" t="s">
        <v>1334</v>
      </c>
      <c r="D85" s="292" t="s">
        <v>1356</v>
      </c>
      <c r="E85" s="292" t="s">
        <v>116</v>
      </c>
      <c r="F85" s="296"/>
      <c r="G85" s="316"/>
      <c r="H85" s="298"/>
      <c r="I85" s="298">
        <v>1170000</v>
      </c>
      <c r="J85" s="292" t="s">
        <v>114</v>
      </c>
      <c r="K85" s="292"/>
    </row>
    <row r="86" spans="1:11" s="308" customFormat="1">
      <c r="A86" s="538">
        <v>44459</v>
      </c>
      <c r="B86" s="315"/>
      <c r="C86" s="292" t="s">
        <v>260</v>
      </c>
      <c r="D86" s="292" t="s">
        <v>1636</v>
      </c>
      <c r="E86" s="292" t="s">
        <v>116</v>
      </c>
      <c r="F86" s="296"/>
      <c r="G86" s="316"/>
      <c r="H86" s="298"/>
      <c r="I86" s="298">
        <v>10260600</v>
      </c>
      <c r="J86" s="292" t="s">
        <v>114</v>
      </c>
      <c r="K86" s="292"/>
    </row>
    <row r="87" spans="1:11" s="308" customFormat="1">
      <c r="A87" s="538">
        <v>44459</v>
      </c>
      <c r="B87" s="315"/>
      <c r="C87" s="292" t="s">
        <v>1296</v>
      </c>
      <c r="D87" s="292" t="s">
        <v>643</v>
      </c>
      <c r="E87" s="292" t="s">
        <v>116</v>
      </c>
      <c r="F87" s="296"/>
      <c r="G87" s="316"/>
      <c r="H87" s="298"/>
      <c r="I87" s="298">
        <v>1050000</v>
      </c>
      <c r="J87" s="292" t="s">
        <v>114</v>
      </c>
      <c r="K87" s="292"/>
    </row>
    <row r="88" spans="1:11" s="308" customFormat="1">
      <c r="A88" s="538">
        <v>44459</v>
      </c>
      <c r="B88" s="315"/>
      <c r="C88" s="292" t="s">
        <v>1296</v>
      </c>
      <c r="D88" s="292" t="s">
        <v>643</v>
      </c>
      <c r="E88" s="292" t="s">
        <v>116</v>
      </c>
      <c r="F88" s="296"/>
      <c r="G88" s="316"/>
      <c r="H88" s="298"/>
      <c r="I88" s="298">
        <v>1001500</v>
      </c>
      <c r="J88" s="292" t="s">
        <v>114</v>
      </c>
      <c r="K88" s="292"/>
    </row>
    <row r="89" spans="1:11" s="308" customFormat="1">
      <c r="A89" s="538">
        <v>44459</v>
      </c>
      <c r="B89" s="315"/>
      <c r="C89" s="292" t="s">
        <v>262</v>
      </c>
      <c r="D89" s="292" t="s">
        <v>643</v>
      </c>
      <c r="E89" s="292" t="s">
        <v>116</v>
      </c>
      <c r="F89" s="296"/>
      <c r="G89" s="316"/>
      <c r="H89" s="298"/>
      <c r="I89" s="298">
        <v>1442160</v>
      </c>
      <c r="J89" s="292" t="s">
        <v>114</v>
      </c>
      <c r="K89" s="292"/>
    </row>
    <row r="90" spans="1:11" s="308" customFormat="1">
      <c r="A90" s="538">
        <v>44459</v>
      </c>
      <c r="B90" s="315"/>
      <c r="C90" s="292" t="s">
        <v>591</v>
      </c>
      <c r="D90" s="292" t="s">
        <v>264</v>
      </c>
      <c r="E90" s="292" t="s">
        <v>116</v>
      </c>
      <c r="F90" s="296"/>
      <c r="G90" s="316"/>
      <c r="H90" s="298"/>
      <c r="I90" s="298">
        <v>238367</v>
      </c>
      <c r="J90" s="292" t="s">
        <v>114</v>
      </c>
      <c r="K90" s="292"/>
    </row>
    <row r="91" spans="1:11" s="308" customFormat="1">
      <c r="A91" s="538">
        <v>44459</v>
      </c>
      <c r="B91" s="315"/>
      <c r="C91" s="292" t="s">
        <v>130</v>
      </c>
      <c r="D91" s="292" t="s">
        <v>2108</v>
      </c>
      <c r="E91" s="292" t="s">
        <v>116</v>
      </c>
      <c r="F91" s="296"/>
      <c r="G91" s="316"/>
      <c r="H91" s="298"/>
      <c r="I91" s="298">
        <v>2000000</v>
      </c>
      <c r="J91" s="292" t="s">
        <v>114</v>
      </c>
      <c r="K91" s="292"/>
    </row>
    <row r="92" spans="1:11" s="308" customFormat="1">
      <c r="A92" s="538">
        <v>44459</v>
      </c>
      <c r="B92" s="315"/>
      <c r="C92" s="292" t="s">
        <v>591</v>
      </c>
      <c r="D92" s="292" t="s">
        <v>264</v>
      </c>
      <c r="E92" s="292" t="s">
        <v>116</v>
      </c>
      <c r="F92" s="296"/>
      <c r="G92" s="316"/>
      <c r="H92" s="298">
        <v>163.62</v>
      </c>
      <c r="I92" s="293">
        <f t="shared" ref="I92:I93" si="6">+ROUND(H92*$K$2,0)</f>
        <v>3710829</v>
      </c>
      <c r="J92" s="292" t="s">
        <v>115</v>
      </c>
      <c r="K92" s="292"/>
    </row>
    <row r="93" spans="1:11" s="308" customFormat="1">
      <c r="A93" s="538">
        <v>44459</v>
      </c>
      <c r="B93" s="315"/>
      <c r="C93" s="292" t="s">
        <v>2094</v>
      </c>
      <c r="D93" s="292" t="s">
        <v>264</v>
      </c>
      <c r="E93" s="292" t="s">
        <v>116</v>
      </c>
      <c r="F93" s="296"/>
      <c r="G93" s="316"/>
      <c r="H93" s="298">
        <v>5</v>
      </c>
      <c r="I93" s="293">
        <f t="shared" si="6"/>
        <v>113398</v>
      </c>
      <c r="J93" s="292" t="s">
        <v>115</v>
      </c>
      <c r="K93" s="292"/>
    </row>
    <row r="94" spans="1:11" s="308" customFormat="1">
      <c r="A94" s="538">
        <v>44460</v>
      </c>
      <c r="B94" s="315"/>
      <c r="C94" s="292" t="s">
        <v>130</v>
      </c>
      <c r="D94" s="292" t="s">
        <v>2109</v>
      </c>
      <c r="E94" s="292" t="s">
        <v>116</v>
      </c>
      <c r="F94" s="296"/>
      <c r="G94" s="316"/>
      <c r="H94" s="298"/>
      <c r="I94" s="298">
        <v>1000000</v>
      </c>
      <c r="J94" s="292" t="s">
        <v>114</v>
      </c>
      <c r="K94" s="292"/>
    </row>
    <row r="95" spans="1:11" s="308" customFormat="1">
      <c r="A95" s="538">
        <v>44462</v>
      </c>
      <c r="B95" s="315"/>
      <c r="C95" s="292" t="s">
        <v>591</v>
      </c>
      <c r="D95" s="292" t="s">
        <v>264</v>
      </c>
      <c r="E95" s="292" t="s">
        <v>116</v>
      </c>
      <c r="F95" s="296"/>
      <c r="G95" s="316"/>
      <c r="H95" s="298">
        <v>54.54</v>
      </c>
      <c r="I95" s="293">
        <f t="shared" ref="I95" si="7">+ROUND(H95*$K$2,0)</f>
        <v>1236943</v>
      </c>
      <c r="J95" s="292" t="s">
        <v>115</v>
      </c>
      <c r="K95" s="292"/>
    </row>
    <row r="96" spans="1:11" s="308" customFormat="1">
      <c r="A96" s="538">
        <v>44462</v>
      </c>
      <c r="B96" s="315"/>
      <c r="C96" s="292" t="s">
        <v>1609</v>
      </c>
      <c r="D96" s="292" t="s">
        <v>264</v>
      </c>
      <c r="E96" s="292" t="s">
        <v>116</v>
      </c>
      <c r="F96" s="296"/>
      <c r="G96" s="316"/>
      <c r="H96" s="298"/>
      <c r="I96" s="298">
        <v>2276500</v>
      </c>
      <c r="J96" s="292" t="s">
        <v>114</v>
      </c>
      <c r="K96" s="292"/>
    </row>
    <row r="97" spans="1:11" s="308" customFormat="1">
      <c r="A97" s="538">
        <v>44467</v>
      </c>
      <c r="B97" s="315"/>
      <c r="C97" s="292" t="s">
        <v>537</v>
      </c>
      <c r="D97" s="292" t="s">
        <v>2110</v>
      </c>
      <c r="E97" s="292" t="s">
        <v>116</v>
      </c>
      <c r="F97" s="296"/>
      <c r="G97" s="316"/>
      <c r="H97" s="298"/>
      <c r="I97" s="298">
        <v>4623275</v>
      </c>
      <c r="J97" s="292" t="s">
        <v>114</v>
      </c>
      <c r="K97" s="292"/>
    </row>
    <row r="98" spans="1:11" s="308" customFormat="1">
      <c r="A98" s="538">
        <v>44467</v>
      </c>
      <c r="B98" s="315"/>
      <c r="C98" s="292" t="s">
        <v>836</v>
      </c>
      <c r="D98" s="292" t="s">
        <v>2111</v>
      </c>
      <c r="E98" s="292" t="s">
        <v>116</v>
      </c>
      <c r="F98" s="296"/>
      <c r="G98" s="316"/>
      <c r="H98" s="298"/>
      <c r="I98" s="298">
        <v>2940000</v>
      </c>
      <c r="J98" s="292" t="s">
        <v>114</v>
      </c>
      <c r="K98" s="292"/>
    </row>
    <row r="99" spans="1:11" s="308" customFormat="1">
      <c r="A99" s="538">
        <v>44467</v>
      </c>
      <c r="B99" s="315"/>
      <c r="C99" s="292" t="s">
        <v>260</v>
      </c>
      <c r="D99" s="292" t="s">
        <v>1636</v>
      </c>
      <c r="E99" s="292" t="s">
        <v>116</v>
      </c>
      <c r="F99" s="296"/>
      <c r="G99" s="316"/>
      <c r="H99" s="298"/>
      <c r="I99" s="298">
        <v>12364000</v>
      </c>
      <c r="J99" s="292" t="s">
        <v>114</v>
      </c>
      <c r="K99" s="292"/>
    </row>
    <row r="100" spans="1:11" s="308" customFormat="1">
      <c r="A100" s="538">
        <v>44467</v>
      </c>
      <c r="B100" s="315"/>
      <c r="C100" s="292" t="s">
        <v>537</v>
      </c>
      <c r="D100" s="292" t="s">
        <v>2110</v>
      </c>
      <c r="E100" s="292" t="s">
        <v>116</v>
      </c>
      <c r="F100" s="296"/>
      <c r="G100" s="316"/>
      <c r="H100" s="298"/>
      <c r="I100" s="298">
        <v>1150000</v>
      </c>
      <c r="J100" s="292" t="s">
        <v>114</v>
      </c>
      <c r="K100" s="292"/>
    </row>
    <row r="101" spans="1:11" s="308" customFormat="1">
      <c r="A101" s="538">
        <v>44467</v>
      </c>
      <c r="B101" s="315"/>
      <c r="C101" s="292" t="s">
        <v>200</v>
      </c>
      <c r="D101" s="292" t="s">
        <v>2110</v>
      </c>
      <c r="E101" s="292" t="s">
        <v>116</v>
      </c>
      <c r="F101" s="296"/>
      <c r="G101" s="316"/>
      <c r="H101" s="298"/>
      <c r="I101" s="298">
        <v>1881000</v>
      </c>
      <c r="J101" s="292" t="s">
        <v>114</v>
      </c>
      <c r="K101" s="292"/>
    </row>
    <row r="102" spans="1:11" s="308" customFormat="1">
      <c r="A102" s="538">
        <v>44467</v>
      </c>
      <c r="B102" s="315"/>
      <c r="C102" s="292" t="s">
        <v>1486</v>
      </c>
      <c r="D102" s="292" t="s">
        <v>264</v>
      </c>
      <c r="E102" s="292" t="s">
        <v>116</v>
      </c>
      <c r="F102" s="296"/>
      <c r="G102" s="316"/>
      <c r="H102" s="298"/>
      <c r="I102" s="298">
        <v>864831</v>
      </c>
      <c r="J102" s="292" t="s">
        <v>114</v>
      </c>
      <c r="K102" s="292"/>
    </row>
    <row r="103" spans="1:11" s="308" customFormat="1">
      <c r="A103" s="538">
        <v>44467</v>
      </c>
      <c r="B103" s="315"/>
      <c r="C103" s="292" t="s">
        <v>1486</v>
      </c>
      <c r="D103" s="292" t="s">
        <v>264</v>
      </c>
      <c r="E103" s="292" t="s">
        <v>116</v>
      </c>
      <c r="F103" s="296"/>
      <c r="G103" s="316"/>
      <c r="H103" s="298">
        <v>1323.36</v>
      </c>
      <c r="I103" s="293">
        <f t="shared" ref="I103" si="8">+ROUND(H103*$K$2,0)</f>
        <v>30013221</v>
      </c>
      <c r="J103" s="292" t="s">
        <v>115</v>
      </c>
      <c r="K103" s="292"/>
    </row>
    <row r="104" spans="1:11" s="308" customFormat="1">
      <c r="A104" s="538">
        <v>44469</v>
      </c>
      <c r="B104" s="315"/>
      <c r="C104" s="292" t="s">
        <v>618</v>
      </c>
      <c r="D104" s="292" t="s">
        <v>264</v>
      </c>
      <c r="E104" s="292" t="s">
        <v>116</v>
      </c>
      <c r="F104" s="296"/>
      <c r="G104" s="316"/>
      <c r="H104" s="298"/>
      <c r="I104" s="298">
        <v>49000</v>
      </c>
      <c r="J104" s="292" t="s">
        <v>114</v>
      </c>
      <c r="K104" s="292"/>
    </row>
    <row r="105" spans="1:11" s="308" customFormat="1">
      <c r="A105" s="538">
        <v>44469</v>
      </c>
      <c r="B105" s="315"/>
      <c r="C105" s="292" t="s">
        <v>1010</v>
      </c>
      <c r="D105" s="292" t="s">
        <v>264</v>
      </c>
      <c r="E105" s="292" t="s">
        <v>116</v>
      </c>
      <c r="F105" s="296"/>
      <c r="G105" s="316"/>
      <c r="H105" s="298"/>
      <c r="I105" s="298">
        <v>122109</v>
      </c>
      <c r="J105" s="292" t="s">
        <v>114</v>
      </c>
      <c r="K105" s="292"/>
    </row>
    <row r="106" spans="1:11" s="308" customFormat="1">
      <c r="A106" s="538">
        <v>44459</v>
      </c>
      <c r="B106" s="315"/>
      <c r="C106" s="292" t="s">
        <v>260</v>
      </c>
      <c r="D106" s="292" t="s">
        <v>2057</v>
      </c>
      <c r="E106" s="292" t="s">
        <v>116</v>
      </c>
      <c r="F106" s="296"/>
      <c r="G106" s="316"/>
      <c r="H106" s="298"/>
      <c r="I106" s="298">
        <v>350000</v>
      </c>
      <c r="J106" s="292" t="s">
        <v>114</v>
      </c>
      <c r="K106" s="292"/>
    </row>
    <row r="107" spans="1:11" s="308" customFormat="1">
      <c r="A107" s="538">
        <v>44449</v>
      </c>
      <c r="B107" s="315"/>
      <c r="C107" s="292" t="s">
        <v>134</v>
      </c>
      <c r="D107" s="292" t="s">
        <v>2077</v>
      </c>
      <c r="E107" s="292" t="s">
        <v>116</v>
      </c>
      <c r="F107" s="296"/>
      <c r="G107" s="316"/>
      <c r="H107" s="298"/>
      <c r="I107" s="298">
        <v>52590000</v>
      </c>
      <c r="J107" s="292" t="s">
        <v>114</v>
      </c>
      <c r="K107" s="292"/>
    </row>
    <row r="108" spans="1:11" s="308" customFormat="1">
      <c r="A108" s="538">
        <v>44449</v>
      </c>
      <c r="B108" s="315"/>
      <c r="C108" s="292" t="s">
        <v>260</v>
      </c>
      <c r="D108" s="292" t="s">
        <v>2075</v>
      </c>
      <c r="E108" s="292" t="s">
        <v>116</v>
      </c>
      <c r="F108" s="296"/>
      <c r="G108" s="316"/>
      <c r="H108" s="298"/>
      <c r="I108" s="293">
        <v>198674100</v>
      </c>
      <c r="J108" s="292" t="s">
        <v>114</v>
      </c>
      <c r="K108" s="292"/>
    </row>
    <row r="109" spans="1:11" s="308" customFormat="1">
      <c r="A109" s="538">
        <v>44449</v>
      </c>
      <c r="B109" s="315"/>
      <c r="C109" s="292" t="s">
        <v>144</v>
      </c>
      <c r="D109" s="292" t="s">
        <v>2051</v>
      </c>
      <c r="E109" s="292" t="s">
        <v>116</v>
      </c>
      <c r="F109" s="296"/>
      <c r="G109" s="316"/>
      <c r="H109" s="298"/>
      <c r="I109" s="298">
        <v>1717024235</v>
      </c>
      <c r="J109" s="292" t="s">
        <v>114</v>
      </c>
      <c r="K109" s="292"/>
    </row>
    <row r="110" spans="1:11" s="308" customFormat="1">
      <c r="A110" s="538">
        <v>44459</v>
      </c>
      <c r="B110" s="315"/>
      <c r="C110" s="292" t="s">
        <v>144</v>
      </c>
      <c r="D110" s="292" t="s">
        <v>2052</v>
      </c>
      <c r="E110" s="292" t="s">
        <v>116</v>
      </c>
      <c r="F110" s="296"/>
      <c r="G110" s="316"/>
      <c r="H110" s="298"/>
      <c r="I110" s="298">
        <v>1279105090</v>
      </c>
      <c r="J110" s="292" t="s">
        <v>114</v>
      </c>
      <c r="K110" s="292"/>
    </row>
    <row r="111" spans="1:11" s="308" customFormat="1">
      <c r="A111" s="538">
        <v>44459</v>
      </c>
      <c r="B111" s="315"/>
      <c r="C111" s="292" t="s">
        <v>352</v>
      </c>
      <c r="D111" s="292" t="s">
        <v>2048</v>
      </c>
      <c r="E111" s="292" t="s">
        <v>116</v>
      </c>
      <c r="F111" s="296"/>
      <c r="G111" s="316"/>
      <c r="H111" s="298"/>
      <c r="I111" s="298">
        <v>7340858</v>
      </c>
      <c r="J111" s="292" t="s">
        <v>114</v>
      </c>
      <c r="K111" s="292"/>
    </row>
    <row r="112" spans="1:11" s="308" customFormat="1">
      <c r="A112" s="538">
        <v>44459</v>
      </c>
      <c r="B112" s="315"/>
      <c r="C112" s="292" t="s">
        <v>352</v>
      </c>
      <c r="D112" s="292" t="s">
        <v>2049</v>
      </c>
      <c r="E112" s="292" t="s">
        <v>116</v>
      </c>
      <c r="F112" s="296"/>
      <c r="G112" s="316"/>
      <c r="H112" s="298"/>
      <c r="I112" s="298">
        <v>24460700</v>
      </c>
      <c r="J112" s="292" t="s">
        <v>114</v>
      </c>
      <c r="K112" s="292"/>
    </row>
    <row r="113" spans="1:11" s="308" customFormat="1">
      <c r="A113" s="538">
        <v>44454</v>
      </c>
      <c r="B113" s="315"/>
      <c r="C113" s="292" t="s">
        <v>441</v>
      </c>
      <c r="D113" s="292" t="s">
        <v>2050</v>
      </c>
      <c r="E113" s="292" t="s">
        <v>116</v>
      </c>
      <c r="F113" s="296"/>
      <c r="G113" s="316"/>
      <c r="H113" s="298"/>
      <c r="I113" s="298">
        <v>37477182</v>
      </c>
      <c r="J113" s="292" t="s">
        <v>114</v>
      </c>
      <c r="K113" s="292"/>
    </row>
    <row r="114" spans="1:11" s="308" customFormat="1">
      <c r="A114" s="538">
        <v>44467</v>
      </c>
      <c r="B114" s="315"/>
      <c r="C114" s="292" t="s">
        <v>144</v>
      </c>
      <c r="D114" s="292" t="s">
        <v>2053</v>
      </c>
      <c r="E114" s="292" t="s">
        <v>116</v>
      </c>
      <c r="F114" s="296"/>
      <c r="G114" s="316"/>
      <c r="H114" s="298"/>
      <c r="I114" s="298">
        <v>1028425345</v>
      </c>
      <c r="J114" s="292" t="s">
        <v>114</v>
      </c>
      <c r="K114" s="292"/>
    </row>
    <row r="115" spans="1:11" s="308" customFormat="1">
      <c r="A115" s="538">
        <v>44469</v>
      </c>
      <c r="B115" s="315"/>
      <c r="C115" s="292" t="s">
        <v>156</v>
      </c>
      <c r="D115" s="292" t="s">
        <v>2054</v>
      </c>
      <c r="E115" s="292" t="s">
        <v>116</v>
      </c>
      <c r="F115" s="296"/>
      <c r="G115" s="316"/>
      <c r="H115" s="298"/>
      <c r="I115" s="298">
        <v>34780701</v>
      </c>
      <c r="J115" s="292" t="s">
        <v>114</v>
      </c>
      <c r="K115" s="292"/>
    </row>
    <row r="116" spans="1:11" s="308" customFormat="1">
      <c r="A116" s="538">
        <v>44469</v>
      </c>
      <c r="B116" s="315"/>
      <c r="C116" s="292" t="s">
        <v>592</v>
      </c>
      <c r="D116" s="292" t="s">
        <v>2054</v>
      </c>
      <c r="E116" s="292" t="s">
        <v>116</v>
      </c>
      <c r="F116" s="296"/>
      <c r="G116" s="316"/>
      <c r="H116" s="298"/>
      <c r="I116" s="298">
        <v>67192308</v>
      </c>
      <c r="J116" s="292" t="s">
        <v>114</v>
      </c>
      <c r="K116" s="292"/>
    </row>
    <row r="117" spans="1:11" s="308" customFormat="1">
      <c r="A117" s="538">
        <v>44467</v>
      </c>
      <c r="B117" s="315"/>
      <c r="C117" s="292" t="s">
        <v>675</v>
      </c>
      <c r="D117" s="292" t="s">
        <v>2055</v>
      </c>
      <c r="E117" s="292" t="s">
        <v>116</v>
      </c>
      <c r="F117" s="296"/>
      <c r="G117" s="316"/>
      <c r="H117" s="298"/>
      <c r="I117" s="298">
        <v>41935000</v>
      </c>
      <c r="J117" s="292" t="s">
        <v>114</v>
      </c>
      <c r="K117" s="292"/>
    </row>
    <row r="118" spans="1:11" s="308" customFormat="1">
      <c r="A118" s="538">
        <v>44449</v>
      </c>
      <c r="B118" s="315"/>
      <c r="C118" s="292" t="s">
        <v>260</v>
      </c>
      <c r="D118" s="292" t="s">
        <v>2061</v>
      </c>
      <c r="E118" s="292" t="s">
        <v>116</v>
      </c>
      <c r="F118" s="296"/>
      <c r="G118" s="316"/>
      <c r="H118" s="298"/>
      <c r="I118" s="298">
        <v>4000000</v>
      </c>
      <c r="J118" s="292" t="s">
        <v>114</v>
      </c>
      <c r="K118" s="292"/>
    </row>
    <row r="119" spans="1:11" s="308" customFormat="1">
      <c r="A119" s="538">
        <v>44454</v>
      </c>
      <c r="B119" s="315"/>
      <c r="C119" s="292" t="s">
        <v>2082</v>
      </c>
      <c r="D119" s="292" t="s">
        <v>2083</v>
      </c>
      <c r="E119" s="292" t="s">
        <v>116</v>
      </c>
      <c r="F119" s="296"/>
      <c r="G119" s="316"/>
      <c r="H119" s="298"/>
      <c r="I119" s="298">
        <v>282062640</v>
      </c>
      <c r="J119" s="292" t="s">
        <v>114</v>
      </c>
      <c r="K119" s="292"/>
    </row>
    <row r="120" spans="1:11" s="607" customFormat="1" ht="12.75">
      <c r="A120" s="591">
        <v>44467</v>
      </c>
      <c r="B120" s="592"/>
      <c r="C120" s="593" t="s">
        <v>1996</v>
      </c>
      <c r="D120" s="593" t="s">
        <v>2081</v>
      </c>
      <c r="E120" s="292" t="s">
        <v>116</v>
      </c>
      <c r="F120" s="594"/>
      <c r="G120" s="595"/>
      <c r="H120" s="596"/>
      <c r="I120" s="596">
        <v>311001025</v>
      </c>
      <c r="J120" s="593" t="s">
        <v>114</v>
      </c>
      <c r="K120" s="593"/>
    </row>
    <row r="121" spans="1:11" s="308" customFormat="1">
      <c r="A121" s="538">
        <v>44447</v>
      </c>
      <c r="B121" s="315"/>
      <c r="C121" s="292" t="s">
        <v>1848</v>
      </c>
      <c r="D121" s="292" t="s">
        <v>2081</v>
      </c>
      <c r="E121" s="292" t="s">
        <v>116</v>
      </c>
      <c r="F121" s="296"/>
      <c r="G121" s="316"/>
      <c r="H121" s="298"/>
      <c r="I121" s="298">
        <v>156950000</v>
      </c>
      <c r="J121" s="292" t="s">
        <v>114</v>
      </c>
      <c r="K121" s="292"/>
    </row>
    <row r="122" spans="1:11" s="308" customFormat="1">
      <c r="A122" s="538">
        <v>44467</v>
      </c>
      <c r="B122" s="315"/>
      <c r="C122" s="292" t="s">
        <v>621</v>
      </c>
      <c r="D122" s="292" t="s">
        <v>2116</v>
      </c>
      <c r="E122" s="292" t="s">
        <v>116</v>
      </c>
      <c r="F122" s="296"/>
      <c r="G122" s="316"/>
      <c r="H122" s="298"/>
      <c r="I122" s="298">
        <v>2915000</v>
      </c>
      <c r="J122" s="292" t="s">
        <v>114</v>
      </c>
      <c r="K122" s="292"/>
    </row>
    <row r="123" spans="1:11" s="308" customFormat="1">
      <c r="A123" s="538">
        <v>44459</v>
      </c>
      <c r="B123" s="315"/>
      <c r="C123" s="292" t="s">
        <v>2079</v>
      </c>
      <c r="D123" s="292" t="s">
        <v>2080</v>
      </c>
      <c r="E123" s="292" t="s">
        <v>116</v>
      </c>
      <c r="F123" s="296"/>
      <c r="G123" s="316"/>
      <c r="H123" s="298"/>
      <c r="I123" s="298">
        <v>14312000</v>
      </c>
      <c r="J123" s="292" t="s">
        <v>114</v>
      </c>
      <c r="K123" s="292"/>
    </row>
    <row r="124" spans="1:11" s="308" customFormat="1">
      <c r="A124" s="538">
        <v>44459</v>
      </c>
      <c r="B124" s="315"/>
      <c r="C124" s="292" t="s">
        <v>1454</v>
      </c>
      <c r="D124" s="292" t="s">
        <v>1955</v>
      </c>
      <c r="E124" s="292" t="s">
        <v>116</v>
      </c>
      <c r="F124" s="296"/>
      <c r="G124" s="316"/>
      <c r="H124" s="298"/>
      <c r="I124" s="298">
        <v>9334160</v>
      </c>
      <c r="J124" s="292" t="s">
        <v>114</v>
      </c>
      <c r="K124" s="292"/>
    </row>
    <row r="125" spans="1:11" s="308" customFormat="1">
      <c r="A125" s="538">
        <v>44447</v>
      </c>
      <c r="B125" s="315"/>
      <c r="C125" s="292" t="s">
        <v>1328</v>
      </c>
      <c r="D125" s="292" t="s">
        <v>2117</v>
      </c>
      <c r="E125" s="292" t="s">
        <v>116</v>
      </c>
      <c r="F125" s="296"/>
      <c r="G125" s="316"/>
      <c r="H125" s="298"/>
      <c r="I125" s="298">
        <v>40000000</v>
      </c>
      <c r="J125" s="292" t="s">
        <v>114</v>
      </c>
      <c r="K125" s="292"/>
    </row>
    <row r="126" spans="1:11" s="308" customFormat="1">
      <c r="A126" s="538">
        <v>44449</v>
      </c>
      <c r="B126" s="315"/>
      <c r="C126" s="292" t="s">
        <v>669</v>
      </c>
      <c r="D126" s="292" t="s">
        <v>2080</v>
      </c>
      <c r="E126" s="292" t="s">
        <v>116</v>
      </c>
      <c r="F126" s="296"/>
      <c r="G126" s="316"/>
      <c r="H126" s="298"/>
      <c r="I126" s="298">
        <v>14312000</v>
      </c>
      <c r="J126" s="292" t="s">
        <v>114</v>
      </c>
      <c r="K126" s="292"/>
    </row>
    <row r="127" spans="1:11" s="308" customFormat="1">
      <c r="A127" s="538">
        <v>44449</v>
      </c>
      <c r="B127" s="315"/>
      <c r="C127" s="292" t="s">
        <v>2000</v>
      </c>
      <c r="D127" s="292" t="s">
        <v>2017</v>
      </c>
      <c r="E127" s="292" t="s">
        <v>116</v>
      </c>
      <c r="F127" s="296"/>
      <c r="G127" s="316"/>
      <c r="H127" s="298"/>
      <c r="I127" s="298">
        <v>7560000</v>
      </c>
      <c r="J127" s="292" t="s">
        <v>114</v>
      </c>
      <c r="K127" s="292"/>
    </row>
    <row r="128" spans="1:11" s="308" customFormat="1">
      <c r="A128" s="538">
        <v>44449</v>
      </c>
      <c r="B128" s="315"/>
      <c r="C128" s="292" t="s">
        <v>197</v>
      </c>
      <c r="D128" s="292" t="s">
        <v>2118</v>
      </c>
      <c r="E128" s="292" t="s">
        <v>116</v>
      </c>
      <c r="F128" s="296"/>
      <c r="G128" s="316"/>
      <c r="H128" s="298"/>
      <c r="I128" s="298">
        <v>2560000</v>
      </c>
      <c r="J128" s="292" t="s">
        <v>114</v>
      </c>
      <c r="K128" s="292"/>
    </row>
    <row r="129" spans="1:11" s="308" customFormat="1">
      <c r="A129" s="538">
        <v>44449</v>
      </c>
      <c r="B129" s="315"/>
      <c r="C129" s="292" t="s">
        <v>692</v>
      </c>
      <c r="D129" s="292" t="s">
        <v>2119</v>
      </c>
      <c r="E129" s="292" t="s">
        <v>116</v>
      </c>
      <c r="F129" s="296"/>
      <c r="G129" s="316"/>
      <c r="H129" s="298"/>
      <c r="I129" s="298">
        <v>5500000</v>
      </c>
      <c r="J129" s="292" t="s">
        <v>114</v>
      </c>
      <c r="K129" s="292"/>
    </row>
    <row r="130" spans="1:11" s="308" customFormat="1">
      <c r="A130" s="538">
        <v>44449</v>
      </c>
      <c r="B130" s="315"/>
      <c r="C130" s="292" t="s">
        <v>1652</v>
      </c>
      <c r="D130" s="292" t="s">
        <v>2120</v>
      </c>
      <c r="E130" s="292" t="s">
        <v>116</v>
      </c>
      <c r="F130" s="296"/>
      <c r="G130" s="316"/>
      <c r="H130" s="298"/>
      <c r="I130" s="298">
        <v>2832000</v>
      </c>
      <c r="J130" s="292" t="s">
        <v>114</v>
      </c>
      <c r="K130" s="292"/>
    </row>
    <row r="131" spans="1:11" s="308" customFormat="1">
      <c r="A131" s="538">
        <v>44454</v>
      </c>
      <c r="B131" s="315"/>
      <c r="C131" s="292" t="s">
        <v>265</v>
      </c>
      <c r="D131" s="292" t="s">
        <v>2121</v>
      </c>
      <c r="E131" s="292" t="s">
        <v>116</v>
      </c>
      <c r="F131" s="296"/>
      <c r="G131" s="316"/>
      <c r="H131" s="298"/>
      <c r="I131" s="298">
        <v>21206000</v>
      </c>
      <c r="J131" s="292" t="s">
        <v>114</v>
      </c>
      <c r="K131" s="292"/>
    </row>
    <row r="132" spans="1:11" s="308" customFormat="1">
      <c r="A132" s="538">
        <v>44454</v>
      </c>
      <c r="B132" s="315"/>
      <c r="C132" s="292" t="s">
        <v>265</v>
      </c>
      <c r="D132" s="292" t="s">
        <v>2122</v>
      </c>
      <c r="E132" s="292" t="s">
        <v>116</v>
      </c>
      <c r="F132" s="296"/>
      <c r="G132" s="316"/>
      <c r="H132" s="298"/>
      <c r="I132" s="298">
        <v>24644000</v>
      </c>
      <c r="J132" s="292" t="s">
        <v>114</v>
      </c>
      <c r="K132" s="292"/>
    </row>
    <row r="133" spans="1:11" s="308" customFormat="1">
      <c r="A133" s="538">
        <v>44456</v>
      </c>
      <c r="B133" s="315"/>
      <c r="C133" s="292" t="s">
        <v>644</v>
      </c>
      <c r="D133" s="292" t="s">
        <v>1853</v>
      </c>
      <c r="E133" s="292" t="s">
        <v>116</v>
      </c>
      <c r="F133" s="296"/>
      <c r="G133" s="316"/>
      <c r="H133" s="298"/>
      <c r="I133" s="298">
        <v>36990000</v>
      </c>
      <c r="J133" s="292" t="s">
        <v>114</v>
      </c>
      <c r="K133" s="292"/>
    </row>
    <row r="134" spans="1:11" s="308" customFormat="1">
      <c r="A134" s="538">
        <v>44459</v>
      </c>
      <c r="B134" s="315"/>
      <c r="C134" s="292" t="s">
        <v>661</v>
      </c>
      <c r="D134" s="292" t="s">
        <v>2123</v>
      </c>
      <c r="E134" s="292" t="s">
        <v>116</v>
      </c>
      <c r="F134" s="296"/>
      <c r="G134" s="316"/>
      <c r="H134" s="298"/>
      <c r="I134" s="298">
        <v>5670000</v>
      </c>
      <c r="J134" s="292" t="s">
        <v>114</v>
      </c>
      <c r="K134" s="292"/>
    </row>
    <row r="135" spans="1:11" s="308" customFormat="1">
      <c r="A135" s="538">
        <v>44459</v>
      </c>
      <c r="B135" s="315"/>
      <c r="C135" s="292" t="s">
        <v>2112</v>
      </c>
      <c r="D135" s="292" t="s">
        <v>2124</v>
      </c>
      <c r="E135" s="292" t="s">
        <v>116</v>
      </c>
      <c r="F135" s="296"/>
      <c r="G135" s="316"/>
      <c r="H135" s="298"/>
      <c r="I135" s="298">
        <v>6570000</v>
      </c>
      <c r="J135" s="292" t="s">
        <v>114</v>
      </c>
      <c r="K135" s="292"/>
    </row>
    <row r="136" spans="1:11" s="308" customFormat="1">
      <c r="A136" s="538">
        <v>44459</v>
      </c>
      <c r="B136" s="315"/>
      <c r="C136" s="292" t="s">
        <v>2001</v>
      </c>
      <c r="D136" s="292" t="s">
        <v>2125</v>
      </c>
      <c r="E136" s="292" t="s">
        <v>116</v>
      </c>
      <c r="F136" s="296"/>
      <c r="G136" s="316"/>
      <c r="H136" s="298"/>
      <c r="I136" s="298">
        <v>7700000</v>
      </c>
      <c r="J136" s="292" t="s">
        <v>114</v>
      </c>
      <c r="K136" s="292"/>
    </row>
    <row r="137" spans="1:11" s="308" customFormat="1">
      <c r="A137" s="538">
        <v>44459</v>
      </c>
      <c r="B137" s="315"/>
      <c r="C137" s="292" t="s">
        <v>621</v>
      </c>
      <c r="D137" s="292" t="s">
        <v>2126</v>
      </c>
      <c r="E137" s="292" t="s">
        <v>116</v>
      </c>
      <c r="F137" s="296"/>
      <c r="G137" s="316"/>
      <c r="H137" s="298"/>
      <c r="I137" s="298">
        <v>1870000</v>
      </c>
      <c r="J137" s="292" t="s">
        <v>114</v>
      </c>
      <c r="K137" s="292"/>
    </row>
    <row r="138" spans="1:11" s="308" customFormat="1">
      <c r="A138" s="538">
        <v>44467</v>
      </c>
      <c r="B138" s="315"/>
      <c r="C138" s="292" t="s">
        <v>1848</v>
      </c>
      <c r="D138" s="292" t="s">
        <v>2127</v>
      </c>
      <c r="E138" s="292" t="s">
        <v>116</v>
      </c>
      <c r="F138" s="296"/>
      <c r="G138" s="316"/>
      <c r="H138" s="298"/>
      <c r="I138" s="298">
        <v>70350040</v>
      </c>
      <c r="J138" s="292" t="s">
        <v>114</v>
      </c>
      <c r="K138" s="292"/>
    </row>
    <row r="139" spans="1:11" s="308" customFormat="1">
      <c r="A139" s="538">
        <v>44467</v>
      </c>
      <c r="B139" s="315"/>
      <c r="C139" s="292" t="s">
        <v>2113</v>
      </c>
      <c r="D139" s="292" t="s">
        <v>2128</v>
      </c>
      <c r="E139" s="292" t="s">
        <v>116</v>
      </c>
      <c r="F139" s="296"/>
      <c r="G139" s="316"/>
      <c r="H139" s="298"/>
      <c r="I139" s="298">
        <v>85924000</v>
      </c>
      <c r="J139" s="292" t="s">
        <v>114</v>
      </c>
      <c r="K139" s="292"/>
    </row>
    <row r="140" spans="1:11" s="308" customFormat="1">
      <c r="A140" s="538">
        <v>44467</v>
      </c>
      <c r="B140" s="315"/>
      <c r="C140" s="292" t="s">
        <v>2114</v>
      </c>
      <c r="D140" s="292" t="s">
        <v>2081</v>
      </c>
      <c r="E140" s="292" t="s">
        <v>116</v>
      </c>
      <c r="F140" s="296"/>
      <c r="G140" s="316"/>
      <c r="H140" s="298"/>
      <c r="I140" s="298">
        <v>34122000</v>
      </c>
      <c r="J140" s="292" t="s">
        <v>114</v>
      </c>
      <c r="K140" s="292"/>
    </row>
    <row r="141" spans="1:11" s="308" customFormat="1">
      <c r="A141" s="538">
        <v>44467</v>
      </c>
      <c r="B141" s="315"/>
      <c r="C141" s="292" t="s">
        <v>2115</v>
      </c>
      <c r="D141" s="292" t="s">
        <v>2129</v>
      </c>
      <c r="E141" s="292" t="s">
        <v>116</v>
      </c>
      <c r="F141" s="296"/>
      <c r="G141" s="316"/>
      <c r="H141" s="298"/>
      <c r="I141" s="298">
        <v>138000000</v>
      </c>
      <c r="J141" s="292" t="s">
        <v>114</v>
      </c>
      <c r="K141" s="292"/>
    </row>
    <row r="142" spans="1:11" s="308" customFormat="1">
      <c r="A142" s="538">
        <v>44467</v>
      </c>
      <c r="B142" s="315"/>
      <c r="C142" s="292" t="s">
        <v>692</v>
      </c>
      <c r="D142" s="292" t="s">
        <v>2130</v>
      </c>
      <c r="E142" s="292" t="s">
        <v>116</v>
      </c>
      <c r="F142" s="296"/>
      <c r="G142" s="316"/>
      <c r="H142" s="298"/>
      <c r="I142" s="298">
        <v>2192000</v>
      </c>
      <c r="J142" s="292" t="s">
        <v>114</v>
      </c>
      <c r="K142" s="292"/>
    </row>
    <row r="143" spans="1:11" s="308" customFormat="1">
      <c r="A143" s="538">
        <v>44459</v>
      </c>
      <c r="B143" s="315"/>
      <c r="C143" s="292" t="s">
        <v>504</v>
      </c>
      <c r="D143" s="292" t="s">
        <v>1924</v>
      </c>
      <c r="E143" s="292" t="s">
        <v>116</v>
      </c>
      <c r="F143" s="296"/>
      <c r="G143" s="316"/>
      <c r="H143" s="298"/>
      <c r="I143" s="298">
        <v>135920406</v>
      </c>
      <c r="J143" s="292" t="s">
        <v>114</v>
      </c>
      <c r="K143" s="292"/>
    </row>
    <row r="144" spans="1:11" s="308" customFormat="1">
      <c r="A144" s="538">
        <v>44459</v>
      </c>
      <c r="B144" s="315"/>
      <c r="C144" s="292" t="s">
        <v>444</v>
      </c>
      <c r="D144" s="292" t="s">
        <v>1924</v>
      </c>
      <c r="E144" s="292" t="s">
        <v>116</v>
      </c>
      <c r="F144" s="296"/>
      <c r="G144" s="316"/>
      <c r="H144" s="298"/>
      <c r="I144" s="298">
        <v>77300000</v>
      </c>
      <c r="J144" s="292" t="s">
        <v>114</v>
      </c>
      <c r="K144" s="292"/>
    </row>
    <row r="145" spans="1:11" s="308" customFormat="1">
      <c r="A145" s="538">
        <v>44449</v>
      </c>
      <c r="B145" s="315"/>
      <c r="C145" s="292" t="s">
        <v>153</v>
      </c>
      <c r="D145" s="292" t="s">
        <v>1925</v>
      </c>
      <c r="E145" s="292" t="s">
        <v>116</v>
      </c>
      <c r="F145" s="296"/>
      <c r="G145" s="316"/>
      <c r="H145" s="298"/>
      <c r="I145" s="298">
        <v>5567420</v>
      </c>
      <c r="J145" s="292" t="s">
        <v>114</v>
      </c>
      <c r="K145" s="292"/>
    </row>
    <row r="146" spans="1:11" s="308" customFormat="1">
      <c r="A146" s="538">
        <v>44447</v>
      </c>
      <c r="B146" s="315"/>
      <c r="C146" s="292" t="s">
        <v>438</v>
      </c>
      <c r="D146" s="292" t="s">
        <v>1926</v>
      </c>
      <c r="E146" s="292" t="s">
        <v>116</v>
      </c>
      <c r="F146" s="296"/>
      <c r="G146" s="316"/>
      <c r="H146" s="298"/>
      <c r="I146" s="298">
        <v>13947380</v>
      </c>
      <c r="J146" s="292" t="s">
        <v>114</v>
      </c>
      <c r="K146" s="292"/>
    </row>
    <row r="147" spans="1:11" s="308" customFormat="1">
      <c r="A147" s="538">
        <v>44449</v>
      </c>
      <c r="B147" s="315"/>
      <c r="C147" s="292" t="s">
        <v>280</v>
      </c>
      <c r="D147" s="292" t="s">
        <v>1762</v>
      </c>
      <c r="E147" s="292" t="s">
        <v>116</v>
      </c>
      <c r="F147" s="296"/>
      <c r="G147" s="316"/>
      <c r="H147" s="298"/>
      <c r="I147" s="298">
        <v>14620000</v>
      </c>
      <c r="J147" s="292" t="s">
        <v>114</v>
      </c>
      <c r="K147" s="292"/>
    </row>
    <row r="148" spans="1:11" s="308" customFormat="1">
      <c r="A148" s="538">
        <v>44467</v>
      </c>
      <c r="B148" s="315"/>
      <c r="C148" s="292" t="s">
        <v>280</v>
      </c>
      <c r="D148" s="292" t="s">
        <v>2131</v>
      </c>
      <c r="E148" s="292" t="s">
        <v>116</v>
      </c>
      <c r="F148" s="296"/>
      <c r="G148" s="316"/>
      <c r="H148" s="298"/>
      <c r="I148" s="298">
        <v>20820000</v>
      </c>
      <c r="J148" s="292" t="s">
        <v>114</v>
      </c>
      <c r="K148" s="292"/>
    </row>
    <row r="149" spans="1:11" s="308" customFormat="1">
      <c r="A149" s="538">
        <v>44467</v>
      </c>
      <c r="B149" s="315"/>
      <c r="C149" s="292" t="s">
        <v>444</v>
      </c>
      <c r="D149" s="292" t="s">
        <v>2072</v>
      </c>
      <c r="E149" s="292" t="s">
        <v>116</v>
      </c>
      <c r="F149" s="296"/>
      <c r="G149" s="316"/>
      <c r="H149" s="298"/>
      <c r="I149" s="298">
        <v>14916000</v>
      </c>
      <c r="J149" s="292" t="s">
        <v>114</v>
      </c>
      <c r="K149" s="292"/>
    </row>
    <row r="150" spans="1:11" s="308" customFormat="1">
      <c r="A150" s="538">
        <v>44467</v>
      </c>
      <c r="B150" s="315"/>
      <c r="C150" s="292" t="s">
        <v>277</v>
      </c>
      <c r="D150" s="292" t="s">
        <v>2073</v>
      </c>
      <c r="E150" s="292" t="s">
        <v>116</v>
      </c>
      <c r="F150" s="296"/>
      <c r="G150" s="316"/>
      <c r="H150" s="298"/>
      <c r="I150" s="298">
        <v>23963500</v>
      </c>
      <c r="J150" s="292" t="s">
        <v>114</v>
      </c>
      <c r="K150" s="292"/>
    </row>
    <row r="151" spans="1:11" s="308" customFormat="1">
      <c r="A151" s="538">
        <v>44459</v>
      </c>
      <c r="B151" s="315"/>
      <c r="C151" s="292" t="s">
        <v>1877</v>
      </c>
      <c r="D151" s="292" t="s">
        <v>2028</v>
      </c>
      <c r="E151" s="292" t="s">
        <v>116</v>
      </c>
      <c r="F151" s="296"/>
      <c r="G151" s="316"/>
      <c r="H151" s="298"/>
      <c r="I151" s="298">
        <v>5350000</v>
      </c>
      <c r="J151" s="292" t="s">
        <v>114</v>
      </c>
      <c r="K151" s="292"/>
    </row>
    <row r="152" spans="1:11" s="308" customFormat="1">
      <c r="A152" s="538">
        <v>44467</v>
      </c>
      <c r="B152" s="315"/>
      <c r="C152" s="292" t="s">
        <v>1877</v>
      </c>
      <c r="D152" s="292" t="s">
        <v>2132</v>
      </c>
      <c r="E152" s="292" t="s">
        <v>116</v>
      </c>
      <c r="F152" s="296"/>
      <c r="G152" s="316"/>
      <c r="H152" s="298"/>
      <c r="I152" s="298">
        <v>38646100</v>
      </c>
      <c r="J152" s="292" t="s">
        <v>114</v>
      </c>
      <c r="K152" s="292"/>
    </row>
    <row r="153" spans="1:11" s="308" customFormat="1">
      <c r="A153" s="538">
        <v>44459</v>
      </c>
      <c r="B153" s="315"/>
      <c r="C153" s="292" t="s">
        <v>438</v>
      </c>
      <c r="D153" s="292" t="s">
        <v>2073</v>
      </c>
      <c r="E153" s="292" t="s">
        <v>116</v>
      </c>
      <c r="F153" s="296"/>
      <c r="G153" s="316"/>
      <c r="H153" s="298"/>
      <c r="I153" s="298">
        <v>6540000</v>
      </c>
      <c r="J153" s="292" t="s">
        <v>114</v>
      </c>
      <c r="K153" s="292"/>
    </row>
    <row r="154" spans="1:11" s="308" customFormat="1">
      <c r="A154" s="538">
        <v>44467</v>
      </c>
      <c r="B154" s="315"/>
      <c r="C154" s="292" t="s">
        <v>549</v>
      </c>
      <c r="D154" s="292" t="s">
        <v>2133</v>
      </c>
      <c r="E154" s="292" t="s">
        <v>116</v>
      </c>
      <c r="F154" s="296"/>
      <c r="G154" s="316"/>
      <c r="H154" s="298"/>
      <c r="I154" s="298">
        <v>63420400</v>
      </c>
      <c r="J154" s="292" t="s">
        <v>114</v>
      </c>
      <c r="K154" s="292"/>
    </row>
    <row r="155" spans="1:11" s="308" customFormat="1">
      <c r="A155" s="538">
        <v>44459</v>
      </c>
      <c r="B155" s="315"/>
      <c r="C155" s="292" t="s">
        <v>549</v>
      </c>
      <c r="D155" s="292" t="s">
        <v>2134</v>
      </c>
      <c r="E155" s="292" t="s">
        <v>116</v>
      </c>
      <c r="F155" s="296"/>
      <c r="G155" s="316"/>
      <c r="H155" s="298"/>
      <c r="I155" s="298">
        <v>39060000</v>
      </c>
      <c r="J155" s="292" t="s">
        <v>114</v>
      </c>
      <c r="K155" s="292"/>
    </row>
    <row r="156" spans="1:11" s="308" customFormat="1">
      <c r="A156" s="538">
        <v>44449</v>
      </c>
      <c r="B156" s="315"/>
      <c r="C156" s="292" t="s">
        <v>1451</v>
      </c>
      <c r="D156" s="292" t="s">
        <v>2074</v>
      </c>
      <c r="E156" s="292" t="s">
        <v>116</v>
      </c>
      <c r="F156" s="296"/>
      <c r="G156" s="316"/>
      <c r="H156" s="298"/>
      <c r="I156" s="298">
        <v>8200000</v>
      </c>
      <c r="J156" s="292" t="s">
        <v>114</v>
      </c>
      <c r="K156" s="292"/>
    </row>
    <row r="157" spans="1:11" s="308" customFormat="1">
      <c r="A157" s="538">
        <v>44469</v>
      </c>
      <c r="B157" s="315"/>
      <c r="C157" s="292" t="s">
        <v>155</v>
      </c>
      <c r="D157" s="292" t="s">
        <v>2135</v>
      </c>
      <c r="E157" s="292" t="s">
        <v>116</v>
      </c>
      <c r="F157" s="296"/>
      <c r="G157" s="316"/>
      <c r="H157" s="298"/>
      <c r="I157" s="298">
        <v>1116015470</v>
      </c>
      <c r="J157" s="292" t="s">
        <v>114</v>
      </c>
      <c r="K157" s="292"/>
    </row>
    <row r="158" spans="1:11" s="308" customFormat="1">
      <c r="A158" s="538">
        <v>44449</v>
      </c>
      <c r="B158" s="315"/>
      <c r="C158" s="292" t="s">
        <v>556</v>
      </c>
      <c r="D158" s="292" t="s">
        <v>2056</v>
      </c>
      <c r="E158" s="292" t="s">
        <v>116</v>
      </c>
      <c r="F158" s="296"/>
      <c r="G158" s="316"/>
      <c r="H158" s="298"/>
      <c r="I158" s="298">
        <v>25310000</v>
      </c>
      <c r="J158" s="292" t="s">
        <v>114</v>
      </c>
      <c r="K158" s="292"/>
    </row>
    <row r="159" spans="1:11" s="308" customFormat="1">
      <c r="A159" s="538">
        <v>44467</v>
      </c>
      <c r="B159" s="315"/>
      <c r="C159" s="292" t="s">
        <v>154</v>
      </c>
      <c r="D159" s="292" t="s">
        <v>2066</v>
      </c>
      <c r="E159" s="292" t="s">
        <v>116</v>
      </c>
      <c r="F159" s="296"/>
      <c r="G159" s="316"/>
      <c r="H159" s="298"/>
      <c r="I159" s="298">
        <v>972618</v>
      </c>
      <c r="J159" s="292" t="s">
        <v>114</v>
      </c>
      <c r="K159" s="292"/>
    </row>
    <row r="160" spans="1:11" s="308" customFormat="1">
      <c r="A160" s="538">
        <v>44467</v>
      </c>
      <c r="B160" s="315"/>
      <c r="C160" s="292" t="s">
        <v>602</v>
      </c>
      <c r="D160" s="292" t="s">
        <v>2071</v>
      </c>
      <c r="E160" s="292" t="s">
        <v>116</v>
      </c>
      <c r="F160" s="296"/>
      <c r="G160" s="316"/>
      <c r="H160" s="298"/>
      <c r="I160" s="298">
        <v>44706889</v>
      </c>
      <c r="J160" s="292" t="s">
        <v>114</v>
      </c>
      <c r="K160" s="292"/>
    </row>
    <row r="161" spans="1:11" s="308" customFormat="1">
      <c r="A161" s="538">
        <v>44467</v>
      </c>
      <c r="B161" s="315"/>
      <c r="C161" s="292" t="s">
        <v>543</v>
      </c>
      <c r="D161" s="292" t="s">
        <v>2062</v>
      </c>
      <c r="E161" s="292" t="s">
        <v>116</v>
      </c>
      <c r="F161" s="296"/>
      <c r="G161" s="316"/>
      <c r="H161" s="298"/>
      <c r="I161" s="298">
        <v>17650000</v>
      </c>
      <c r="J161" s="292" t="s">
        <v>114</v>
      </c>
      <c r="K161" s="292"/>
    </row>
    <row r="162" spans="1:11" s="308" customFormat="1">
      <c r="A162" s="538">
        <v>44467</v>
      </c>
      <c r="B162" s="315"/>
      <c r="C162" s="292" t="s">
        <v>1107</v>
      </c>
      <c r="D162" s="292" t="s">
        <v>2062</v>
      </c>
      <c r="E162" s="292" t="s">
        <v>116</v>
      </c>
      <c r="F162" s="296"/>
      <c r="G162" s="316"/>
      <c r="H162" s="298"/>
      <c r="I162" s="298">
        <v>28800000</v>
      </c>
      <c r="J162" s="292" t="s">
        <v>114</v>
      </c>
      <c r="K162" s="292"/>
    </row>
    <row r="163" spans="1:11" s="308" customFormat="1">
      <c r="A163" s="538">
        <v>44467</v>
      </c>
      <c r="B163" s="315"/>
      <c r="C163" s="292" t="s">
        <v>970</v>
      </c>
      <c r="D163" s="292" t="s">
        <v>2136</v>
      </c>
      <c r="E163" s="292" t="s">
        <v>116</v>
      </c>
      <c r="F163" s="296"/>
      <c r="G163" s="316"/>
      <c r="H163" s="298"/>
      <c r="I163" s="298">
        <v>5300000</v>
      </c>
      <c r="J163" s="292" t="s">
        <v>114</v>
      </c>
      <c r="K163" s="292"/>
    </row>
    <row r="164" spans="1:11" s="308" customFormat="1">
      <c r="A164" s="538">
        <v>44467</v>
      </c>
      <c r="B164" s="315"/>
      <c r="C164" s="292" t="s">
        <v>152</v>
      </c>
      <c r="D164" s="292" t="s">
        <v>2137</v>
      </c>
      <c r="E164" s="292" t="s">
        <v>116</v>
      </c>
      <c r="F164" s="296"/>
      <c r="G164" s="316"/>
      <c r="H164" s="298"/>
      <c r="I164" s="298">
        <v>208269848</v>
      </c>
      <c r="J164" s="292" t="s">
        <v>114</v>
      </c>
      <c r="K164" s="292"/>
    </row>
    <row r="165" spans="1:11" s="308" customFormat="1">
      <c r="A165" s="538">
        <v>44449</v>
      </c>
      <c r="B165" s="315"/>
      <c r="C165" s="292" t="s">
        <v>611</v>
      </c>
      <c r="D165" s="292" t="s">
        <v>2060</v>
      </c>
      <c r="E165" s="292" t="s">
        <v>116</v>
      </c>
      <c r="F165" s="296"/>
      <c r="G165" s="316"/>
      <c r="H165" s="298"/>
      <c r="I165" s="298">
        <v>5187880</v>
      </c>
      <c r="J165" s="292" t="s">
        <v>114</v>
      </c>
      <c r="K165" s="292"/>
    </row>
    <row r="166" spans="1:11" s="308" customFormat="1">
      <c r="A166" s="538">
        <v>44449</v>
      </c>
      <c r="B166" s="315"/>
      <c r="C166" s="292" t="s">
        <v>610</v>
      </c>
      <c r="D166" s="292" t="s">
        <v>2060</v>
      </c>
      <c r="E166" s="292" t="s">
        <v>116</v>
      </c>
      <c r="F166" s="296"/>
      <c r="G166" s="316"/>
      <c r="H166" s="298"/>
      <c r="I166" s="298">
        <v>5355000</v>
      </c>
      <c r="J166" s="292" t="s">
        <v>114</v>
      </c>
      <c r="K166" s="292"/>
    </row>
    <row r="167" spans="1:11" s="308" customFormat="1">
      <c r="A167" s="538">
        <v>44469</v>
      </c>
      <c r="B167" s="315"/>
      <c r="C167" s="292" t="s">
        <v>218</v>
      </c>
      <c r="D167" s="292" t="s">
        <v>461</v>
      </c>
      <c r="E167" s="292" t="s">
        <v>121</v>
      </c>
      <c r="F167" s="296"/>
      <c r="G167" s="316"/>
      <c r="H167" s="298">
        <v>5329.73</v>
      </c>
      <c r="I167" s="293">
        <f t="shared" ref="I167" si="9">+ROUND(H167*$K$2,0)</f>
        <v>120875926</v>
      </c>
      <c r="J167" s="292" t="s">
        <v>115</v>
      </c>
      <c r="K167" s="292"/>
    </row>
    <row r="168" spans="1:11" s="308" customFormat="1">
      <c r="A168" s="538">
        <v>44449</v>
      </c>
      <c r="B168" s="315"/>
      <c r="C168" s="292" t="s">
        <v>135</v>
      </c>
      <c r="D168" s="292" t="s">
        <v>2138</v>
      </c>
      <c r="E168" s="292" t="s">
        <v>119</v>
      </c>
      <c r="F168" s="296"/>
      <c r="G168" s="316"/>
      <c r="H168" s="298"/>
      <c r="I168" s="298">
        <v>766060290</v>
      </c>
      <c r="J168" s="292" t="s">
        <v>114</v>
      </c>
      <c r="K168" s="292"/>
    </row>
    <row r="169" spans="1:11" s="308" customFormat="1">
      <c r="A169" s="538">
        <v>44469</v>
      </c>
      <c r="B169" s="315"/>
      <c r="C169" s="292" t="s">
        <v>135</v>
      </c>
      <c r="D169" s="292" t="s">
        <v>1949</v>
      </c>
      <c r="E169" s="292" t="s">
        <v>119</v>
      </c>
      <c r="F169" s="296"/>
      <c r="G169" s="316"/>
      <c r="H169" s="298"/>
      <c r="I169" s="298">
        <v>31439592</v>
      </c>
      <c r="J169" s="292" t="s">
        <v>114</v>
      </c>
      <c r="K169" s="292"/>
    </row>
    <row r="170" spans="1:11" s="308" customFormat="1">
      <c r="A170" s="538">
        <v>44459</v>
      </c>
      <c r="B170" s="315"/>
      <c r="C170" s="292" t="s">
        <v>998</v>
      </c>
      <c r="D170" s="292" t="s">
        <v>1798</v>
      </c>
      <c r="E170" s="292"/>
      <c r="F170" s="296"/>
      <c r="G170" s="316"/>
      <c r="H170" s="298">
        <v>2003642.04</v>
      </c>
      <c r="I170" s="293">
        <f t="shared" ref="I170:I171" si="10">+ROUND(H170*$K$2,0)</f>
        <v>45441717919</v>
      </c>
      <c r="J170" s="292" t="s">
        <v>115</v>
      </c>
      <c r="K170" s="292"/>
    </row>
    <row r="171" spans="1:11" s="308" customFormat="1">
      <c r="A171" s="538">
        <v>44447</v>
      </c>
      <c r="B171" s="315"/>
      <c r="C171" s="292" t="s">
        <v>998</v>
      </c>
      <c r="D171" s="292" t="s">
        <v>1287</v>
      </c>
      <c r="E171" s="292" t="s">
        <v>160</v>
      </c>
      <c r="F171" s="296"/>
      <c r="G171" s="316"/>
      <c r="H171" s="298">
        <v>550000</v>
      </c>
      <c r="I171" s="293">
        <f t="shared" si="10"/>
        <v>12473757466</v>
      </c>
      <c r="J171" s="292" t="s">
        <v>115</v>
      </c>
      <c r="K171" s="292"/>
    </row>
    <row r="172" spans="1:11" s="308" customFormat="1">
      <c r="A172" s="538">
        <v>44440</v>
      </c>
      <c r="B172" s="315"/>
      <c r="C172" s="292" t="s">
        <v>591</v>
      </c>
      <c r="D172" s="292" t="s">
        <v>2139</v>
      </c>
      <c r="E172" s="292" t="s">
        <v>116</v>
      </c>
      <c r="F172" s="296"/>
      <c r="G172" s="316"/>
      <c r="H172" s="298"/>
      <c r="I172" s="298">
        <v>2062755000</v>
      </c>
      <c r="J172" s="292" t="s">
        <v>114</v>
      </c>
      <c r="K172" s="292"/>
    </row>
    <row r="173" spans="1:11" s="308" customFormat="1">
      <c r="A173" s="538">
        <v>44440</v>
      </c>
      <c r="B173" s="315"/>
      <c r="C173" s="292" t="s">
        <v>591</v>
      </c>
      <c r="D173" s="292" t="s">
        <v>2139</v>
      </c>
      <c r="E173" s="292" t="s">
        <v>116</v>
      </c>
      <c r="F173" s="296"/>
      <c r="G173" s="316"/>
      <c r="H173" s="298"/>
      <c r="I173" s="298">
        <v>1404500000</v>
      </c>
      <c r="J173" s="292" t="s">
        <v>114</v>
      </c>
      <c r="K173" s="292"/>
    </row>
    <row r="174" spans="1:11" s="308" customFormat="1">
      <c r="A174" s="538">
        <v>44459</v>
      </c>
      <c r="B174" s="315"/>
      <c r="C174" s="292" t="s">
        <v>196</v>
      </c>
      <c r="D174" s="292" t="s">
        <v>1700</v>
      </c>
      <c r="E174" s="292" t="s">
        <v>120</v>
      </c>
      <c r="F174" s="296"/>
      <c r="G174" s="316"/>
      <c r="H174" s="296">
        <v>1327325.22</v>
      </c>
      <c r="I174" s="293">
        <f t="shared" ref="I174:I223" si="11">+ROUND(H174*$K$2,0)</f>
        <v>30103150677</v>
      </c>
      <c r="J174" s="292" t="s">
        <v>115</v>
      </c>
      <c r="K174" s="292"/>
    </row>
    <row r="175" spans="1:11" s="308" customFormat="1">
      <c r="A175" s="538">
        <v>44447</v>
      </c>
      <c r="B175" s="315"/>
      <c r="C175" s="292" t="s">
        <v>195</v>
      </c>
      <c r="D175" s="292" t="s">
        <v>2140</v>
      </c>
      <c r="E175" s="292" t="s">
        <v>89</v>
      </c>
      <c r="F175" s="296"/>
      <c r="G175" s="316"/>
      <c r="H175" s="296">
        <v>2091883.4300000004</v>
      </c>
      <c r="I175" s="293">
        <f t="shared" si="11"/>
        <v>47442993732</v>
      </c>
      <c r="J175" s="292" t="s">
        <v>115</v>
      </c>
      <c r="K175" s="292"/>
    </row>
    <row r="176" spans="1:11" s="308" customFormat="1">
      <c r="A176" s="538">
        <v>44462</v>
      </c>
      <c r="B176" s="315"/>
      <c r="C176" s="292" t="s">
        <v>195</v>
      </c>
      <c r="D176" s="292" t="s">
        <v>2140</v>
      </c>
      <c r="E176" s="292" t="s">
        <v>89</v>
      </c>
      <c r="F176" s="296"/>
      <c r="G176" s="316"/>
      <c r="H176" s="296">
        <v>4065937.2299999995</v>
      </c>
      <c r="I176" s="293">
        <f t="shared" si="11"/>
        <v>92213663415</v>
      </c>
      <c r="J176" s="292" t="s">
        <v>115</v>
      </c>
      <c r="K176" s="292"/>
    </row>
    <row r="177" spans="1:11" s="308" customFormat="1">
      <c r="A177" s="538">
        <v>44459</v>
      </c>
      <c r="B177" s="315"/>
      <c r="C177" s="292" t="s">
        <v>136</v>
      </c>
      <c r="D177" s="392" t="s">
        <v>1936</v>
      </c>
      <c r="E177" s="292" t="s">
        <v>118</v>
      </c>
      <c r="F177" s="296"/>
      <c r="G177" s="316"/>
      <c r="H177" s="298">
        <v>148050</v>
      </c>
      <c r="I177" s="293">
        <f t="shared" si="11"/>
        <v>3357708714</v>
      </c>
      <c r="J177" s="292" t="s">
        <v>115</v>
      </c>
      <c r="K177" s="292"/>
    </row>
    <row r="178" spans="1:11" s="308" customFormat="1">
      <c r="A178" s="538">
        <v>44459</v>
      </c>
      <c r="B178" s="315"/>
      <c r="C178" s="292" t="s">
        <v>544</v>
      </c>
      <c r="D178" s="392" t="s">
        <v>1936</v>
      </c>
      <c r="E178" s="292" t="s">
        <v>118</v>
      </c>
      <c r="F178" s="296"/>
      <c r="G178" s="316"/>
      <c r="H178" s="316">
        <v>2930689.8</v>
      </c>
      <c r="I178" s="293">
        <f t="shared" si="11"/>
        <v>66466752314</v>
      </c>
      <c r="J178" s="292" t="s">
        <v>115</v>
      </c>
      <c r="K178" s="292"/>
    </row>
    <row r="179" spans="1:11" s="308" customFormat="1">
      <c r="A179" s="538">
        <v>44467</v>
      </c>
      <c r="B179" s="315"/>
      <c r="C179" s="292" t="s">
        <v>140</v>
      </c>
      <c r="D179" s="392" t="s">
        <v>2141</v>
      </c>
      <c r="E179" s="292" t="s">
        <v>118</v>
      </c>
      <c r="F179" s="296"/>
      <c r="G179" s="316"/>
      <c r="H179" s="316">
        <v>2800</v>
      </c>
      <c r="I179" s="293">
        <f t="shared" si="11"/>
        <v>63502765</v>
      </c>
      <c r="J179" s="292" t="s">
        <v>115</v>
      </c>
      <c r="K179" s="292"/>
    </row>
    <row r="180" spans="1:11" s="308" customFormat="1">
      <c r="A180" s="538">
        <v>44467</v>
      </c>
      <c r="B180" s="315"/>
      <c r="C180" s="292" t="s">
        <v>645</v>
      </c>
      <c r="D180" s="392" t="s">
        <v>2141</v>
      </c>
      <c r="E180" s="292" t="s">
        <v>118</v>
      </c>
      <c r="F180" s="296"/>
      <c r="G180" s="316"/>
      <c r="H180" s="316">
        <v>281769</v>
      </c>
      <c r="I180" s="293">
        <f t="shared" si="11"/>
        <v>6390396668</v>
      </c>
      <c r="J180" s="292" t="s">
        <v>115</v>
      </c>
      <c r="K180" s="292"/>
    </row>
    <row r="181" spans="1:11" s="308" customFormat="1">
      <c r="A181" s="538">
        <v>44467</v>
      </c>
      <c r="B181" s="315"/>
      <c r="C181" s="292" t="s">
        <v>908</v>
      </c>
      <c r="D181" s="392" t="s">
        <v>2141</v>
      </c>
      <c r="E181" s="292" t="s">
        <v>118</v>
      </c>
      <c r="F181" s="296"/>
      <c r="G181" s="316"/>
      <c r="H181" s="316">
        <v>24588.99</v>
      </c>
      <c r="I181" s="293">
        <f t="shared" si="11"/>
        <v>557667450</v>
      </c>
      <c r="J181" s="292" t="s">
        <v>115</v>
      </c>
      <c r="K181" s="292"/>
    </row>
    <row r="182" spans="1:11" s="308" customFormat="1">
      <c r="A182" s="538">
        <v>44467</v>
      </c>
      <c r="B182" s="315"/>
      <c r="C182" s="292" t="s">
        <v>139</v>
      </c>
      <c r="D182" s="392" t="s">
        <v>2141</v>
      </c>
      <c r="E182" s="292" t="s">
        <v>118</v>
      </c>
      <c r="F182" s="296"/>
      <c r="G182" s="316"/>
      <c r="H182" s="316">
        <v>9790</v>
      </c>
      <c r="I182" s="293">
        <f t="shared" si="11"/>
        <v>222032883</v>
      </c>
      <c r="J182" s="292" t="s">
        <v>115</v>
      </c>
      <c r="K182" s="292"/>
    </row>
    <row r="183" spans="1:11" s="308" customFormat="1">
      <c r="A183" s="538">
        <v>44467</v>
      </c>
      <c r="B183" s="315"/>
      <c r="C183" s="292" t="s">
        <v>143</v>
      </c>
      <c r="D183" s="392" t="s">
        <v>2141</v>
      </c>
      <c r="E183" s="292" t="s">
        <v>118</v>
      </c>
      <c r="F183" s="296"/>
      <c r="G183" s="316"/>
      <c r="H183" s="316">
        <v>88759.5</v>
      </c>
      <c r="I183" s="293">
        <f t="shared" si="11"/>
        <v>2013026320</v>
      </c>
      <c r="J183" s="292" t="s">
        <v>115</v>
      </c>
      <c r="K183" s="292"/>
    </row>
    <row r="184" spans="1:11" s="308" customFormat="1">
      <c r="A184" s="538">
        <v>44467</v>
      </c>
      <c r="B184" s="315"/>
      <c r="C184" s="292" t="s">
        <v>448</v>
      </c>
      <c r="D184" s="392" t="s">
        <v>2141</v>
      </c>
      <c r="E184" s="292" t="s">
        <v>118</v>
      </c>
      <c r="F184" s="296"/>
      <c r="G184" s="316"/>
      <c r="H184" s="316">
        <v>40207.199999999997</v>
      </c>
      <c r="I184" s="293">
        <f t="shared" si="11"/>
        <v>911881566</v>
      </c>
      <c r="J184" s="292" t="s">
        <v>115</v>
      </c>
      <c r="K184" s="292"/>
    </row>
    <row r="185" spans="1:11" s="308" customFormat="1">
      <c r="A185" s="538">
        <v>44467</v>
      </c>
      <c r="B185" s="315"/>
      <c r="C185" s="292" t="s">
        <v>141</v>
      </c>
      <c r="D185" s="392" t="s">
        <v>2141</v>
      </c>
      <c r="E185" s="292" t="s">
        <v>118</v>
      </c>
      <c r="F185" s="296"/>
      <c r="G185" s="316"/>
      <c r="H185" s="316">
        <v>109948.9</v>
      </c>
      <c r="I185" s="293">
        <f t="shared" si="11"/>
        <v>2493592568</v>
      </c>
      <c r="J185" s="292" t="s">
        <v>115</v>
      </c>
      <c r="K185" s="292"/>
    </row>
    <row r="186" spans="1:11" s="308" customFormat="1">
      <c r="A186" s="538">
        <v>44467</v>
      </c>
      <c r="B186" s="315"/>
      <c r="C186" s="292" t="s">
        <v>217</v>
      </c>
      <c r="D186" s="392" t="s">
        <v>2141</v>
      </c>
      <c r="E186" s="292" t="s">
        <v>118</v>
      </c>
      <c r="F186" s="296"/>
      <c r="G186" s="316"/>
      <c r="H186" s="316">
        <v>11640</v>
      </c>
      <c r="I186" s="293">
        <f t="shared" si="11"/>
        <v>263990067</v>
      </c>
      <c r="J186" s="292" t="s">
        <v>115</v>
      </c>
      <c r="K186" s="292"/>
    </row>
    <row r="187" spans="1:11" s="308" customFormat="1">
      <c r="A187" s="538">
        <v>44467</v>
      </c>
      <c r="B187" s="315"/>
      <c r="C187" s="292" t="s">
        <v>526</v>
      </c>
      <c r="D187" s="392" t="s">
        <v>2141</v>
      </c>
      <c r="E187" s="292" t="s">
        <v>118</v>
      </c>
      <c r="F187" s="296"/>
      <c r="G187" s="316"/>
      <c r="H187" s="316">
        <v>107655</v>
      </c>
      <c r="I187" s="293">
        <f t="shared" si="11"/>
        <v>2441567927</v>
      </c>
      <c r="J187" s="292" t="s">
        <v>115</v>
      </c>
      <c r="K187" s="292"/>
    </row>
    <row r="188" spans="1:11" s="308" customFormat="1">
      <c r="A188" s="538">
        <v>44467</v>
      </c>
      <c r="B188" s="315"/>
      <c r="C188" s="292" t="s">
        <v>138</v>
      </c>
      <c r="D188" s="392" t="s">
        <v>2141</v>
      </c>
      <c r="E188" s="292" t="s">
        <v>118</v>
      </c>
      <c r="F188" s="296"/>
      <c r="G188" s="316"/>
      <c r="H188" s="316">
        <v>1099658.54</v>
      </c>
      <c r="I188" s="293">
        <f t="shared" si="11"/>
        <v>24939770769</v>
      </c>
      <c r="J188" s="292" t="s">
        <v>115</v>
      </c>
      <c r="K188" s="292"/>
    </row>
    <row r="189" spans="1:11" s="308" customFormat="1">
      <c r="A189" s="538">
        <v>44467</v>
      </c>
      <c r="B189" s="315"/>
      <c r="C189" s="292" t="s">
        <v>447</v>
      </c>
      <c r="D189" s="392" t="s">
        <v>2141</v>
      </c>
      <c r="E189" s="292" t="s">
        <v>118</v>
      </c>
      <c r="F189" s="296"/>
      <c r="G189" s="316"/>
      <c r="H189" s="316">
        <v>114188.54</v>
      </c>
      <c r="I189" s="293">
        <f t="shared" si="11"/>
        <v>2589745733</v>
      </c>
      <c r="J189" s="292" t="s">
        <v>115</v>
      </c>
      <c r="K189" s="292"/>
    </row>
    <row r="190" spans="1:11" s="308" customFormat="1">
      <c r="A190" s="538">
        <v>44467</v>
      </c>
      <c r="B190" s="315"/>
      <c r="C190" s="292" t="s">
        <v>502</v>
      </c>
      <c r="D190" s="392" t="s">
        <v>2141</v>
      </c>
      <c r="E190" s="292" t="s">
        <v>118</v>
      </c>
      <c r="F190" s="296"/>
      <c r="G190" s="316"/>
      <c r="H190" s="316">
        <v>165249.54</v>
      </c>
      <c r="I190" s="293">
        <f t="shared" si="11"/>
        <v>3747786697</v>
      </c>
      <c r="J190" s="292" t="s">
        <v>115</v>
      </c>
      <c r="K190" s="292"/>
    </row>
    <row r="191" spans="1:11" s="308" customFormat="1">
      <c r="A191" s="538">
        <v>44467</v>
      </c>
      <c r="B191" s="315"/>
      <c r="C191" s="292" t="s">
        <v>593</v>
      </c>
      <c r="D191" s="392" t="s">
        <v>2141</v>
      </c>
      <c r="E191" s="292" t="s">
        <v>118</v>
      </c>
      <c r="F191" s="296"/>
      <c r="G191" s="316"/>
      <c r="H191" s="316">
        <v>241352.16</v>
      </c>
      <c r="I191" s="293">
        <f t="shared" si="11"/>
        <v>5473760559</v>
      </c>
      <c r="J191" s="292" t="s">
        <v>115</v>
      </c>
      <c r="K191" s="292"/>
    </row>
    <row r="192" spans="1:11" s="308" customFormat="1">
      <c r="A192" s="538">
        <v>44467</v>
      </c>
      <c r="B192" s="315"/>
      <c r="C192" s="292" t="s">
        <v>137</v>
      </c>
      <c r="D192" s="392" t="s">
        <v>2045</v>
      </c>
      <c r="E192" s="292" t="s">
        <v>118</v>
      </c>
      <c r="F192" s="296"/>
      <c r="G192" s="316"/>
      <c r="H192" s="316">
        <v>79084.09</v>
      </c>
      <c r="I192" s="293">
        <f t="shared" si="11"/>
        <v>1793592287</v>
      </c>
      <c r="J192" s="292" t="s">
        <v>115</v>
      </c>
      <c r="K192" s="292"/>
    </row>
    <row r="193" spans="1:11" s="308" customFormat="1">
      <c r="A193" s="538">
        <v>44467</v>
      </c>
      <c r="B193" s="315"/>
      <c r="C193" s="292" t="s">
        <v>612</v>
      </c>
      <c r="D193" s="392" t="s">
        <v>2046</v>
      </c>
      <c r="E193" s="292" t="s">
        <v>118</v>
      </c>
      <c r="F193" s="296"/>
      <c r="G193" s="316"/>
      <c r="H193" s="316">
        <v>16525.509999999998</v>
      </c>
      <c r="I193" s="293">
        <f t="shared" si="11"/>
        <v>374791280</v>
      </c>
      <c r="J193" s="292" t="s">
        <v>115</v>
      </c>
      <c r="K193" s="292"/>
    </row>
    <row r="194" spans="1:11" s="308" customFormat="1">
      <c r="A194" s="538">
        <v>44467</v>
      </c>
      <c r="B194" s="315"/>
      <c r="C194" s="292" t="s">
        <v>531</v>
      </c>
      <c r="D194" s="392" t="s">
        <v>2046</v>
      </c>
      <c r="E194" s="292" t="s">
        <v>118</v>
      </c>
      <c r="F194" s="296"/>
      <c r="G194" s="316"/>
      <c r="H194" s="316">
        <v>161562.66</v>
      </c>
      <c r="I194" s="293">
        <f>+ROUND(H194*$K$2,0)</f>
        <v>3664169884</v>
      </c>
      <c r="J194" s="292" t="s">
        <v>115</v>
      </c>
      <c r="K194" s="292"/>
    </row>
    <row r="195" spans="1:11" s="308" customFormat="1">
      <c r="A195" s="538">
        <v>44467</v>
      </c>
      <c r="B195" s="315"/>
      <c r="C195" s="292" t="s">
        <v>1375</v>
      </c>
      <c r="D195" s="392" t="s">
        <v>2037</v>
      </c>
      <c r="E195" s="292" t="s">
        <v>118</v>
      </c>
      <c r="F195" s="296"/>
      <c r="G195" s="316"/>
      <c r="H195" s="316">
        <v>7560</v>
      </c>
      <c r="I195" s="293">
        <f t="shared" ref="I195:I204" si="12">+ROUND(H195*$K$2,0)</f>
        <v>171457466</v>
      </c>
      <c r="J195" s="292" t="s">
        <v>115</v>
      </c>
      <c r="K195" s="292"/>
    </row>
    <row r="196" spans="1:11" s="308" customFormat="1">
      <c r="A196" s="538">
        <v>44467</v>
      </c>
      <c r="B196" s="315"/>
      <c r="C196" s="292" t="s">
        <v>269</v>
      </c>
      <c r="D196" s="392" t="s">
        <v>2037</v>
      </c>
      <c r="E196" s="292" t="s">
        <v>118</v>
      </c>
      <c r="F196" s="296"/>
      <c r="G196" s="316"/>
      <c r="H196" s="316">
        <v>11456.64</v>
      </c>
      <c r="I196" s="293">
        <f t="shared" si="12"/>
        <v>259831543</v>
      </c>
      <c r="J196" s="292" t="s">
        <v>115</v>
      </c>
      <c r="K196" s="292"/>
    </row>
    <row r="197" spans="1:11" s="308" customFormat="1">
      <c r="A197" s="538">
        <v>44467</v>
      </c>
      <c r="B197" s="315"/>
      <c r="C197" s="292" t="s">
        <v>498</v>
      </c>
      <c r="D197" s="392" t="s">
        <v>2037</v>
      </c>
      <c r="E197" s="292" t="s">
        <v>118</v>
      </c>
      <c r="F197" s="296"/>
      <c r="G197" s="316"/>
      <c r="H197" s="316">
        <v>1050</v>
      </c>
      <c r="I197" s="293">
        <f t="shared" si="12"/>
        <v>23813537</v>
      </c>
      <c r="J197" s="292" t="s">
        <v>115</v>
      </c>
      <c r="K197" s="292"/>
    </row>
    <row r="198" spans="1:11" s="308" customFormat="1">
      <c r="A198" s="538">
        <v>44467</v>
      </c>
      <c r="B198" s="315"/>
      <c r="C198" s="292" t="s">
        <v>211</v>
      </c>
      <c r="D198" s="392" t="s">
        <v>2037</v>
      </c>
      <c r="E198" s="292" t="s">
        <v>118</v>
      </c>
      <c r="F198" s="296"/>
      <c r="G198" s="316"/>
      <c r="H198" s="316">
        <v>4000</v>
      </c>
      <c r="I198" s="293">
        <f t="shared" si="12"/>
        <v>90718236</v>
      </c>
      <c r="J198" s="292" t="s">
        <v>115</v>
      </c>
      <c r="K198" s="292"/>
    </row>
    <row r="199" spans="1:11" s="308" customFormat="1">
      <c r="A199" s="538">
        <v>44467</v>
      </c>
      <c r="B199" s="315"/>
      <c r="C199" s="292" t="s">
        <v>271</v>
      </c>
      <c r="D199" s="392" t="s">
        <v>2037</v>
      </c>
      <c r="E199" s="292" t="s">
        <v>118</v>
      </c>
      <c r="F199" s="296"/>
      <c r="G199" s="316"/>
      <c r="H199" s="316">
        <v>9440</v>
      </c>
      <c r="I199" s="293">
        <f t="shared" si="12"/>
        <v>214095037</v>
      </c>
      <c r="J199" s="292" t="s">
        <v>115</v>
      </c>
      <c r="K199" s="292"/>
    </row>
    <row r="200" spans="1:11" s="308" customFormat="1">
      <c r="A200" s="538">
        <v>44467</v>
      </c>
      <c r="B200" s="315"/>
      <c r="C200" s="292" t="s">
        <v>317</v>
      </c>
      <c r="D200" s="392" t="s">
        <v>2037</v>
      </c>
      <c r="E200" s="292" t="s">
        <v>118</v>
      </c>
      <c r="F200" s="296"/>
      <c r="G200" s="316"/>
      <c r="H200" s="316">
        <v>16890</v>
      </c>
      <c r="I200" s="293">
        <f t="shared" si="12"/>
        <v>383057752</v>
      </c>
      <c r="J200" s="292" t="s">
        <v>115</v>
      </c>
      <c r="K200" s="292"/>
    </row>
    <row r="201" spans="1:11" s="308" customFormat="1">
      <c r="A201" s="538">
        <v>44467</v>
      </c>
      <c r="B201" s="315"/>
      <c r="C201" s="292" t="s">
        <v>672</v>
      </c>
      <c r="D201" s="392" t="s">
        <v>2037</v>
      </c>
      <c r="E201" s="292" t="s">
        <v>118</v>
      </c>
      <c r="F201" s="296"/>
      <c r="G201" s="316"/>
      <c r="H201" s="316">
        <v>10800</v>
      </c>
      <c r="I201" s="293">
        <f t="shared" si="12"/>
        <v>244939238</v>
      </c>
      <c r="J201" s="292" t="s">
        <v>115</v>
      </c>
      <c r="K201" s="292"/>
    </row>
    <row r="202" spans="1:11" s="308" customFormat="1">
      <c r="A202" s="538">
        <v>44467</v>
      </c>
      <c r="B202" s="315"/>
      <c r="C202" s="292" t="s">
        <v>553</v>
      </c>
      <c r="D202" s="392" t="s">
        <v>2037</v>
      </c>
      <c r="E202" s="292" t="s">
        <v>118</v>
      </c>
      <c r="F202" s="296"/>
      <c r="G202" s="316"/>
      <c r="H202" s="316">
        <v>7840</v>
      </c>
      <c r="I202" s="293">
        <f t="shared" si="12"/>
        <v>177807743</v>
      </c>
      <c r="J202" s="292" t="s">
        <v>115</v>
      </c>
      <c r="K202" s="292"/>
    </row>
    <row r="203" spans="1:11" s="308" customFormat="1">
      <c r="A203" s="538">
        <v>44467</v>
      </c>
      <c r="B203" s="315"/>
      <c r="C203" s="292" t="s">
        <v>2142</v>
      </c>
      <c r="D203" s="392" t="s">
        <v>2047</v>
      </c>
      <c r="E203" s="292" t="s">
        <v>118</v>
      </c>
      <c r="F203" s="296"/>
      <c r="G203" s="316"/>
      <c r="H203" s="316">
        <v>2760</v>
      </c>
      <c r="I203" s="293">
        <f t="shared" si="12"/>
        <v>62595583</v>
      </c>
      <c r="J203" s="292" t="s">
        <v>115</v>
      </c>
      <c r="K203" s="292"/>
    </row>
    <row r="204" spans="1:11" s="308" customFormat="1">
      <c r="A204" s="538">
        <v>44467</v>
      </c>
      <c r="B204" s="315"/>
      <c r="C204" s="292" t="s">
        <v>157</v>
      </c>
      <c r="D204" s="392" t="s">
        <v>2047</v>
      </c>
      <c r="E204" s="292" t="s">
        <v>118</v>
      </c>
      <c r="F204" s="296"/>
      <c r="G204" s="316"/>
      <c r="H204" s="316">
        <v>8661.94</v>
      </c>
      <c r="I204" s="293">
        <f t="shared" si="12"/>
        <v>196448980</v>
      </c>
      <c r="J204" s="292" t="s">
        <v>115</v>
      </c>
      <c r="K204" s="292"/>
    </row>
    <row r="205" spans="1:11" s="308" customFormat="1">
      <c r="A205" s="538">
        <v>44467</v>
      </c>
      <c r="B205" s="315"/>
      <c r="C205" s="292" t="s">
        <v>281</v>
      </c>
      <c r="D205" s="392" t="s">
        <v>2047</v>
      </c>
      <c r="E205" s="292" t="s">
        <v>118</v>
      </c>
      <c r="F205" s="296"/>
      <c r="G205" s="316"/>
      <c r="H205" s="316">
        <v>4200</v>
      </c>
      <c r="I205" s="293">
        <f t="shared" si="11"/>
        <v>95254148</v>
      </c>
      <c r="J205" s="292" t="s">
        <v>115</v>
      </c>
      <c r="K205" s="292"/>
    </row>
    <row r="206" spans="1:11" s="308" customFormat="1">
      <c r="A206" s="538">
        <v>44467</v>
      </c>
      <c r="B206" s="315"/>
      <c r="C206" s="292" t="s">
        <v>158</v>
      </c>
      <c r="D206" s="392" t="s">
        <v>2047</v>
      </c>
      <c r="E206" s="292" t="s">
        <v>118</v>
      </c>
      <c r="F206" s="296"/>
      <c r="G206" s="316"/>
      <c r="H206" s="316">
        <v>168882.5</v>
      </c>
      <c r="I206" s="293">
        <f t="shared" si="11"/>
        <v>3830180628</v>
      </c>
      <c r="J206" s="292" t="s">
        <v>115</v>
      </c>
      <c r="K206" s="292"/>
    </row>
    <row r="207" spans="1:11" s="308" customFormat="1">
      <c r="A207" s="538">
        <v>44467</v>
      </c>
      <c r="B207" s="315"/>
      <c r="C207" s="292" t="s">
        <v>2143</v>
      </c>
      <c r="D207" s="392" t="s">
        <v>2047</v>
      </c>
      <c r="E207" s="292" t="s">
        <v>118</v>
      </c>
      <c r="F207" s="296"/>
      <c r="G207" s="316"/>
      <c r="H207" s="316">
        <v>1550</v>
      </c>
      <c r="I207" s="293">
        <f t="shared" si="11"/>
        <v>35153316</v>
      </c>
      <c r="J207" s="292" t="s">
        <v>115</v>
      </c>
      <c r="K207" s="292"/>
    </row>
    <row r="208" spans="1:11" s="308" customFormat="1">
      <c r="A208" s="538">
        <v>44467</v>
      </c>
      <c r="B208" s="315"/>
      <c r="C208" s="292" t="s">
        <v>283</v>
      </c>
      <c r="D208" s="392" t="s">
        <v>2047</v>
      </c>
      <c r="E208" s="292" t="s">
        <v>118</v>
      </c>
      <c r="F208" s="296"/>
      <c r="G208" s="316"/>
      <c r="H208" s="316">
        <v>70401.5</v>
      </c>
      <c r="I208" s="293">
        <f t="shared" si="11"/>
        <v>1596674975</v>
      </c>
      <c r="J208" s="292" t="s">
        <v>115</v>
      </c>
      <c r="K208" s="292"/>
    </row>
    <row r="209" spans="1:11" s="308" customFormat="1">
      <c r="A209" s="538">
        <v>44467</v>
      </c>
      <c r="B209" s="315"/>
      <c r="C209" s="292" t="s">
        <v>594</v>
      </c>
      <c r="D209" s="392" t="s">
        <v>2047</v>
      </c>
      <c r="E209" s="292" t="s">
        <v>118</v>
      </c>
      <c r="F209" s="296"/>
      <c r="G209" s="316"/>
      <c r="H209" s="316">
        <v>3285</v>
      </c>
      <c r="I209" s="293">
        <f t="shared" si="11"/>
        <v>74502351</v>
      </c>
      <c r="J209" s="292" t="s">
        <v>115</v>
      </c>
      <c r="K209" s="292"/>
    </row>
    <row r="210" spans="1:11" s="308" customFormat="1">
      <c r="A210" s="538">
        <v>44467</v>
      </c>
      <c r="B210" s="315"/>
      <c r="C210" s="292" t="s">
        <v>501</v>
      </c>
      <c r="D210" s="392" t="s">
        <v>2047</v>
      </c>
      <c r="E210" s="292" t="s">
        <v>118</v>
      </c>
      <c r="F210" s="296"/>
      <c r="G210" s="316"/>
      <c r="H210" s="316">
        <v>6944.29</v>
      </c>
      <c r="I210" s="293">
        <f t="shared" si="11"/>
        <v>157493435</v>
      </c>
      <c r="J210" s="292" t="s">
        <v>115</v>
      </c>
      <c r="K210" s="292"/>
    </row>
    <row r="211" spans="1:11" s="308" customFormat="1">
      <c r="A211" s="538">
        <v>44467</v>
      </c>
      <c r="B211" s="315"/>
      <c r="C211" s="292" t="s">
        <v>662</v>
      </c>
      <c r="D211" s="392" t="s">
        <v>2047</v>
      </c>
      <c r="E211" s="292" t="s">
        <v>118</v>
      </c>
      <c r="F211" s="296"/>
      <c r="G211" s="316"/>
      <c r="H211" s="316">
        <v>708.05</v>
      </c>
      <c r="I211" s="293">
        <f t="shared" si="11"/>
        <v>16058262</v>
      </c>
      <c r="J211" s="292" t="s">
        <v>115</v>
      </c>
      <c r="K211" s="292"/>
    </row>
    <row r="212" spans="1:11" s="308" customFormat="1">
      <c r="A212" s="538">
        <v>44467</v>
      </c>
      <c r="B212" s="315"/>
      <c r="C212" s="292" t="s">
        <v>647</v>
      </c>
      <c r="D212" s="392" t="s">
        <v>2145</v>
      </c>
      <c r="E212" s="292" t="s">
        <v>162</v>
      </c>
      <c r="F212" s="296"/>
      <c r="G212" s="316"/>
      <c r="H212" s="316">
        <v>2060</v>
      </c>
      <c r="I212" s="293">
        <f t="shared" si="11"/>
        <v>46719892</v>
      </c>
      <c r="J212" s="292" t="s">
        <v>115</v>
      </c>
      <c r="K212" s="292"/>
    </row>
    <row r="213" spans="1:11" s="308" customFormat="1">
      <c r="A213" s="538">
        <v>44467</v>
      </c>
      <c r="B213" s="315"/>
      <c r="C213" s="292" t="s">
        <v>530</v>
      </c>
      <c r="D213" s="392" t="s">
        <v>2047</v>
      </c>
      <c r="E213" s="292" t="s">
        <v>118</v>
      </c>
      <c r="F213" s="296"/>
      <c r="G213" s="316"/>
      <c r="H213" s="316">
        <v>18280</v>
      </c>
      <c r="I213" s="293">
        <f t="shared" si="11"/>
        <v>414582339</v>
      </c>
      <c r="J213" s="292" t="s">
        <v>115</v>
      </c>
      <c r="K213" s="292"/>
    </row>
    <row r="214" spans="1:11" s="308" customFormat="1">
      <c r="A214" s="538">
        <v>44467</v>
      </c>
      <c r="B214" s="315"/>
      <c r="C214" s="292" t="s">
        <v>360</v>
      </c>
      <c r="D214" s="392" t="s">
        <v>2047</v>
      </c>
      <c r="E214" s="292" t="s">
        <v>118</v>
      </c>
      <c r="F214" s="296"/>
      <c r="G214" s="316"/>
      <c r="H214" s="316">
        <v>66710.259999999995</v>
      </c>
      <c r="I214" s="293">
        <f t="shared" si="11"/>
        <v>1512959279</v>
      </c>
      <c r="J214" s="292" t="s">
        <v>115</v>
      </c>
      <c r="K214" s="292"/>
    </row>
    <row r="215" spans="1:11" s="308" customFormat="1">
      <c r="A215" s="538">
        <v>44467</v>
      </c>
      <c r="B215" s="315"/>
      <c r="C215" s="292" t="s">
        <v>529</v>
      </c>
      <c r="D215" s="392" t="s">
        <v>2047</v>
      </c>
      <c r="E215" s="292" t="s">
        <v>118</v>
      </c>
      <c r="F215" s="296"/>
      <c r="G215" s="316"/>
      <c r="H215" s="316">
        <v>26220</v>
      </c>
      <c r="I215" s="293">
        <f t="shared" si="11"/>
        <v>594658038</v>
      </c>
      <c r="J215" s="292" t="s">
        <v>115</v>
      </c>
      <c r="K215" s="292"/>
    </row>
    <row r="216" spans="1:11" s="308" customFormat="1">
      <c r="A216" s="538">
        <v>44467</v>
      </c>
      <c r="B216" s="315"/>
      <c r="C216" s="292" t="s">
        <v>533</v>
      </c>
      <c r="D216" s="392" t="s">
        <v>2047</v>
      </c>
      <c r="E216" s="292" t="s">
        <v>118</v>
      </c>
      <c r="F216" s="296"/>
      <c r="G216" s="316"/>
      <c r="H216" s="316">
        <v>4679</v>
      </c>
      <c r="I216" s="293">
        <f t="shared" si="11"/>
        <v>106117657</v>
      </c>
      <c r="J216" s="292" t="s">
        <v>115</v>
      </c>
      <c r="K216" s="292"/>
    </row>
    <row r="217" spans="1:11" s="308" customFormat="1">
      <c r="A217" s="538">
        <v>44467</v>
      </c>
      <c r="B217" s="315"/>
      <c r="C217" s="292" t="s">
        <v>1551</v>
      </c>
      <c r="D217" s="392" t="s">
        <v>2047</v>
      </c>
      <c r="E217" s="292" t="s">
        <v>118</v>
      </c>
      <c r="F217" s="296"/>
      <c r="G217" s="316"/>
      <c r="H217" s="316">
        <v>300</v>
      </c>
      <c r="I217" s="293">
        <f t="shared" si="11"/>
        <v>6803868</v>
      </c>
      <c r="J217" s="292" t="s">
        <v>115</v>
      </c>
      <c r="K217" s="292"/>
    </row>
    <row r="218" spans="1:11" s="308" customFormat="1">
      <c r="A218" s="538">
        <v>44467</v>
      </c>
      <c r="B218" s="315"/>
      <c r="C218" s="292" t="s">
        <v>724</v>
      </c>
      <c r="D218" s="392" t="s">
        <v>2047</v>
      </c>
      <c r="E218" s="292" t="s">
        <v>118</v>
      </c>
      <c r="F218" s="296"/>
      <c r="G218" s="316"/>
      <c r="H218" s="316">
        <v>3100</v>
      </c>
      <c r="I218" s="293">
        <f t="shared" si="11"/>
        <v>70306633</v>
      </c>
      <c r="J218" s="292" t="s">
        <v>115</v>
      </c>
      <c r="K218" s="292"/>
    </row>
    <row r="219" spans="1:11" s="308" customFormat="1">
      <c r="A219" s="538">
        <v>44467</v>
      </c>
      <c r="B219" s="315"/>
      <c r="C219" s="292" t="s">
        <v>395</v>
      </c>
      <c r="D219" s="392" t="s">
        <v>2047</v>
      </c>
      <c r="E219" s="292" t="s">
        <v>118</v>
      </c>
      <c r="F219" s="296"/>
      <c r="G219" s="316"/>
      <c r="H219" s="316">
        <v>2821</v>
      </c>
      <c r="I219" s="293">
        <f t="shared" si="11"/>
        <v>63979036</v>
      </c>
      <c r="J219" s="292" t="s">
        <v>115</v>
      </c>
      <c r="K219" s="292"/>
    </row>
    <row r="220" spans="1:11" s="308" customFormat="1">
      <c r="A220" s="538">
        <v>44467</v>
      </c>
      <c r="B220" s="315"/>
      <c r="C220" s="292" t="s">
        <v>637</v>
      </c>
      <c r="D220" s="392" t="s">
        <v>2047</v>
      </c>
      <c r="E220" s="292" t="s">
        <v>118</v>
      </c>
      <c r="F220" s="296"/>
      <c r="G220" s="316"/>
      <c r="H220" s="316">
        <v>7200</v>
      </c>
      <c r="I220" s="293">
        <f t="shared" si="11"/>
        <v>163292825</v>
      </c>
      <c r="J220" s="292" t="s">
        <v>115</v>
      </c>
      <c r="K220" s="292"/>
    </row>
    <row r="221" spans="1:11" s="308" customFormat="1">
      <c r="A221" s="538">
        <v>44467</v>
      </c>
      <c r="B221" s="315"/>
      <c r="C221" s="292" t="s">
        <v>633</v>
      </c>
      <c r="D221" s="392" t="s">
        <v>2047</v>
      </c>
      <c r="E221" s="292" t="s">
        <v>118</v>
      </c>
      <c r="F221" s="296"/>
      <c r="G221" s="316"/>
      <c r="H221" s="316">
        <v>800</v>
      </c>
      <c r="I221" s="293">
        <f t="shared" si="11"/>
        <v>18143647</v>
      </c>
      <c r="J221" s="292" t="s">
        <v>115</v>
      </c>
      <c r="K221" s="292"/>
    </row>
    <row r="222" spans="1:11" s="308" customFormat="1">
      <c r="A222" s="538">
        <v>44467</v>
      </c>
      <c r="B222" s="315"/>
      <c r="C222" s="292" t="s">
        <v>2144</v>
      </c>
      <c r="D222" s="392" t="s">
        <v>2047</v>
      </c>
      <c r="E222" s="292" t="s">
        <v>118</v>
      </c>
      <c r="F222" s="296"/>
      <c r="G222" s="316"/>
      <c r="H222" s="316">
        <v>899.64</v>
      </c>
      <c r="I222" s="293">
        <f t="shared" si="11"/>
        <v>20403438</v>
      </c>
      <c r="J222" s="292" t="s">
        <v>115</v>
      </c>
      <c r="K222" s="292"/>
    </row>
    <row r="223" spans="1:11" s="308" customFormat="1">
      <c r="A223" s="538">
        <v>44467</v>
      </c>
      <c r="B223" s="315"/>
      <c r="C223" s="292" t="s">
        <v>220</v>
      </c>
      <c r="D223" s="392" t="s">
        <v>2146</v>
      </c>
      <c r="E223" s="292" t="s">
        <v>118</v>
      </c>
      <c r="F223" s="296"/>
      <c r="G223" s="316"/>
      <c r="H223" s="316">
        <v>13219.96</v>
      </c>
      <c r="I223" s="293">
        <f t="shared" si="11"/>
        <v>299822863</v>
      </c>
      <c r="J223" s="292" t="s">
        <v>115</v>
      </c>
      <c r="K223" s="292"/>
    </row>
    <row r="224" spans="1:11" s="308" customFormat="1">
      <c r="A224" s="538">
        <v>44467</v>
      </c>
      <c r="B224" s="315"/>
      <c r="C224" s="292" t="s">
        <v>145</v>
      </c>
      <c r="D224" s="392" t="s">
        <v>2037</v>
      </c>
      <c r="E224" s="292" t="s">
        <v>97</v>
      </c>
      <c r="F224" s="296"/>
      <c r="G224" s="316"/>
      <c r="H224" s="316"/>
      <c r="I224" s="293">
        <v>8650000</v>
      </c>
      <c r="J224" s="292" t="s">
        <v>114</v>
      </c>
      <c r="K224" s="292"/>
    </row>
    <row r="225" spans="1:11" s="308" customFormat="1">
      <c r="A225" s="538">
        <v>44467</v>
      </c>
      <c r="B225" s="315"/>
      <c r="C225" s="292" t="s">
        <v>146</v>
      </c>
      <c r="D225" s="392" t="s">
        <v>2037</v>
      </c>
      <c r="E225" s="292" t="s">
        <v>97</v>
      </c>
      <c r="F225" s="296"/>
      <c r="G225" s="316"/>
      <c r="H225" s="316"/>
      <c r="I225" s="293">
        <v>119258000</v>
      </c>
      <c r="J225" s="292" t="s">
        <v>114</v>
      </c>
      <c r="K225" s="292"/>
    </row>
    <row r="226" spans="1:11" s="308" customFormat="1">
      <c r="A226" s="538">
        <v>44467</v>
      </c>
      <c r="B226" s="315"/>
      <c r="C226" s="292" t="s">
        <v>1711</v>
      </c>
      <c r="D226" s="392" t="s">
        <v>2037</v>
      </c>
      <c r="E226" s="292" t="s">
        <v>97</v>
      </c>
      <c r="F226" s="296"/>
      <c r="G226" s="316"/>
      <c r="H226" s="316"/>
      <c r="I226" s="293">
        <v>16930000</v>
      </c>
      <c r="J226" s="292" t="s">
        <v>114</v>
      </c>
      <c r="K226" s="292"/>
    </row>
    <row r="227" spans="1:11" s="308" customFormat="1">
      <c r="A227" s="538">
        <v>44467</v>
      </c>
      <c r="B227" s="315"/>
      <c r="C227" s="292" t="s">
        <v>275</v>
      </c>
      <c r="D227" s="392" t="s">
        <v>2037</v>
      </c>
      <c r="E227" s="292" t="s">
        <v>97</v>
      </c>
      <c r="F227" s="296"/>
      <c r="G227" s="316"/>
      <c r="H227" s="316"/>
      <c r="I227" s="293">
        <v>11400000</v>
      </c>
      <c r="J227" s="292" t="s">
        <v>114</v>
      </c>
      <c r="K227" s="292"/>
    </row>
    <row r="228" spans="1:11" s="308" customFormat="1">
      <c r="A228" s="538">
        <v>44467</v>
      </c>
      <c r="B228" s="315"/>
      <c r="C228" s="292" t="s">
        <v>147</v>
      </c>
      <c r="D228" s="392" t="s">
        <v>2037</v>
      </c>
      <c r="E228" s="292" t="s">
        <v>97</v>
      </c>
      <c r="F228" s="296"/>
      <c r="G228" s="316"/>
      <c r="H228" s="316"/>
      <c r="I228" s="293">
        <v>45562000</v>
      </c>
      <c r="J228" s="292" t="s">
        <v>114</v>
      </c>
      <c r="K228" s="292"/>
    </row>
    <row r="229" spans="1:11" s="308" customFormat="1">
      <c r="A229" s="538">
        <v>44467</v>
      </c>
      <c r="B229" s="315"/>
      <c r="C229" s="292" t="s">
        <v>148</v>
      </c>
      <c r="D229" s="392" t="s">
        <v>2037</v>
      </c>
      <c r="E229" s="292" t="s">
        <v>97</v>
      </c>
      <c r="F229" s="296"/>
      <c r="G229" s="316"/>
      <c r="H229" s="316"/>
      <c r="I229" s="293">
        <v>225715450</v>
      </c>
      <c r="J229" s="292" t="s">
        <v>114</v>
      </c>
      <c r="K229" s="292"/>
    </row>
    <row r="230" spans="1:11" s="308" customFormat="1">
      <c r="A230" s="538">
        <v>44467</v>
      </c>
      <c r="B230" s="315"/>
      <c r="C230" s="292" t="s">
        <v>214</v>
      </c>
      <c r="D230" s="392" t="s">
        <v>2037</v>
      </c>
      <c r="E230" s="292" t="s">
        <v>97</v>
      </c>
      <c r="F230" s="296"/>
      <c r="G230" s="316"/>
      <c r="H230" s="316"/>
      <c r="I230" s="293">
        <v>61800000</v>
      </c>
      <c r="J230" s="292" t="s">
        <v>114</v>
      </c>
      <c r="K230" s="292"/>
    </row>
    <row r="231" spans="1:11" s="308" customFormat="1">
      <c r="A231" s="538">
        <v>44467</v>
      </c>
      <c r="B231" s="315"/>
      <c r="C231" s="292" t="s">
        <v>319</v>
      </c>
      <c r="D231" s="392" t="s">
        <v>2037</v>
      </c>
      <c r="E231" s="292" t="s">
        <v>97</v>
      </c>
      <c r="F231" s="296"/>
      <c r="G231" s="316"/>
      <c r="H231" s="316"/>
      <c r="I231" s="293">
        <v>26245000</v>
      </c>
      <c r="J231" s="292" t="s">
        <v>114</v>
      </c>
      <c r="K231" s="292"/>
    </row>
    <row r="232" spans="1:11" s="308" customFormat="1">
      <c r="A232" s="538">
        <v>44467</v>
      </c>
      <c r="B232" s="315"/>
      <c r="C232" s="292" t="s">
        <v>1712</v>
      </c>
      <c r="D232" s="392" t="s">
        <v>2037</v>
      </c>
      <c r="E232" s="292" t="s">
        <v>97</v>
      </c>
      <c r="F232" s="296"/>
      <c r="G232" s="316"/>
      <c r="H232" s="316"/>
      <c r="I232" s="293">
        <v>40810000</v>
      </c>
      <c r="J232" s="292" t="s">
        <v>114</v>
      </c>
      <c r="K232" s="292"/>
    </row>
    <row r="233" spans="1:11" s="308" customFormat="1">
      <c r="A233" s="538">
        <v>44467</v>
      </c>
      <c r="B233" s="315"/>
      <c r="C233" s="292" t="s">
        <v>278</v>
      </c>
      <c r="D233" s="392" t="s">
        <v>2037</v>
      </c>
      <c r="E233" s="292" t="s">
        <v>97</v>
      </c>
      <c r="F233" s="296"/>
      <c r="G233" s="316"/>
      <c r="H233" s="316"/>
      <c r="I233" s="293">
        <v>288990000</v>
      </c>
      <c r="J233" s="292" t="s">
        <v>114</v>
      </c>
      <c r="K233" s="292"/>
    </row>
    <row r="234" spans="1:11" s="308" customFormat="1">
      <c r="A234" s="538">
        <v>44467</v>
      </c>
      <c r="B234" s="315"/>
      <c r="C234" s="292" t="s">
        <v>2147</v>
      </c>
      <c r="D234" s="392" t="s">
        <v>2037</v>
      </c>
      <c r="E234" s="292" t="s">
        <v>97</v>
      </c>
      <c r="F234" s="296"/>
      <c r="G234" s="316"/>
      <c r="H234" s="316"/>
      <c r="I234" s="293">
        <v>4300000</v>
      </c>
      <c r="J234" s="292" t="s">
        <v>114</v>
      </c>
      <c r="K234" s="292"/>
    </row>
    <row r="235" spans="1:11" s="308" customFormat="1">
      <c r="A235" s="538">
        <v>44467</v>
      </c>
      <c r="B235" s="315"/>
      <c r="C235" s="292" t="s">
        <v>607</v>
      </c>
      <c r="D235" s="392" t="s">
        <v>2037</v>
      </c>
      <c r="E235" s="292" t="s">
        <v>97</v>
      </c>
      <c r="F235" s="296"/>
      <c r="G235" s="316"/>
      <c r="H235" s="316"/>
      <c r="I235" s="293">
        <v>6650000</v>
      </c>
      <c r="J235" s="292" t="s">
        <v>114</v>
      </c>
      <c r="K235" s="292"/>
    </row>
    <row r="236" spans="1:11" s="308" customFormat="1">
      <c r="A236" s="538">
        <v>44467</v>
      </c>
      <c r="B236" s="315"/>
      <c r="C236" s="292" t="s">
        <v>673</v>
      </c>
      <c r="D236" s="392" t="s">
        <v>2037</v>
      </c>
      <c r="E236" s="292" t="s">
        <v>97</v>
      </c>
      <c r="F236" s="296"/>
      <c r="G236" s="316"/>
      <c r="H236" s="316"/>
      <c r="I236" s="293">
        <v>22989200</v>
      </c>
      <c r="J236" s="292" t="s">
        <v>114</v>
      </c>
      <c r="K236" s="292"/>
    </row>
    <row r="237" spans="1:11" s="308" customFormat="1">
      <c r="A237" s="538">
        <v>44467</v>
      </c>
      <c r="B237" s="315"/>
      <c r="C237" s="292" t="s">
        <v>697</v>
      </c>
      <c r="D237" s="392" t="s">
        <v>2037</v>
      </c>
      <c r="E237" s="292" t="s">
        <v>97</v>
      </c>
      <c r="F237" s="296"/>
      <c r="G237" s="316"/>
      <c r="H237" s="316"/>
      <c r="I237" s="293">
        <v>179385000</v>
      </c>
      <c r="J237" s="292" t="s">
        <v>114</v>
      </c>
      <c r="K237" s="292"/>
    </row>
    <row r="238" spans="1:11" s="308" customFormat="1">
      <c r="A238" s="538">
        <v>44467</v>
      </c>
      <c r="B238" s="315"/>
      <c r="C238" s="292" t="s">
        <v>1560</v>
      </c>
      <c r="D238" s="392" t="s">
        <v>2037</v>
      </c>
      <c r="E238" s="292" t="s">
        <v>97</v>
      </c>
      <c r="F238" s="296"/>
      <c r="G238" s="316"/>
      <c r="H238" s="316"/>
      <c r="I238" s="293">
        <v>6200000</v>
      </c>
      <c r="J238" s="292" t="s">
        <v>114</v>
      </c>
      <c r="K238" s="292"/>
    </row>
    <row r="239" spans="1:11" s="308" customFormat="1">
      <c r="A239" s="538">
        <v>44467</v>
      </c>
      <c r="B239" s="315"/>
      <c r="C239" s="292" t="s">
        <v>149</v>
      </c>
      <c r="D239" s="392" t="s">
        <v>2047</v>
      </c>
      <c r="E239" s="292" t="s">
        <v>97</v>
      </c>
      <c r="F239" s="296"/>
      <c r="G239" s="316"/>
      <c r="H239" s="316"/>
      <c r="I239" s="293">
        <v>45032000</v>
      </c>
      <c r="J239" s="292" t="s">
        <v>114</v>
      </c>
      <c r="K239" s="292"/>
    </row>
    <row r="240" spans="1:11" s="308" customFormat="1">
      <c r="A240" s="538">
        <v>44467</v>
      </c>
      <c r="B240" s="315"/>
      <c r="C240" s="292" t="s">
        <v>197</v>
      </c>
      <c r="D240" s="392" t="s">
        <v>2047</v>
      </c>
      <c r="E240" s="292" t="s">
        <v>97</v>
      </c>
      <c r="F240" s="296"/>
      <c r="G240" s="316"/>
      <c r="H240" s="316"/>
      <c r="I240" s="293">
        <v>15753000</v>
      </c>
      <c r="J240" s="292" t="s">
        <v>114</v>
      </c>
      <c r="K240" s="292"/>
    </row>
    <row r="241" spans="1:11" s="308" customFormat="1">
      <c r="A241" s="538">
        <v>44467</v>
      </c>
      <c r="B241" s="315"/>
      <c r="C241" s="292" t="s">
        <v>150</v>
      </c>
      <c r="D241" s="392" t="s">
        <v>2047</v>
      </c>
      <c r="E241" s="292" t="s">
        <v>97</v>
      </c>
      <c r="F241" s="296"/>
      <c r="G241" s="316"/>
      <c r="H241" s="316"/>
      <c r="I241" s="293">
        <v>201934808</v>
      </c>
      <c r="J241" s="292" t="s">
        <v>114</v>
      </c>
      <c r="K241" s="292"/>
    </row>
    <row r="242" spans="1:11" s="308" customFormat="1">
      <c r="A242" s="538">
        <v>44467</v>
      </c>
      <c r="B242" s="315"/>
      <c r="C242" s="292" t="s">
        <v>542</v>
      </c>
      <c r="D242" s="392" t="s">
        <v>2047</v>
      </c>
      <c r="E242" s="292" t="s">
        <v>162</v>
      </c>
      <c r="F242" s="296"/>
      <c r="G242" s="316"/>
      <c r="H242" s="316"/>
      <c r="I242" s="293">
        <v>212000000</v>
      </c>
      <c r="J242" s="292" t="s">
        <v>114</v>
      </c>
      <c r="K242" s="292"/>
    </row>
    <row r="243" spans="1:11" s="308" customFormat="1">
      <c r="A243" s="538">
        <v>44467</v>
      </c>
      <c r="B243" s="315"/>
      <c r="C243" s="292" t="s">
        <v>455</v>
      </c>
      <c r="D243" s="392" t="s">
        <v>2047</v>
      </c>
      <c r="E243" s="292" t="s">
        <v>97</v>
      </c>
      <c r="F243" s="296"/>
      <c r="G243" s="316"/>
      <c r="H243" s="316"/>
      <c r="I243" s="293">
        <v>362176280</v>
      </c>
      <c r="J243" s="292" t="s">
        <v>114</v>
      </c>
      <c r="K243" s="292"/>
    </row>
    <row r="244" spans="1:11" s="308" customFormat="1">
      <c r="A244" s="538">
        <v>44467</v>
      </c>
      <c r="B244" s="315"/>
      <c r="C244" s="292" t="s">
        <v>456</v>
      </c>
      <c r="D244" s="392" t="s">
        <v>2047</v>
      </c>
      <c r="E244" s="292" t="s">
        <v>97</v>
      </c>
      <c r="F244" s="296"/>
      <c r="G244" s="316"/>
      <c r="H244" s="316"/>
      <c r="I244" s="293">
        <v>10953000</v>
      </c>
      <c r="J244" s="292" t="s">
        <v>114</v>
      </c>
      <c r="K244" s="292"/>
    </row>
    <row r="245" spans="1:11" s="308" customFormat="1">
      <c r="A245" s="538">
        <v>44467</v>
      </c>
      <c r="B245" s="315"/>
      <c r="C245" s="292" t="s">
        <v>1940</v>
      </c>
      <c r="D245" s="392" t="s">
        <v>2047</v>
      </c>
      <c r="E245" s="292" t="s">
        <v>97</v>
      </c>
      <c r="F245" s="296"/>
      <c r="G245" s="316"/>
      <c r="H245" s="316"/>
      <c r="I245" s="293">
        <v>35234000</v>
      </c>
      <c r="J245" s="292" t="s">
        <v>114</v>
      </c>
      <c r="K245" s="292"/>
    </row>
    <row r="246" spans="1:11" s="308" customFormat="1">
      <c r="A246" s="538">
        <v>44467</v>
      </c>
      <c r="B246" s="315"/>
      <c r="C246" s="292" t="s">
        <v>635</v>
      </c>
      <c r="D246" s="392" t="s">
        <v>2047</v>
      </c>
      <c r="E246" s="292" t="s">
        <v>97</v>
      </c>
      <c r="F246" s="296"/>
      <c r="G246" s="316"/>
      <c r="H246" s="316"/>
      <c r="I246" s="293">
        <v>252374000</v>
      </c>
      <c r="J246" s="292" t="s">
        <v>114</v>
      </c>
      <c r="K246" s="292"/>
    </row>
    <row r="247" spans="1:11" s="308" customFormat="1">
      <c r="A247" s="538">
        <v>44467</v>
      </c>
      <c r="B247" s="315"/>
      <c r="C247" s="292" t="s">
        <v>445</v>
      </c>
      <c r="D247" s="392" t="s">
        <v>2047</v>
      </c>
      <c r="E247" s="292" t="s">
        <v>97</v>
      </c>
      <c r="F247" s="296"/>
      <c r="G247" s="316"/>
      <c r="H247" s="316"/>
      <c r="I247" s="293">
        <v>54562500</v>
      </c>
      <c r="J247" s="292" t="s">
        <v>114</v>
      </c>
      <c r="K247" s="292"/>
    </row>
    <row r="248" spans="1:11" s="308" customFormat="1">
      <c r="A248" s="538">
        <v>44467</v>
      </c>
      <c r="B248" s="315"/>
      <c r="C248" s="292" t="s">
        <v>554</v>
      </c>
      <c r="D248" s="392" t="s">
        <v>2047</v>
      </c>
      <c r="E248" s="292" t="s">
        <v>97</v>
      </c>
      <c r="F248" s="296"/>
      <c r="G248" s="316"/>
      <c r="H248" s="316"/>
      <c r="I248" s="293">
        <v>113670250</v>
      </c>
      <c r="J248" s="292" t="s">
        <v>114</v>
      </c>
      <c r="K248" s="292"/>
    </row>
    <row r="249" spans="1:11" s="308" customFormat="1">
      <c r="A249" s="538">
        <v>44467</v>
      </c>
      <c r="B249" s="315"/>
      <c r="C249" s="292" t="s">
        <v>597</v>
      </c>
      <c r="D249" s="392" t="s">
        <v>2047</v>
      </c>
      <c r="E249" s="292" t="s">
        <v>97</v>
      </c>
      <c r="F249" s="296"/>
      <c r="G249" s="316"/>
      <c r="H249" s="316"/>
      <c r="I249" s="293">
        <v>90025000</v>
      </c>
      <c r="J249" s="292" t="s">
        <v>114</v>
      </c>
      <c r="K249" s="292"/>
    </row>
    <row r="250" spans="1:11" s="308" customFormat="1">
      <c r="A250" s="538">
        <v>44467</v>
      </c>
      <c r="B250" s="315"/>
      <c r="C250" s="292" t="s">
        <v>599</v>
      </c>
      <c r="D250" s="392" t="s">
        <v>2047</v>
      </c>
      <c r="E250" s="292" t="s">
        <v>97</v>
      </c>
      <c r="F250" s="296"/>
      <c r="G250" s="316"/>
      <c r="H250" s="316"/>
      <c r="I250" s="293">
        <v>95740210</v>
      </c>
      <c r="J250" s="292" t="s">
        <v>114</v>
      </c>
      <c r="K250" s="292"/>
    </row>
    <row r="251" spans="1:11" s="308" customFormat="1">
      <c r="A251" s="538">
        <v>44467</v>
      </c>
      <c r="B251" s="315"/>
      <c r="C251" s="292" t="s">
        <v>1220</v>
      </c>
      <c r="D251" s="392" t="s">
        <v>2047</v>
      </c>
      <c r="E251" s="292" t="s">
        <v>97</v>
      </c>
      <c r="F251" s="296"/>
      <c r="G251" s="316"/>
      <c r="H251" s="316"/>
      <c r="I251" s="293">
        <v>104530000</v>
      </c>
      <c r="J251" s="292" t="s">
        <v>114</v>
      </c>
      <c r="K251" s="292"/>
    </row>
    <row r="252" spans="1:11" s="308" customFormat="1">
      <c r="A252" s="538">
        <v>44467</v>
      </c>
      <c r="B252" s="315"/>
      <c r="C252" s="292" t="s">
        <v>1714</v>
      </c>
      <c r="D252" s="392" t="s">
        <v>2047</v>
      </c>
      <c r="E252" s="292" t="s">
        <v>97</v>
      </c>
      <c r="F252" s="296"/>
      <c r="G252" s="316"/>
      <c r="H252" s="316"/>
      <c r="I252" s="293">
        <v>220185000</v>
      </c>
      <c r="J252" s="292" t="s">
        <v>114</v>
      </c>
      <c r="K252" s="292"/>
    </row>
    <row r="253" spans="1:11" s="308" customFormat="1">
      <c r="A253" s="538">
        <v>44467</v>
      </c>
      <c r="B253" s="315"/>
      <c r="C253" s="292" t="s">
        <v>2148</v>
      </c>
      <c r="D253" s="392" t="s">
        <v>2047</v>
      </c>
      <c r="E253" s="292" t="s">
        <v>97</v>
      </c>
      <c r="F253" s="296"/>
      <c r="G253" s="316"/>
      <c r="H253" s="316"/>
      <c r="I253" s="293">
        <v>207200000</v>
      </c>
      <c r="J253" s="292" t="s">
        <v>114</v>
      </c>
      <c r="K253" s="292"/>
    </row>
    <row r="254" spans="1:11" s="308" customFormat="1">
      <c r="A254" s="538">
        <v>44449</v>
      </c>
      <c r="B254" s="315"/>
      <c r="C254" s="292" t="s">
        <v>270</v>
      </c>
      <c r="D254" s="392" t="s">
        <v>2076</v>
      </c>
      <c r="E254" s="292" t="s">
        <v>97</v>
      </c>
      <c r="F254" s="296"/>
      <c r="G254" s="316"/>
      <c r="H254" s="316"/>
      <c r="I254" s="293">
        <v>69000000</v>
      </c>
      <c r="J254" s="292" t="s">
        <v>114</v>
      </c>
      <c r="K254" s="292"/>
    </row>
    <row r="255" spans="1:11" s="308" customFormat="1">
      <c r="A255" s="538">
        <v>44449</v>
      </c>
      <c r="B255" s="315"/>
      <c r="C255" s="292" t="s">
        <v>2002</v>
      </c>
      <c r="D255" s="392" t="s">
        <v>2078</v>
      </c>
      <c r="E255" s="292" t="s">
        <v>97</v>
      </c>
      <c r="F255" s="296"/>
      <c r="G255" s="316"/>
      <c r="H255" s="316"/>
      <c r="I255" s="293">
        <v>60275600</v>
      </c>
      <c r="J255" s="292" t="s">
        <v>114</v>
      </c>
      <c r="K255" s="292"/>
    </row>
    <row r="256" spans="1:11" s="308" customFormat="1">
      <c r="A256" s="538">
        <v>44449</v>
      </c>
      <c r="B256" s="315"/>
      <c r="C256" s="292" t="s">
        <v>452</v>
      </c>
      <c r="D256" s="292" t="s">
        <v>2152</v>
      </c>
      <c r="E256" s="292" t="s">
        <v>97</v>
      </c>
      <c r="F256" s="296"/>
      <c r="G256" s="316"/>
      <c r="H256" s="298"/>
      <c r="I256" s="298">
        <v>23000000</v>
      </c>
      <c r="J256" s="292" t="s">
        <v>114</v>
      </c>
      <c r="K256" s="292"/>
    </row>
    <row r="257" spans="1:11" s="308" customFormat="1">
      <c r="A257" s="538">
        <v>44449</v>
      </c>
      <c r="B257" s="315"/>
      <c r="C257" s="292" t="s">
        <v>2149</v>
      </c>
      <c r="D257" s="392" t="s">
        <v>2153</v>
      </c>
      <c r="E257" s="292" t="s">
        <v>97</v>
      </c>
      <c r="F257" s="296"/>
      <c r="G257" s="316"/>
      <c r="H257" s="316"/>
      <c r="I257" s="293">
        <v>96450000</v>
      </c>
      <c r="J257" s="292" t="s">
        <v>114</v>
      </c>
      <c r="K257" s="292"/>
    </row>
    <row r="258" spans="1:11" s="308" customFormat="1">
      <c r="A258" s="538">
        <v>44449</v>
      </c>
      <c r="B258" s="315"/>
      <c r="C258" s="292" t="s">
        <v>2150</v>
      </c>
      <c r="D258" s="392" t="s">
        <v>2154</v>
      </c>
      <c r="E258" s="292" t="s">
        <v>162</v>
      </c>
      <c r="F258" s="296"/>
      <c r="G258" s="316"/>
      <c r="H258" s="316"/>
      <c r="I258" s="293">
        <v>1095000000</v>
      </c>
      <c r="J258" s="292" t="s">
        <v>114</v>
      </c>
      <c r="K258" s="292"/>
    </row>
    <row r="259" spans="1:11" s="308" customFormat="1">
      <c r="A259" s="538">
        <v>44449</v>
      </c>
      <c r="B259" s="315"/>
      <c r="C259" s="292" t="s">
        <v>2151</v>
      </c>
      <c r="D259" s="392" t="s">
        <v>2155</v>
      </c>
      <c r="E259" s="292" t="s">
        <v>97</v>
      </c>
      <c r="F259" s="296"/>
      <c r="G259" s="316"/>
      <c r="H259" s="316"/>
      <c r="I259" s="293">
        <v>77000000</v>
      </c>
      <c r="J259" s="292" t="s">
        <v>114</v>
      </c>
      <c r="K259" s="292"/>
    </row>
    <row r="260" spans="1:11" s="308" customFormat="1">
      <c r="A260" s="538">
        <v>44456</v>
      </c>
      <c r="B260" s="315"/>
      <c r="C260" s="292" t="s">
        <v>697</v>
      </c>
      <c r="D260" s="392" t="s">
        <v>2156</v>
      </c>
      <c r="E260" s="292" t="s">
        <v>162</v>
      </c>
      <c r="F260" s="296"/>
      <c r="G260" s="316"/>
      <c r="H260" s="293">
        <v>16500</v>
      </c>
      <c r="I260" s="293">
        <f t="shared" ref="I260" si="13">+ROUND(H260*$K$2,0)</f>
        <v>374212724</v>
      </c>
      <c r="J260" s="292" t="s">
        <v>115</v>
      </c>
      <c r="K260" s="292"/>
    </row>
    <row r="261" spans="1:11" s="308" customFormat="1">
      <c r="A261" s="538">
        <v>44459</v>
      </c>
      <c r="B261" s="315"/>
      <c r="C261" s="292" t="s">
        <v>270</v>
      </c>
      <c r="D261" s="392" t="s">
        <v>1899</v>
      </c>
      <c r="E261" s="292" t="s">
        <v>162</v>
      </c>
      <c r="F261" s="296"/>
      <c r="G261" s="316"/>
      <c r="H261" s="316"/>
      <c r="I261" s="293">
        <v>72000000</v>
      </c>
      <c r="J261" s="292" t="s">
        <v>114</v>
      </c>
      <c r="K261" s="292"/>
    </row>
    <row r="262" spans="1:11" s="308" customFormat="1">
      <c r="A262" s="538">
        <v>44459</v>
      </c>
      <c r="B262" s="315"/>
      <c r="C262" s="292" t="s">
        <v>270</v>
      </c>
      <c r="D262" s="392" t="s">
        <v>2157</v>
      </c>
      <c r="E262" s="292" t="s">
        <v>162</v>
      </c>
      <c r="F262" s="296"/>
      <c r="G262" s="316"/>
      <c r="H262" s="316"/>
      <c r="I262" s="293">
        <v>405600000</v>
      </c>
      <c r="J262" s="292" t="s">
        <v>114</v>
      </c>
      <c r="K262" s="292"/>
    </row>
    <row r="263" spans="1:11" s="308" customFormat="1">
      <c r="A263" s="538">
        <v>44459</v>
      </c>
      <c r="B263" s="315"/>
      <c r="C263" s="292" t="s">
        <v>2148</v>
      </c>
      <c r="D263" s="392" t="s">
        <v>2158</v>
      </c>
      <c r="E263" s="292" t="s">
        <v>162</v>
      </c>
      <c r="F263" s="296"/>
      <c r="G263" s="316"/>
      <c r="H263" s="316"/>
      <c r="I263" s="293">
        <v>290000000</v>
      </c>
      <c r="J263" s="292" t="s">
        <v>114</v>
      </c>
      <c r="K263" s="292"/>
    </row>
    <row r="264" spans="1:11" s="308" customFormat="1">
      <c r="A264" s="538">
        <v>44467</v>
      </c>
      <c r="B264" s="315"/>
      <c r="C264" s="292" t="s">
        <v>270</v>
      </c>
      <c r="D264" s="392" t="s">
        <v>2159</v>
      </c>
      <c r="E264" s="292" t="s">
        <v>97</v>
      </c>
      <c r="F264" s="296"/>
      <c r="G264" s="316"/>
      <c r="H264" s="316"/>
      <c r="I264" s="293">
        <v>102000000</v>
      </c>
      <c r="J264" s="292" t="s">
        <v>114</v>
      </c>
      <c r="K264" s="292"/>
    </row>
    <row r="265" spans="1:11" s="308" customFormat="1">
      <c r="A265" s="538">
        <v>44467</v>
      </c>
      <c r="B265" s="315"/>
      <c r="C265" s="292" t="s">
        <v>315</v>
      </c>
      <c r="D265" s="392" t="s">
        <v>2160</v>
      </c>
      <c r="E265" s="292" t="s">
        <v>162</v>
      </c>
      <c r="F265" s="296"/>
      <c r="G265" s="316"/>
      <c r="H265" s="316"/>
      <c r="I265" s="293">
        <v>135000000</v>
      </c>
      <c r="J265" s="292" t="s">
        <v>114</v>
      </c>
      <c r="K265" s="292"/>
    </row>
  </sheetData>
  <autoFilter ref="A4:K265" xr:uid="{00000000-0009-0000-0000-000017000000}"/>
  <dataValidations count="1">
    <dataValidation type="list" allowBlank="1" showInputMessage="1" showErrorMessage="1" sqref="J34:J39" xr:uid="{00000000-0002-0000-17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206"/>
  <sheetViews>
    <sheetView zoomScale="80" zoomScaleNormal="80" workbookViewId="0">
      <selection activeCell="D34" sqref="D34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6.42578125" style="294" bestFit="1" customWidth="1"/>
    <col min="13" max="16384" width="9.140625" style="294"/>
  </cols>
  <sheetData>
    <row r="2" spans="1:11">
      <c r="A2" s="294"/>
      <c r="I2" s="294">
        <v>22647.409665378622</v>
      </c>
      <c r="K2" s="294">
        <v>22679.559028733685</v>
      </c>
    </row>
    <row r="3" spans="1:11" ht="38.25">
      <c r="A3" s="597" t="s">
        <v>198</v>
      </c>
      <c r="B3" s="597" t="s">
        <v>427</v>
      </c>
      <c r="C3" s="598" t="s">
        <v>129</v>
      </c>
      <c r="D3" s="598" t="s">
        <v>109</v>
      </c>
      <c r="E3" s="598" t="s">
        <v>126</v>
      </c>
      <c r="F3" s="599" t="s">
        <v>110</v>
      </c>
      <c r="G3" s="599" t="s">
        <v>111</v>
      </c>
      <c r="H3" s="598" t="s">
        <v>112</v>
      </c>
      <c r="I3" s="600" t="s">
        <v>113</v>
      </c>
      <c r="J3" s="599" t="s">
        <v>429</v>
      </c>
      <c r="K3" s="599" t="s">
        <v>428</v>
      </c>
    </row>
    <row r="4" spans="1:11" s="644" customFormat="1">
      <c r="A4" s="639"/>
      <c r="B4" s="639"/>
      <c r="C4" s="640"/>
      <c r="D4" s="640"/>
      <c r="E4" s="640"/>
      <c r="F4" s="641">
        <f>+SUBTOTAL(9,F5:F59697)</f>
        <v>16279391.339999998</v>
      </c>
      <c r="G4" s="642">
        <f>+SUBTOTAL(9,G132:G59697)</f>
        <v>0</v>
      </c>
      <c r="H4" s="642">
        <f>+SUBTOTAL(9,H132:H59697)</f>
        <v>8658527.1899517439</v>
      </c>
      <c r="I4" s="643">
        <f>+SUBTOTAL(9,I132:I59697)</f>
        <v>202288491758</v>
      </c>
      <c r="J4" s="643"/>
      <c r="K4" s="643"/>
    </row>
    <row r="5" spans="1:11">
      <c r="A5" s="538">
        <v>44479</v>
      </c>
      <c r="B5" s="315"/>
      <c r="C5" s="292" t="s">
        <v>1584</v>
      </c>
      <c r="D5" s="292" t="s">
        <v>2043</v>
      </c>
      <c r="E5" s="398" t="s">
        <v>81</v>
      </c>
      <c r="F5" s="296">
        <v>1687148.3</v>
      </c>
      <c r="G5" s="316">
        <f t="shared" ref="G5:G19" si="0">+ROUND(F5*$I$2,0)</f>
        <v>38209538716</v>
      </c>
      <c r="H5" s="298"/>
      <c r="I5" s="298"/>
      <c r="J5" s="292" t="s">
        <v>115</v>
      </c>
      <c r="K5" s="292"/>
    </row>
    <row r="6" spans="1:11">
      <c r="A6" s="538">
        <v>44484</v>
      </c>
      <c r="B6" s="315"/>
      <c r="C6" s="292" t="s">
        <v>1380</v>
      </c>
      <c r="D6" s="292" t="s">
        <v>2193</v>
      </c>
      <c r="E6" s="398" t="s">
        <v>117</v>
      </c>
      <c r="F6" s="296">
        <v>110946.59999999999</v>
      </c>
      <c r="G6" s="316">
        <f t="shared" si="0"/>
        <v>2512653101</v>
      </c>
      <c r="H6" s="298"/>
      <c r="I6" s="298"/>
      <c r="J6" s="292" t="s">
        <v>115</v>
      </c>
      <c r="K6" s="292"/>
    </row>
    <row r="7" spans="1:11">
      <c r="A7" s="538">
        <v>44499</v>
      </c>
      <c r="B7" s="315"/>
      <c r="C7" s="292" t="s">
        <v>1903</v>
      </c>
      <c r="D7" s="292" t="s">
        <v>2193</v>
      </c>
      <c r="E7" s="398" t="s">
        <v>117</v>
      </c>
      <c r="F7" s="296">
        <v>132902</v>
      </c>
      <c r="G7" s="316">
        <f t="shared" si="0"/>
        <v>3009886039</v>
      </c>
      <c r="H7" s="298"/>
      <c r="I7" s="298"/>
      <c r="J7" s="292" t="s">
        <v>115</v>
      </c>
      <c r="K7" s="292"/>
    </row>
    <row r="8" spans="1:11">
      <c r="A8" s="538">
        <v>44474</v>
      </c>
      <c r="B8" s="315"/>
      <c r="C8" s="292" t="s">
        <v>128</v>
      </c>
      <c r="D8" s="292" t="s">
        <v>2193</v>
      </c>
      <c r="E8" s="398" t="s">
        <v>117</v>
      </c>
      <c r="F8" s="296">
        <v>1465448</v>
      </c>
      <c r="G8" s="316">
        <f>+ROUND(F8*$I$2,0)</f>
        <v>33188601199</v>
      </c>
      <c r="H8" s="298"/>
      <c r="I8" s="298"/>
      <c r="J8" s="292" t="s">
        <v>115</v>
      </c>
      <c r="K8" s="292"/>
    </row>
    <row r="9" spans="1:11">
      <c r="A9" s="538">
        <v>44474</v>
      </c>
      <c r="B9" s="315"/>
      <c r="C9" s="292" t="s">
        <v>127</v>
      </c>
      <c r="D9" s="292" t="s">
        <v>2193</v>
      </c>
      <c r="E9" s="398" t="s">
        <v>117</v>
      </c>
      <c r="F9" s="296">
        <v>3337556.2399999998</v>
      </c>
      <c r="G9" s="316">
        <f>+ROUND(F9*$I$2,0)</f>
        <v>75587003449</v>
      </c>
      <c r="H9" s="298"/>
      <c r="I9" s="298"/>
      <c r="J9" s="292" t="s">
        <v>115</v>
      </c>
      <c r="K9" s="292"/>
    </row>
    <row r="10" spans="1:11">
      <c r="A10" s="538">
        <v>44489</v>
      </c>
      <c r="B10" s="315"/>
      <c r="C10" s="292" t="s">
        <v>128</v>
      </c>
      <c r="D10" s="292" t="s">
        <v>2193</v>
      </c>
      <c r="E10" s="398" t="s">
        <v>117</v>
      </c>
      <c r="F10" s="296">
        <v>1704029.4000000001</v>
      </c>
      <c r="G10" s="316">
        <f>+ROUND(F10*$I$2,0)</f>
        <v>38591851904</v>
      </c>
      <c r="H10" s="298"/>
      <c r="I10" s="298"/>
      <c r="J10" s="292" t="s">
        <v>115</v>
      </c>
      <c r="K10" s="292"/>
    </row>
    <row r="11" spans="1:11">
      <c r="A11" s="538">
        <v>44489</v>
      </c>
      <c r="B11" s="315"/>
      <c r="C11" s="292" t="s">
        <v>127</v>
      </c>
      <c r="D11" s="292" t="s">
        <v>2193</v>
      </c>
      <c r="E11" s="398" t="s">
        <v>117</v>
      </c>
      <c r="F11" s="296">
        <v>4356894.8</v>
      </c>
      <c r="G11" s="316">
        <f t="shared" si="0"/>
        <v>98672381405</v>
      </c>
      <c r="H11" s="298"/>
      <c r="I11" s="298"/>
      <c r="J11" s="292" t="s">
        <v>115</v>
      </c>
      <c r="K11" s="292"/>
    </row>
    <row r="12" spans="1:11">
      <c r="A12" s="538">
        <v>44490</v>
      </c>
      <c r="B12" s="315"/>
      <c r="C12" s="292" t="s">
        <v>664</v>
      </c>
      <c r="D12" s="292" t="s">
        <v>2193</v>
      </c>
      <c r="E12" s="398" t="s">
        <v>117</v>
      </c>
      <c r="F12" s="296">
        <v>555890</v>
      </c>
      <c r="G12" s="316">
        <f t="shared" si="0"/>
        <v>12589468559</v>
      </c>
      <c r="H12" s="298"/>
      <c r="I12" s="298"/>
      <c r="J12" s="292" t="s">
        <v>115</v>
      </c>
      <c r="K12" s="292"/>
    </row>
    <row r="13" spans="1:11">
      <c r="A13" s="538">
        <v>44490</v>
      </c>
      <c r="B13" s="315"/>
      <c r="C13" s="292" t="s">
        <v>636</v>
      </c>
      <c r="D13" s="292" t="s">
        <v>2193</v>
      </c>
      <c r="E13" s="398" t="s">
        <v>117</v>
      </c>
      <c r="F13" s="296">
        <v>324450</v>
      </c>
      <c r="G13" s="316">
        <f t="shared" si="0"/>
        <v>7347952066</v>
      </c>
      <c r="H13" s="298"/>
      <c r="I13" s="298"/>
      <c r="J13" s="292" t="s">
        <v>115</v>
      </c>
      <c r="K13" s="292"/>
    </row>
    <row r="14" spans="1:11">
      <c r="A14" s="538">
        <v>44490</v>
      </c>
      <c r="B14" s="315"/>
      <c r="C14" s="292" t="s">
        <v>930</v>
      </c>
      <c r="D14" s="292" t="s">
        <v>2193</v>
      </c>
      <c r="E14" s="398" t="s">
        <v>117</v>
      </c>
      <c r="F14" s="296">
        <v>65924</v>
      </c>
      <c r="G14" s="316">
        <f t="shared" si="0"/>
        <v>1493007835</v>
      </c>
      <c r="H14" s="298"/>
      <c r="I14" s="298"/>
      <c r="J14" s="292" t="s">
        <v>115</v>
      </c>
      <c r="K14" s="292"/>
    </row>
    <row r="15" spans="1:11">
      <c r="A15" s="538">
        <v>44490</v>
      </c>
      <c r="B15" s="315"/>
      <c r="C15" s="292" t="s">
        <v>700</v>
      </c>
      <c r="D15" s="292" t="s">
        <v>2193</v>
      </c>
      <c r="E15" s="398" t="s">
        <v>117</v>
      </c>
      <c r="F15" s="296">
        <v>42480</v>
      </c>
      <c r="G15" s="316">
        <f t="shared" si="0"/>
        <v>962061963</v>
      </c>
      <c r="H15" s="298"/>
      <c r="I15" s="298"/>
      <c r="J15" s="292" t="s">
        <v>115</v>
      </c>
      <c r="K15" s="292"/>
    </row>
    <row r="16" spans="1:11">
      <c r="A16" s="538">
        <v>44499</v>
      </c>
      <c r="B16" s="315"/>
      <c r="C16" s="292" t="s">
        <v>1380</v>
      </c>
      <c r="D16" s="292" t="s">
        <v>2193</v>
      </c>
      <c r="E16" s="398" t="s">
        <v>117</v>
      </c>
      <c r="F16" s="296">
        <v>91068.6</v>
      </c>
      <c r="G16" s="316">
        <f t="shared" si="0"/>
        <v>2062467892</v>
      </c>
      <c r="H16" s="298"/>
      <c r="I16" s="298"/>
      <c r="J16" s="292" t="s">
        <v>115</v>
      </c>
      <c r="K16" s="292"/>
    </row>
    <row r="17" spans="1:12">
      <c r="A17" s="538">
        <v>44499</v>
      </c>
      <c r="B17" s="315"/>
      <c r="C17" s="292" t="s">
        <v>1380</v>
      </c>
      <c r="D17" s="292" t="s">
        <v>2193</v>
      </c>
      <c r="E17" s="398" t="s">
        <v>117</v>
      </c>
      <c r="F17" s="296">
        <v>326159.2</v>
      </c>
      <c r="G17" s="316">
        <f t="shared" si="0"/>
        <v>7386661019</v>
      </c>
      <c r="H17" s="298"/>
      <c r="I17" s="298"/>
      <c r="J17" s="292" t="s">
        <v>115</v>
      </c>
      <c r="K17" s="292"/>
    </row>
    <row r="18" spans="1:12">
      <c r="A18" s="538">
        <v>44470</v>
      </c>
      <c r="B18" s="315"/>
      <c r="C18" s="292" t="s">
        <v>1786</v>
      </c>
      <c r="D18" s="292" t="s">
        <v>2193</v>
      </c>
      <c r="E18" s="398" t="s">
        <v>117</v>
      </c>
      <c r="F18" s="296">
        <v>2076066.2</v>
      </c>
      <c r="G18" s="316">
        <f t="shared" si="0"/>
        <v>47017521724</v>
      </c>
      <c r="H18" s="298"/>
      <c r="I18" s="298"/>
      <c r="J18" s="292" t="s">
        <v>115</v>
      </c>
      <c r="K18" s="292"/>
    </row>
    <row r="19" spans="1:12">
      <c r="A19" s="538">
        <v>44490</v>
      </c>
      <c r="B19" s="315"/>
      <c r="C19" s="292" t="s">
        <v>2194</v>
      </c>
      <c r="D19" s="292" t="s">
        <v>2193</v>
      </c>
      <c r="E19" s="398" t="s">
        <v>117</v>
      </c>
      <c r="F19" s="296">
        <v>2428</v>
      </c>
      <c r="G19" s="316">
        <f t="shared" si="0"/>
        <v>54987911</v>
      </c>
      <c r="H19" s="298"/>
      <c r="I19" s="298"/>
      <c r="J19" s="292" t="s">
        <v>115</v>
      </c>
      <c r="K19" s="292"/>
    </row>
    <row r="20" spans="1:12">
      <c r="A20" s="538">
        <v>44490</v>
      </c>
      <c r="B20" s="315"/>
      <c r="C20" s="292" t="s">
        <v>1905</v>
      </c>
      <c r="D20" s="292" t="s">
        <v>2193</v>
      </c>
      <c r="E20" s="398" t="s">
        <v>96</v>
      </c>
      <c r="F20" s="296"/>
      <c r="G20" s="316">
        <v>10105048000</v>
      </c>
      <c r="H20" s="298"/>
      <c r="I20" s="298"/>
      <c r="J20" s="292" t="s">
        <v>114</v>
      </c>
      <c r="K20" s="292"/>
    </row>
    <row r="21" spans="1:12">
      <c r="A21" s="538">
        <v>44470</v>
      </c>
      <c r="B21" s="315"/>
      <c r="C21" s="292" t="s">
        <v>432</v>
      </c>
      <c r="D21" s="292" t="s">
        <v>2044</v>
      </c>
      <c r="E21" s="398" t="s">
        <v>17</v>
      </c>
      <c r="F21" s="296"/>
      <c r="G21" s="316">
        <v>13200</v>
      </c>
      <c r="H21" s="298"/>
      <c r="I21" s="298"/>
      <c r="J21" s="292" t="s">
        <v>114</v>
      </c>
      <c r="K21" s="292"/>
    </row>
    <row r="22" spans="1:12">
      <c r="A22" s="538">
        <v>44487</v>
      </c>
      <c r="B22" s="315"/>
      <c r="C22" s="292" t="s">
        <v>430</v>
      </c>
      <c r="D22" s="292" t="s">
        <v>2195</v>
      </c>
      <c r="E22" s="398" t="s">
        <v>17</v>
      </c>
      <c r="F22" s="296"/>
      <c r="G22" s="316">
        <v>266067</v>
      </c>
      <c r="H22" s="298"/>
      <c r="I22" s="298"/>
      <c r="J22" s="292" t="s">
        <v>114</v>
      </c>
      <c r="K22" s="292"/>
    </row>
    <row r="23" spans="1:12">
      <c r="A23" s="538">
        <v>44487</v>
      </c>
      <c r="B23" s="315"/>
      <c r="C23" s="292" t="s">
        <v>131</v>
      </c>
      <c r="D23" s="292" t="s">
        <v>2195</v>
      </c>
      <c r="E23" s="398" t="s">
        <v>17</v>
      </c>
      <c r="F23" s="296"/>
      <c r="G23" s="316">
        <v>264125</v>
      </c>
      <c r="H23" s="298"/>
      <c r="I23" s="298"/>
      <c r="J23" s="292" t="s">
        <v>114</v>
      </c>
      <c r="K23" s="292"/>
    </row>
    <row r="24" spans="1:12">
      <c r="A24" s="538">
        <v>44494</v>
      </c>
      <c r="B24" s="315"/>
      <c r="C24" s="292" t="s">
        <v>431</v>
      </c>
      <c r="D24" s="292" t="s">
        <v>2195</v>
      </c>
      <c r="E24" s="398" t="s">
        <v>17</v>
      </c>
      <c r="F24" s="296"/>
      <c r="G24" s="316">
        <v>3265</v>
      </c>
      <c r="H24" s="298"/>
      <c r="I24" s="298"/>
      <c r="J24" s="292" t="s">
        <v>114</v>
      </c>
      <c r="K24" s="292"/>
    </row>
    <row r="25" spans="1:12">
      <c r="A25" s="538">
        <v>44498</v>
      </c>
      <c r="B25" s="315"/>
      <c r="C25" s="292" t="s">
        <v>256</v>
      </c>
      <c r="D25" s="292" t="s">
        <v>2195</v>
      </c>
      <c r="E25" s="398" t="s">
        <v>17</v>
      </c>
      <c r="F25" s="296"/>
      <c r="G25" s="316">
        <v>1800</v>
      </c>
      <c r="H25" s="298"/>
      <c r="I25" s="298"/>
      <c r="J25" s="292" t="s">
        <v>114</v>
      </c>
      <c r="K25" s="292"/>
    </row>
    <row r="26" spans="1:12">
      <c r="A26" s="538">
        <v>44483</v>
      </c>
      <c r="B26" s="315"/>
      <c r="C26" s="292" t="s">
        <v>1075</v>
      </c>
      <c r="D26" s="292" t="s">
        <v>2196</v>
      </c>
      <c r="E26" s="398" t="s">
        <v>18</v>
      </c>
      <c r="F26" s="296"/>
      <c r="G26" s="316">
        <v>42016200</v>
      </c>
      <c r="H26" s="298"/>
      <c r="I26" s="298"/>
      <c r="J26" s="292" t="s">
        <v>114</v>
      </c>
      <c r="K26" s="292"/>
    </row>
    <row r="27" spans="1:12">
      <c r="A27" s="538">
        <v>44475</v>
      </c>
      <c r="B27" s="315"/>
      <c r="C27" s="292" t="s">
        <v>998</v>
      </c>
      <c r="D27" s="292" t="s">
        <v>654</v>
      </c>
      <c r="E27" s="292" t="s">
        <v>161</v>
      </c>
      <c r="F27" s="296"/>
      <c r="G27" s="316">
        <v>4535911806</v>
      </c>
      <c r="H27" s="298"/>
      <c r="I27" s="298"/>
      <c r="J27" s="292" t="s">
        <v>114</v>
      </c>
      <c r="K27" s="292"/>
    </row>
    <row r="28" spans="1:12">
      <c r="A28" s="538">
        <v>44477</v>
      </c>
      <c r="B28" s="315"/>
      <c r="C28" s="292" t="s">
        <v>267</v>
      </c>
      <c r="D28" s="292" t="s">
        <v>623</v>
      </c>
      <c r="E28" s="292"/>
      <c r="F28" s="296"/>
      <c r="G28" s="293">
        <v>27650000</v>
      </c>
      <c r="H28" s="298"/>
      <c r="I28" s="298"/>
      <c r="J28" s="292" t="s">
        <v>114</v>
      </c>
      <c r="K28" s="292"/>
    </row>
    <row r="29" spans="1:12">
      <c r="A29" s="538">
        <v>44477</v>
      </c>
      <c r="B29" s="315"/>
      <c r="C29" s="292" t="s">
        <v>219</v>
      </c>
      <c r="D29" s="292" t="s">
        <v>2197</v>
      </c>
      <c r="E29" s="398" t="s">
        <v>19</v>
      </c>
      <c r="F29" s="296"/>
      <c r="G29" s="316"/>
      <c r="H29" s="298"/>
      <c r="I29" s="551">
        <v>6480258384</v>
      </c>
      <c r="J29" s="552" t="s">
        <v>114</v>
      </c>
      <c r="K29" s="292"/>
      <c r="L29" s="645"/>
    </row>
    <row r="30" spans="1:12">
      <c r="A30" s="538">
        <v>44477</v>
      </c>
      <c r="B30" s="315"/>
      <c r="C30" s="292" t="s">
        <v>219</v>
      </c>
      <c r="D30" s="292" t="s">
        <v>2068</v>
      </c>
      <c r="E30" s="398" t="s">
        <v>19</v>
      </c>
      <c r="F30" s="296"/>
      <c r="G30" s="316"/>
      <c r="H30" s="298"/>
      <c r="I30" s="551">
        <v>122769030</v>
      </c>
      <c r="J30" s="552" t="s">
        <v>114</v>
      </c>
      <c r="K30" s="292"/>
    </row>
    <row r="31" spans="1:12">
      <c r="A31" s="538">
        <v>44477</v>
      </c>
      <c r="B31" s="315"/>
      <c r="C31" s="292" t="s">
        <v>219</v>
      </c>
      <c r="D31" s="292" t="s">
        <v>2089</v>
      </c>
      <c r="E31" s="398" t="s">
        <v>19</v>
      </c>
      <c r="F31" s="296"/>
      <c r="G31" s="316"/>
      <c r="H31" s="551">
        <v>19200</v>
      </c>
      <c r="I31" s="293">
        <f t="shared" ref="I31:I32" si="1">+ROUND(H31*$K$2,0)</f>
        <v>435447533</v>
      </c>
      <c r="J31" s="552" t="s">
        <v>115</v>
      </c>
      <c r="K31" s="292"/>
    </row>
    <row r="32" spans="1:12">
      <c r="A32" s="538">
        <v>44489</v>
      </c>
      <c r="B32" s="315"/>
      <c r="C32" s="292" t="s">
        <v>219</v>
      </c>
      <c r="D32" s="292" t="s">
        <v>2198</v>
      </c>
      <c r="E32" s="398" t="s">
        <v>19</v>
      </c>
      <c r="F32" s="296"/>
      <c r="G32" s="316"/>
      <c r="H32" s="293">
        <v>27601</v>
      </c>
      <c r="I32" s="293">
        <f t="shared" si="1"/>
        <v>625978509</v>
      </c>
      <c r="J32" s="552" t="s">
        <v>115</v>
      </c>
      <c r="K32" s="292"/>
    </row>
    <row r="33" spans="1:11">
      <c r="A33" s="538">
        <v>44489</v>
      </c>
      <c r="B33" s="315"/>
      <c r="C33" s="292" t="s">
        <v>219</v>
      </c>
      <c r="D33" s="292" t="s">
        <v>2198</v>
      </c>
      <c r="E33" s="398" t="s">
        <v>19</v>
      </c>
      <c r="F33" s="296"/>
      <c r="G33" s="316"/>
      <c r="H33" s="551"/>
      <c r="I33" s="293">
        <v>439030200</v>
      </c>
      <c r="J33" s="552" t="s">
        <v>114</v>
      </c>
      <c r="K33" s="292"/>
    </row>
    <row r="34" spans="1:11">
      <c r="A34" s="538">
        <v>44499</v>
      </c>
      <c r="B34" s="315"/>
      <c r="C34" s="292" t="s">
        <v>219</v>
      </c>
      <c r="D34" s="292" t="s">
        <v>2199</v>
      </c>
      <c r="E34" s="398" t="s">
        <v>19</v>
      </c>
      <c r="F34" s="296"/>
      <c r="G34" s="316"/>
      <c r="H34" s="298"/>
      <c r="I34" s="551">
        <v>30499484</v>
      </c>
      <c r="J34" s="552" t="s">
        <v>114</v>
      </c>
      <c r="K34" s="292"/>
    </row>
    <row r="35" spans="1:11">
      <c r="A35" s="538">
        <v>44484</v>
      </c>
      <c r="B35" s="315"/>
      <c r="C35" s="292" t="s">
        <v>131</v>
      </c>
      <c r="D35" s="292" t="s">
        <v>1421</v>
      </c>
      <c r="E35" s="292" t="s">
        <v>20</v>
      </c>
      <c r="F35" s="296"/>
      <c r="G35" s="316"/>
      <c r="H35" s="298"/>
      <c r="I35" s="298">
        <v>6061000</v>
      </c>
      <c r="J35" s="292" t="s">
        <v>114</v>
      </c>
      <c r="K35" s="292"/>
    </row>
    <row r="36" spans="1:11">
      <c r="A36" s="538">
        <v>44484</v>
      </c>
      <c r="B36" s="315"/>
      <c r="C36" s="292" t="s">
        <v>131</v>
      </c>
      <c r="D36" s="292" t="s">
        <v>2200</v>
      </c>
      <c r="E36" s="292" t="s">
        <v>20</v>
      </c>
      <c r="F36" s="296"/>
      <c r="G36" s="316"/>
      <c r="H36" s="298"/>
      <c r="I36" s="298">
        <v>1500000</v>
      </c>
      <c r="J36" s="292" t="s">
        <v>114</v>
      </c>
      <c r="K36" s="292"/>
    </row>
    <row r="37" spans="1:11">
      <c r="A37" s="538">
        <v>44484</v>
      </c>
      <c r="B37" s="315"/>
      <c r="C37" s="292" t="s">
        <v>131</v>
      </c>
      <c r="D37" s="292" t="s">
        <v>2201</v>
      </c>
      <c r="E37" s="292" t="s">
        <v>20</v>
      </c>
      <c r="F37" s="296"/>
      <c r="G37" s="316"/>
      <c r="H37" s="298"/>
      <c r="I37" s="298">
        <v>15270000</v>
      </c>
      <c r="J37" s="292" t="s">
        <v>114</v>
      </c>
      <c r="K37" s="292"/>
    </row>
    <row r="38" spans="1:11">
      <c r="A38" s="538">
        <v>44484</v>
      </c>
      <c r="B38" s="315"/>
      <c r="C38" s="292" t="s">
        <v>131</v>
      </c>
      <c r="D38" s="292" t="s">
        <v>2090</v>
      </c>
      <c r="E38" s="292" t="s">
        <v>20</v>
      </c>
      <c r="F38" s="296"/>
      <c r="G38" s="316"/>
      <c r="H38" s="298"/>
      <c r="I38" s="298">
        <v>7423300</v>
      </c>
      <c r="J38" s="292" t="s">
        <v>114</v>
      </c>
      <c r="K38" s="292"/>
    </row>
    <row r="39" spans="1:11">
      <c r="A39" s="538">
        <v>44484</v>
      </c>
      <c r="B39" s="315"/>
      <c r="C39" s="292" t="s">
        <v>131</v>
      </c>
      <c r="D39" s="292" t="s">
        <v>1908</v>
      </c>
      <c r="E39" s="292" t="s">
        <v>20</v>
      </c>
      <c r="F39" s="296"/>
      <c r="G39" s="316"/>
      <c r="H39" s="298"/>
      <c r="I39" s="298">
        <v>4000000</v>
      </c>
      <c r="J39" s="292" t="s">
        <v>114</v>
      </c>
      <c r="K39" s="292"/>
    </row>
    <row r="40" spans="1:11">
      <c r="A40" s="538">
        <v>44484</v>
      </c>
      <c r="B40" s="315"/>
      <c r="C40" s="292" t="s">
        <v>131</v>
      </c>
      <c r="D40" s="292" t="s">
        <v>628</v>
      </c>
      <c r="E40" s="292" t="s">
        <v>20</v>
      </c>
      <c r="F40" s="296"/>
      <c r="G40" s="316"/>
      <c r="H40" s="298"/>
      <c r="I40" s="298">
        <v>18234198</v>
      </c>
      <c r="J40" s="292" t="s">
        <v>114</v>
      </c>
      <c r="K40" s="292"/>
    </row>
    <row r="41" spans="1:11">
      <c r="A41" s="538">
        <v>44484</v>
      </c>
      <c r="B41" s="315"/>
      <c r="C41" s="292" t="s">
        <v>131</v>
      </c>
      <c r="D41" s="292" t="s">
        <v>1604</v>
      </c>
      <c r="E41" s="292" t="s">
        <v>20</v>
      </c>
      <c r="F41" s="296"/>
      <c r="G41" s="316"/>
      <c r="H41" s="298"/>
      <c r="I41" s="298">
        <v>31520000</v>
      </c>
      <c r="J41" s="292" t="s">
        <v>114</v>
      </c>
      <c r="K41" s="292"/>
    </row>
    <row r="42" spans="1:11">
      <c r="A42" s="538">
        <v>44484</v>
      </c>
      <c r="B42" s="315"/>
      <c r="C42" s="292" t="s">
        <v>131</v>
      </c>
      <c r="D42" s="292" t="s">
        <v>2202</v>
      </c>
      <c r="E42" s="292" t="s">
        <v>20</v>
      </c>
      <c r="F42" s="296"/>
      <c r="G42" s="316"/>
      <c r="H42" s="298"/>
      <c r="I42" s="298">
        <v>3242300</v>
      </c>
      <c r="J42" s="292" t="s">
        <v>114</v>
      </c>
      <c r="K42" s="292"/>
    </row>
    <row r="43" spans="1:11">
      <c r="A43" s="538">
        <v>44484</v>
      </c>
      <c r="B43" s="315"/>
      <c r="C43" s="292" t="s">
        <v>131</v>
      </c>
      <c r="D43" s="292" t="s">
        <v>2064</v>
      </c>
      <c r="E43" s="292" t="s">
        <v>20</v>
      </c>
      <c r="F43" s="296"/>
      <c r="G43" s="316"/>
      <c r="H43" s="298"/>
      <c r="I43" s="298">
        <v>7568000</v>
      </c>
      <c r="J43" s="292" t="s">
        <v>114</v>
      </c>
      <c r="K43" s="292"/>
    </row>
    <row r="44" spans="1:11">
      <c r="A44" s="538">
        <v>44499</v>
      </c>
      <c r="B44" s="315"/>
      <c r="C44" s="292" t="s">
        <v>133</v>
      </c>
      <c r="D44" s="292" t="s">
        <v>2091</v>
      </c>
      <c r="E44" s="292" t="s">
        <v>116</v>
      </c>
      <c r="F44" s="296"/>
      <c r="G44" s="316"/>
      <c r="H44" s="298"/>
      <c r="I44" s="298">
        <v>2005589085</v>
      </c>
      <c r="J44" s="292" t="s">
        <v>114</v>
      </c>
      <c r="K44" s="292"/>
    </row>
    <row r="45" spans="1:11">
      <c r="A45" s="538">
        <v>44499</v>
      </c>
      <c r="B45" s="315"/>
      <c r="C45" s="292" t="s">
        <v>132</v>
      </c>
      <c r="D45" s="292" t="s">
        <v>2192</v>
      </c>
      <c r="E45" s="292" t="s">
        <v>116</v>
      </c>
      <c r="F45" s="296"/>
      <c r="G45" s="316"/>
      <c r="H45" s="298"/>
      <c r="I45" s="298">
        <v>7708051</v>
      </c>
      <c r="J45" s="292" t="s">
        <v>114</v>
      </c>
      <c r="K45" s="292"/>
    </row>
    <row r="46" spans="1:11">
      <c r="A46" s="538">
        <v>44499</v>
      </c>
      <c r="B46" s="315"/>
      <c r="C46" s="292" t="s">
        <v>201</v>
      </c>
      <c r="D46" s="292" t="s">
        <v>2192</v>
      </c>
      <c r="E46" s="292" t="s">
        <v>116</v>
      </c>
      <c r="F46" s="296"/>
      <c r="G46" s="316"/>
      <c r="H46" s="298"/>
      <c r="I46" s="298">
        <v>18220023</v>
      </c>
      <c r="J46" s="292" t="s">
        <v>114</v>
      </c>
      <c r="K46" s="292"/>
    </row>
    <row r="47" spans="1:11">
      <c r="A47" s="538">
        <v>44499</v>
      </c>
      <c r="B47" s="315"/>
      <c r="C47" s="292" t="s">
        <v>655</v>
      </c>
      <c r="D47" s="292" t="s">
        <v>2192</v>
      </c>
      <c r="E47" s="292" t="s">
        <v>116</v>
      </c>
      <c r="F47" s="296"/>
      <c r="G47" s="316"/>
      <c r="H47" s="298"/>
      <c r="I47" s="298">
        <v>7286100</v>
      </c>
      <c r="J47" s="292" t="s">
        <v>114</v>
      </c>
      <c r="K47" s="292"/>
    </row>
    <row r="48" spans="1:11">
      <c r="A48" s="538">
        <v>44499</v>
      </c>
      <c r="B48" s="315"/>
      <c r="C48" s="292" t="s">
        <v>528</v>
      </c>
      <c r="D48" s="292" t="s">
        <v>2192</v>
      </c>
      <c r="E48" s="292" t="s">
        <v>116</v>
      </c>
      <c r="F48" s="296"/>
      <c r="G48" s="316"/>
      <c r="H48" s="298"/>
      <c r="I48" s="298">
        <v>347852622</v>
      </c>
      <c r="J48" s="292" t="s">
        <v>114</v>
      </c>
      <c r="K48" s="292"/>
    </row>
    <row r="49" spans="1:11">
      <c r="A49" s="538">
        <v>44499</v>
      </c>
      <c r="B49" s="315"/>
      <c r="C49" s="292" t="s">
        <v>222</v>
      </c>
      <c r="D49" s="292" t="s">
        <v>2192</v>
      </c>
      <c r="E49" s="292" t="s">
        <v>116</v>
      </c>
      <c r="F49" s="296"/>
      <c r="G49" s="316"/>
      <c r="H49" s="298"/>
      <c r="I49" s="298">
        <v>2743200</v>
      </c>
      <c r="J49" s="292" t="s">
        <v>114</v>
      </c>
      <c r="K49" s="292"/>
    </row>
    <row r="50" spans="1:11">
      <c r="A50" s="538">
        <v>44494</v>
      </c>
      <c r="B50" s="315"/>
      <c r="C50" s="292" t="s">
        <v>392</v>
      </c>
      <c r="D50" s="292" t="s">
        <v>2095</v>
      </c>
      <c r="E50" s="292" t="s">
        <v>116</v>
      </c>
      <c r="F50" s="296"/>
      <c r="G50" s="316"/>
      <c r="H50" s="298"/>
      <c r="I50" s="298">
        <v>22000</v>
      </c>
      <c r="J50" s="292" t="s">
        <v>114</v>
      </c>
      <c r="K50" s="292"/>
    </row>
    <row r="51" spans="1:11">
      <c r="A51" s="538">
        <v>44499</v>
      </c>
      <c r="B51" s="315"/>
      <c r="C51" s="292" t="s">
        <v>1140</v>
      </c>
      <c r="D51" s="292" t="s">
        <v>2058</v>
      </c>
      <c r="E51" s="292" t="s">
        <v>116</v>
      </c>
      <c r="F51" s="296"/>
      <c r="G51" s="316"/>
      <c r="H51" s="298"/>
      <c r="I51" s="298">
        <v>8800</v>
      </c>
      <c r="J51" s="292" t="s">
        <v>114</v>
      </c>
      <c r="K51" s="292"/>
    </row>
    <row r="52" spans="1:11">
      <c r="A52" s="538">
        <v>44484</v>
      </c>
      <c r="B52" s="315"/>
      <c r="C52" s="292" t="s">
        <v>618</v>
      </c>
      <c r="D52" s="292" t="s">
        <v>2058</v>
      </c>
      <c r="E52" s="292" t="s">
        <v>116</v>
      </c>
      <c r="F52" s="296"/>
      <c r="G52" s="316"/>
      <c r="H52" s="298"/>
      <c r="I52" s="298">
        <v>150000</v>
      </c>
      <c r="J52" s="292" t="s">
        <v>114</v>
      </c>
      <c r="K52" s="292"/>
    </row>
    <row r="53" spans="1:11">
      <c r="A53" s="538">
        <v>44479</v>
      </c>
      <c r="B53" s="315"/>
      <c r="C53" s="292" t="s">
        <v>219</v>
      </c>
      <c r="D53" s="292" t="s">
        <v>2267</v>
      </c>
      <c r="E53" s="292" t="s">
        <v>116</v>
      </c>
      <c r="F53" s="296"/>
      <c r="G53" s="316"/>
      <c r="H53" s="298"/>
      <c r="I53" s="298">
        <v>2100000</v>
      </c>
      <c r="J53" s="292" t="s">
        <v>114</v>
      </c>
      <c r="K53" s="292"/>
    </row>
    <row r="54" spans="1:11">
      <c r="A54" s="538">
        <v>44479</v>
      </c>
      <c r="B54" s="315"/>
      <c r="C54" s="292" t="s">
        <v>646</v>
      </c>
      <c r="D54" s="292" t="s">
        <v>2268</v>
      </c>
      <c r="E54" s="292" t="s">
        <v>116</v>
      </c>
      <c r="F54" s="296"/>
      <c r="G54" s="316"/>
      <c r="H54" s="298"/>
      <c r="I54" s="298">
        <v>250000</v>
      </c>
      <c r="J54" s="292" t="s">
        <v>114</v>
      </c>
      <c r="K54" s="292"/>
    </row>
    <row r="55" spans="1:11">
      <c r="A55" s="538">
        <v>44479</v>
      </c>
      <c r="B55" s="315"/>
      <c r="C55" s="292" t="s">
        <v>259</v>
      </c>
      <c r="D55" s="292" t="s">
        <v>2268</v>
      </c>
      <c r="E55" s="292" t="s">
        <v>116</v>
      </c>
      <c r="F55" s="296"/>
      <c r="G55" s="316"/>
      <c r="H55" s="298"/>
      <c r="I55" s="298">
        <v>40000</v>
      </c>
      <c r="J55" s="292" t="s">
        <v>114</v>
      </c>
      <c r="K55" s="292"/>
    </row>
    <row r="56" spans="1:11">
      <c r="A56" s="538">
        <v>44479</v>
      </c>
      <c r="B56" s="315"/>
      <c r="C56" s="292" t="s">
        <v>2288</v>
      </c>
      <c r="D56" s="292" t="s">
        <v>2268</v>
      </c>
      <c r="E56" s="292" t="s">
        <v>116</v>
      </c>
      <c r="F56" s="296"/>
      <c r="G56" s="316"/>
      <c r="H56" s="298"/>
      <c r="I56" s="298">
        <v>140000</v>
      </c>
      <c r="J56" s="292" t="s">
        <v>114</v>
      </c>
      <c r="K56" s="292"/>
    </row>
    <row r="57" spans="1:11">
      <c r="A57" s="538">
        <v>44499</v>
      </c>
      <c r="B57" s="315"/>
      <c r="C57" s="292" t="s">
        <v>495</v>
      </c>
      <c r="D57" s="292" t="s">
        <v>1778</v>
      </c>
      <c r="E57" s="292" t="s">
        <v>116</v>
      </c>
      <c r="F57" s="296"/>
      <c r="G57" s="316"/>
      <c r="H57" s="298"/>
      <c r="I57" s="298">
        <v>12817400</v>
      </c>
      <c r="J57" s="292" t="s">
        <v>114</v>
      </c>
      <c r="K57" s="292"/>
    </row>
    <row r="58" spans="1:11">
      <c r="A58" s="538">
        <v>44479</v>
      </c>
      <c r="B58" s="315"/>
      <c r="C58" s="292" t="s">
        <v>591</v>
      </c>
      <c r="D58" s="292" t="s">
        <v>2058</v>
      </c>
      <c r="E58" s="292" t="s">
        <v>116</v>
      </c>
      <c r="F58" s="296"/>
      <c r="G58" s="316"/>
      <c r="H58" s="298">
        <v>0.4</v>
      </c>
      <c r="I58" s="293">
        <f t="shared" ref="I58" si="2">+ROUND(H58*$K$2,0)</f>
        <v>9072</v>
      </c>
      <c r="J58" s="292" t="s">
        <v>115</v>
      </c>
      <c r="K58" s="292"/>
    </row>
    <row r="59" spans="1:11">
      <c r="A59" s="538">
        <v>44489</v>
      </c>
      <c r="B59" s="315"/>
      <c r="C59" s="292" t="s">
        <v>262</v>
      </c>
      <c r="D59" s="292" t="s">
        <v>2269</v>
      </c>
      <c r="E59" s="292" t="s">
        <v>116</v>
      </c>
      <c r="F59" s="296"/>
      <c r="G59" s="316"/>
      <c r="H59" s="298"/>
      <c r="I59" s="298">
        <v>1450000</v>
      </c>
      <c r="J59" s="292" t="s">
        <v>114</v>
      </c>
      <c r="K59" s="292"/>
    </row>
    <row r="60" spans="1:11">
      <c r="A60" s="538">
        <v>44470</v>
      </c>
      <c r="B60" s="315"/>
      <c r="C60" s="292" t="s">
        <v>130</v>
      </c>
      <c r="D60" s="292" t="s">
        <v>2316</v>
      </c>
      <c r="E60" s="292" t="s">
        <v>116</v>
      </c>
      <c r="F60" s="296"/>
      <c r="G60" s="316"/>
      <c r="H60" s="298"/>
      <c r="I60" s="293">
        <v>22000000</v>
      </c>
      <c r="J60" s="292" t="s">
        <v>114</v>
      </c>
      <c r="K60" s="292"/>
    </row>
    <row r="61" spans="1:11">
      <c r="A61" s="538">
        <v>44499</v>
      </c>
      <c r="B61" s="315"/>
      <c r="C61" s="292" t="s">
        <v>591</v>
      </c>
      <c r="D61" s="292" t="s">
        <v>2317</v>
      </c>
      <c r="E61" s="292" t="s">
        <v>116</v>
      </c>
      <c r="F61" s="296"/>
      <c r="G61" s="316"/>
      <c r="H61" s="298"/>
      <c r="I61" s="293">
        <v>1651406</v>
      </c>
      <c r="J61" s="292" t="s">
        <v>114</v>
      </c>
      <c r="K61" s="292"/>
    </row>
    <row r="62" spans="1:11">
      <c r="A62" s="538">
        <v>44499</v>
      </c>
      <c r="B62" s="315"/>
      <c r="C62" s="292" t="s">
        <v>591</v>
      </c>
      <c r="D62" s="292" t="s">
        <v>2317</v>
      </c>
      <c r="E62" s="292" t="s">
        <v>116</v>
      </c>
      <c r="F62" s="296"/>
      <c r="G62" s="316"/>
      <c r="H62" s="298">
        <v>1915.24</v>
      </c>
      <c r="I62" s="293">
        <f t="shared" ref="I62" si="3">+ROUND(H62*$K$2,0)</f>
        <v>43436799</v>
      </c>
      <c r="J62" s="292" t="s">
        <v>115</v>
      </c>
      <c r="K62" s="292"/>
    </row>
    <row r="63" spans="1:11">
      <c r="A63" s="538">
        <v>44479</v>
      </c>
      <c r="B63" s="315"/>
      <c r="C63" s="292" t="s">
        <v>2092</v>
      </c>
      <c r="D63" s="292" t="s">
        <v>264</v>
      </c>
      <c r="E63" s="292" t="s">
        <v>116</v>
      </c>
      <c r="F63" s="296"/>
      <c r="G63" s="316"/>
      <c r="H63" s="298"/>
      <c r="I63" s="293">
        <v>89606</v>
      </c>
      <c r="J63" s="292" t="s">
        <v>114</v>
      </c>
      <c r="K63" s="292"/>
    </row>
    <row r="64" spans="1:11">
      <c r="A64" s="538">
        <v>44499</v>
      </c>
      <c r="B64" s="315"/>
      <c r="C64" s="292" t="s">
        <v>260</v>
      </c>
      <c r="D64" s="292" t="s">
        <v>1636</v>
      </c>
      <c r="E64" s="292" t="s">
        <v>116</v>
      </c>
      <c r="F64" s="296"/>
      <c r="G64" s="316"/>
      <c r="H64" s="298"/>
      <c r="I64" s="298">
        <v>10260600</v>
      </c>
      <c r="J64" s="292" t="s">
        <v>114</v>
      </c>
      <c r="K64" s="292"/>
    </row>
    <row r="65" spans="1:11">
      <c r="A65" s="538">
        <v>44492</v>
      </c>
      <c r="B65" s="315"/>
      <c r="C65" s="292" t="s">
        <v>1609</v>
      </c>
      <c r="D65" s="292" t="s">
        <v>264</v>
      </c>
      <c r="E65" s="292" t="s">
        <v>116</v>
      </c>
      <c r="F65" s="296"/>
      <c r="G65" s="316"/>
      <c r="H65" s="298"/>
      <c r="I65" s="298">
        <v>2276500</v>
      </c>
      <c r="J65" s="292" t="s">
        <v>114</v>
      </c>
      <c r="K65" s="292"/>
    </row>
    <row r="66" spans="1:11">
      <c r="A66" s="538">
        <v>44479</v>
      </c>
      <c r="B66" s="315"/>
      <c r="C66" s="292" t="s">
        <v>260</v>
      </c>
      <c r="D66" s="292" t="s">
        <v>1636</v>
      </c>
      <c r="E66" s="292" t="s">
        <v>116</v>
      </c>
      <c r="F66" s="296"/>
      <c r="G66" s="316"/>
      <c r="H66" s="298"/>
      <c r="I66" s="298">
        <v>13288200</v>
      </c>
      <c r="J66" s="292" t="s">
        <v>114</v>
      </c>
      <c r="K66" s="292"/>
    </row>
    <row r="67" spans="1:11">
      <c r="A67" s="538">
        <v>44499</v>
      </c>
      <c r="B67" s="315"/>
      <c r="C67" s="292" t="s">
        <v>618</v>
      </c>
      <c r="D67" s="292" t="s">
        <v>2317</v>
      </c>
      <c r="E67" s="292" t="s">
        <v>116</v>
      </c>
      <c r="F67" s="296"/>
      <c r="G67" s="316"/>
      <c r="H67" s="298"/>
      <c r="I67" s="298">
        <v>50000</v>
      </c>
      <c r="J67" s="292" t="s">
        <v>114</v>
      </c>
      <c r="K67" s="292"/>
    </row>
    <row r="68" spans="1:11">
      <c r="A68" s="538">
        <v>44479</v>
      </c>
      <c r="B68" s="315"/>
      <c r="C68" s="292" t="s">
        <v>831</v>
      </c>
      <c r="D68" s="292" t="s">
        <v>2318</v>
      </c>
      <c r="E68" s="292" t="s">
        <v>116</v>
      </c>
      <c r="F68" s="296"/>
      <c r="G68" s="316"/>
      <c r="H68" s="298"/>
      <c r="I68" s="551">
        <v>373000</v>
      </c>
      <c r="J68" s="552" t="s">
        <v>114</v>
      </c>
      <c r="K68" s="292"/>
    </row>
    <row r="69" spans="1:11">
      <c r="A69" s="538">
        <v>44479</v>
      </c>
      <c r="B69" s="315"/>
      <c r="C69" s="292" t="s">
        <v>495</v>
      </c>
      <c r="D69" s="292" t="s">
        <v>2318</v>
      </c>
      <c r="E69" s="292" t="s">
        <v>116</v>
      </c>
      <c r="F69" s="296"/>
      <c r="G69" s="316"/>
      <c r="H69" s="298"/>
      <c r="I69" s="551">
        <v>55000</v>
      </c>
      <c r="J69" s="552" t="s">
        <v>114</v>
      </c>
      <c r="K69" s="292"/>
    </row>
    <row r="70" spans="1:11">
      <c r="A70" s="538">
        <v>44479</v>
      </c>
      <c r="B70" s="315"/>
      <c r="C70" s="292" t="s">
        <v>1295</v>
      </c>
      <c r="D70" s="292" t="s">
        <v>2318</v>
      </c>
      <c r="E70" s="292" t="s">
        <v>116</v>
      </c>
      <c r="F70" s="296"/>
      <c r="G70" s="316"/>
      <c r="H70" s="298"/>
      <c r="I70" s="551">
        <v>55000</v>
      </c>
      <c r="J70" s="552" t="s">
        <v>114</v>
      </c>
      <c r="K70" s="292"/>
    </row>
    <row r="71" spans="1:11">
      <c r="A71" s="538">
        <v>44470</v>
      </c>
      <c r="B71" s="315"/>
      <c r="C71" s="292" t="s">
        <v>992</v>
      </c>
      <c r="D71" s="292" t="s">
        <v>2318</v>
      </c>
      <c r="E71" s="292" t="s">
        <v>116</v>
      </c>
      <c r="F71" s="296"/>
      <c r="G71" s="316"/>
      <c r="H71" s="298"/>
      <c r="I71" s="298">
        <v>248292</v>
      </c>
      <c r="J71" s="552" t="s">
        <v>114</v>
      </c>
      <c r="K71" s="292"/>
    </row>
    <row r="72" spans="1:11">
      <c r="A72" s="538">
        <v>44499</v>
      </c>
      <c r="B72" s="315"/>
      <c r="C72" s="292" t="s">
        <v>1298</v>
      </c>
      <c r="D72" s="292" t="s">
        <v>2318</v>
      </c>
      <c r="E72" s="292" t="s">
        <v>116</v>
      </c>
      <c r="F72" s="296"/>
      <c r="G72" s="316"/>
      <c r="H72" s="298">
        <v>0.5</v>
      </c>
      <c r="I72" s="293">
        <f t="shared" ref="I72" si="4">+ROUND(H72*$K$2,0)</f>
        <v>11340</v>
      </c>
      <c r="J72" s="292" t="s">
        <v>115</v>
      </c>
      <c r="K72" s="292"/>
    </row>
    <row r="73" spans="1:11">
      <c r="A73" s="538">
        <v>44489</v>
      </c>
      <c r="B73" s="315"/>
      <c r="C73" s="292" t="s">
        <v>260</v>
      </c>
      <c r="D73" s="292" t="s">
        <v>2270</v>
      </c>
      <c r="E73" s="292" t="s">
        <v>116</v>
      </c>
      <c r="F73" s="296"/>
      <c r="G73" s="316"/>
      <c r="H73" s="298"/>
      <c r="I73" s="298">
        <v>420000</v>
      </c>
      <c r="J73" s="292" t="s">
        <v>114</v>
      </c>
      <c r="K73" s="292"/>
    </row>
    <row r="74" spans="1:11">
      <c r="A74" s="538">
        <v>44479</v>
      </c>
      <c r="B74" s="315"/>
      <c r="C74" s="292" t="s">
        <v>134</v>
      </c>
      <c r="D74" s="292" t="s">
        <v>2271</v>
      </c>
      <c r="E74" s="292" t="s">
        <v>116</v>
      </c>
      <c r="F74" s="296"/>
      <c r="G74" s="316"/>
      <c r="H74" s="298"/>
      <c r="I74" s="298">
        <v>58210000</v>
      </c>
      <c r="J74" s="292" t="s">
        <v>114</v>
      </c>
      <c r="K74" s="292"/>
    </row>
    <row r="75" spans="1:11">
      <c r="A75" s="538">
        <v>44479</v>
      </c>
      <c r="B75" s="315"/>
      <c r="C75" s="292" t="s">
        <v>260</v>
      </c>
      <c r="D75" s="292" t="s">
        <v>2272</v>
      </c>
      <c r="E75" s="292" t="s">
        <v>116</v>
      </c>
      <c r="F75" s="296"/>
      <c r="G75" s="316"/>
      <c r="H75" s="298"/>
      <c r="I75" s="293">
        <v>198674100</v>
      </c>
      <c r="J75" s="292" t="s">
        <v>114</v>
      </c>
      <c r="K75" s="292"/>
    </row>
    <row r="76" spans="1:11">
      <c r="A76" s="538">
        <v>44479</v>
      </c>
      <c r="B76" s="315"/>
      <c r="C76" s="292" t="s">
        <v>144</v>
      </c>
      <c r="D76" s="292" t="s">
        <v>2289</v>
      </c>
      <c r="E76" s="292" t="s">
        <v>116</v>
      </c>
      <c r="F76" s="296"/>
      <c r="G76" s="316"/>
      <c r="H76" s="298"/>
      <c r="I76" s="298">
        <v>1717024235</v>
      </c>
      <c r="J76" s="292" t="s">
        <v>114</v>
      </c>
      <c r="K76" s="292"/>
    </row>
    <row r="77" spans="1:11">
      <c r="A77" s="538">
        <v>44489</v>
      </c>
      <c r="B77" s="315"/>
      <c r="C77" s="292" t="s">
        <v>144</v>
      </c>
      <c r="D77" s="292" t="s">
        <v>2290</v>
      </c>
      <c r="E77" s="292" t="s">
        <v>116</v>
      </c>
      <c r="F77" s="296"/>
      <c r="G77" s="316"/>
      <c r="H77" s="298"/>
      <c r="I77" s="298">
        <v>1279105090</v>
      </c>
      <c r="J77" s="292" t="s">
        <v>114</v>
      </c>
      <c r="K77" s="292"/>
    </row>
    <row r="78" spans="1:11">
      <c r="A78" s="538">
        <v>44489</v>
      </c>
      <c r="B78" s="315"/>
      <c r="C78" s="292" t="s">
        <v>352</v>
      </c>
      <c r="D78" s="292" t="s">
        <v>2273</v>
      </c>
      <c r="E78" s="292" t="s">
        <v>116</v>
      </c>
      <c r="F78" s="296"/>
      <c r="G78" s="316"/>
      <c r="H78" s="298"/>
      <c r="I78" s="298">
        <v>7340858</v>
      </c>
      <c r="J78" s="292" t="s">
        <v>114</v>
      </c>
      <c r="K78" s="292"/>
    </row>
    <row r="79" spans="1:11">
      <c r="A79" s="538">
        <v>44489</v>
      </c>
      <c r="B79" s="315"/>
      <c r="C79" s="292" t="s">
        <v>352</v>
      </c>
      <c r="D79" s="292" t="s">
        <v>2274</v>
      </c>
      <c r="E79" s="292" t="s">
        <v>116</v>
      </c>
      <c r="F79" s="296"/>
      <c r="G79" s="316"/>
      <c r="H79" s="298"/>
      <c r="I79" s="298">
        <v>24460700</v>
      </c>
      <c r="J79" s="292" t="s">
        <v>114</v>
      </c>
      <c r="K79" s="292"/>
    </row>
    <row r="80" spans="1:11">
      <c r="A80" s="538">
        <v>44484</v>
      </c>
      <c r="B80" s="315"/>
      <c r="C80" s="292" t="s">
        <v>441</v>
      </c>
      <c r="D80" s="292" t="s">
        <v>2275</v>
      </c>
      <c r="E80" s="292" t="s">
        <v>116</v>
      </c>
      <c r="F80" s="296"/>
      <c r="G80" s="316"/>
      <c r="H80" s="298"/>
      <c r="I80" s="298">
        <v>37477182</v>
      </c>
      <c r="J80" s="292" t="s">
        <v>114</v>
      </c>
      <c r="K80" s="292"/>
    </row>
    <row r="81" spans="1:11">
      <c r="A81" s="538">
        <v>44499</v>
      </c>
      <c r="B81" s="315"/>
      <c r="C81" s="292" t="s">
        <v>144</v>
      </c>
      <c r="D81" s="292" t="s">
        <v>2291</v>
      </c>
      <c r="E81" s="292" t="s">
        <v>116</v>
      </c>
      <c r="F81" s="296"/>
      <c r="G81" s="316"/>
      <c r="H81" s="298"/>
      <c r="I81" s="298">
        <v>1028425345</v>
      </c>
      <c r="J81" s="292" t="s">
        <v>114</v>
      </c>
      <c r="K81" s="292"/>
    </row>
    <row r="82" spans="1:11">
      <c r="A82" s="538">
        <v>44499</v>
      </c>
      <c r="B82" s="315"/>
      <c r="C82" s="292" t="s">
        <v>156</v>
      </c>
      <c r="D82" s="292" t="s">
        <v>2276</v>
      </c>
      <c r="E82" s="292" t="s">
        <v>116</v>
      </c>
      <c r="F82" s="296"/>
      <c r="G82" s="316"/>
      <c r="H82" s="298"/>
      <c r="I82" s="298">
        <v>34780701</v>
      </c>
      <c r="J82" s="292" t="s">
        <v>114</v>
      </c>
      <c r="K82" s="292"/>
    </row>
    <row r="83" spans="1:11">
      <c r="A83" s="538">
        <v>44499</v>
      </c>
      <c r="B83" s="315"/>
      <c r="C83" s="292" t="s">
        <v>592</v>
      </c>
      <c r="D83" s="292" t="s">
        <v>2276</v>
      </c>
      <c r="E83" s="292" t="s">
        <v>116</v>
      </c>
      <c r="F83" s="296"/>
      <c r="G83" s="316"/>
      <c r="H83" s="298"/>
      <c r="I83" s="298">
        <v>67192308</v>
      </c>
      <c r="J83" s="292" t="s">
        <v>114</v>
      </c>
      <c r="K83" s="292"/>
    </row>
    <row r="84" spans="1:11">
      <c r="A84" s="538">
        <v>44499</v>
      </c>
      <c r="B84" s="315"/>
      <c r="C84" s="292" t="s">
        <v>675</v>
      </c>
      <c r="D84" s="292" t="s">
        <v>2277</v>
      </c>
      <c r="E84" s="292" t="s">
        <v>116</v>
      </c>
      <c r="F84" s="296"/>
      <c r="G84" s="316"/>
      <c r="H84" s="298"/>
      <c r="I84" s="298">
        <v>41935000</v>
      </c>
      <c r="J84" s="292" t="s">
        <v>114</v>
      </c>
      <c r="K84" s="292"/>
    </row>
    <row r="85" spans="1:11">
      <c r="A85" s="538">
        <v>44479</v>
      </c>
      <c r="B85" s="315"/>
      <c r="C85" s="292" t="s">
        <v>260</v>
      </c>
      <c r="D85" s="292" t="s">
        <v>2278</v>
      </c>
      <c r="E85" s="292" t="s">
        <v>116</v>
      </c>
      <c r="F85" s="296"/>
      <c r="G85" s="316"/>
      <c r="H85" s="298"/>
      <c r="I85" s="298">
        <v>4000000</v>
      </c>
      <c r="J85" s="292" t="s">
        <v>114</v>
      </c>
      <c r="K85" s="292"/>
    </row>
    <row r="86" spans="1:11" s="646" customFormat="1" ht="12.75">
      <c r="A86" s="538">
        <v>44477</v>
      </c>
      <c r="B86" s="315"/>
      <c r="C86" s="292" t="s">
        <v>2306</v>
      </c>
      <c r="D86" s="292" t="s">
        <v>2307</v>
      </c>
      <c r="E86" s="292" t="s">
        <v>116</v>
      </c>
      <c r="F86" s="296"/>
      <c r="G86" s="316"/>
      <c r="H86" s="298"/>
      <c r="I86" s="298">
        <v>2904000</v>
      </c>
      <c r="J86" s="292" t="s">
        <v>114</v>
      </c>
      <c r="K86" s="292"/>
    </row>
    <row r="87" spans="1:11">
      <c r="A87" s="538">
        <v>44477</v>
      </c>
      <c r="B87" s="315"/>
      <c r="C87" s="292" t="s">
        <v>2308</v>
      </c>
      <c r="D87" s="292" t="s">
        <v>2309</v>
      </c>
      <c r="E87" s="292" t="s">
        <v>116</v>
      </c>
      <c r="F87" s="296"/>
      <c r="G87" s="316"/>
      <c r="H87" s="298"/>
      <c r="I87" s="298">
        <v>11400000</v>
      </c>
      <c r="J87" s="292" t="s">
        <v>114</v>
      </c>
      <c r="K87" s="292"/>
    </row>
    <row r="88" spans="1:11">
      <c r="A88" s="538">
        <v>44499</v>
      </c>
      <c r="B88" s="315"/>
      <c r="C88" s="292" t="s">
        <v>621</v>
      </c>
      <c r="D88" s="292" t="s">
        <v>2116</v>
      </c>
      <c r="E88" s="292" t="s">
        <v>116</v>
      </c>
      <c r="F88" s="296"/>
      <c r="G88" s="316"/>
      <c r="H88" s="298"/>
      <c r="I88" s="298">
        <v>2915000</v>
      </c>
      <c r="J88" s="292" t="s">
        <v>114</v>
      </c>
      <c r="K88" s="292"/>
    </row>
    <row r="89" spans="1:11">
      <c r="A89" s="538">
        <v>44477</v>
      </c>
      <c r="B89" s="315"/>
      <c r="C89" s="292" t="s">
        <v>2310</v>
      </c>
      <c r="D89" s="292" t="s">
        <v>2125</v>
      </c>
      <c r="E89" s="292" t="s">
        <v>116</v>
      </c>
      <c r="F89" s="296"/>
      <c r="G89" s="316"/>
      <c r="H89" s="298"/>
      <c r="I89" s="298">
        <v>3850000</v>
      </c>
      <c r="J89" s="292" t="s">
        <v>114</v>
      </c>
      <c r="K89" s="292"/>
    </row>
    <row r="90" spans="1:11">
      <c r="A90" s="538">
        <v>44477</v>
      </c>
      <c r="B90" s="315"/>
      <c r="C90" s="292" t="s">
        <v>2311</v>
      </c>
      <c r="D90" s="292" t="s">
        <v>2125</v>
      </c>
      <c r="E90" s="292" t="s">
        <v>116</v>
      </c>
      <c r="F90" s="296"/>
      <c r="G90" s="316"/>
      <c r="H90" s="298"/>
      <c r="I90" s="609">
        <v>23298000</v>
      </c>
      <c r="J90" s="292" t="s">
        <v>114</v>
      </c>
      <c r="K90" s="292"/>
    </row>
    <row r="91" spans="1:11">
      <c r="A91" s="538">
        <v>44477</v>
      </c>
      <c r="B91" s="315"/>
      <c r="C91" s="292" t="s">
        <v>2312</v>
      </c>
      <c r="D91" s="292" t="s">
        <v>2125</v>
      </c>
      <c r="E91" s="292" t="s">
        <v>116</v>
      </c>
      <c r="F91" s="296"/>
      <c r="G91" s="316"/>
      <c r="H91" s="298"/>
      <c r="I91" s="298">
        <v>19360000</v>
      </c>
      <c r="J91" s="292" t="s">
        <v>114</v>
      </c>
      <c r="K91" s="292"/>
    </row>
    <row r="92" spans="1:11">
      <c r="A92" s="538">
        <v>44499</v>
      </c>
      <c r="B92" s="315"/>
      <c r="C92" s="292" t="s">
        <v>2304</v>
      </c>
      <c r="D92" s="292" t="s">
        <v>2305</v>
      </c>
      <c r="E92" s="292" t="s">
        <v>116</v>
      </c>
      <c r="F92" s="296"/>
      <c r="G92" s="316"/>
      <c r="H92" s="298"/>
      <c r="I92" s="298">
        <v>30000000</v>
      </c>
      <c r="J92" s="292" t="s">
        <v>114</v>
      </c>
      <c r="K92" s="292"/>
    </row>
    <row r="93" spans="1:11">
      <c r="A93" s="538">
        <v>44499</v>
      </c>
      <c r="B93" s="315"/>
      <c r="C93" s="292" t="s">
        <v>1337</v>
      </c>
      <c r="D93" s="292" t="s">
        <v>2319</v>
      </c>
      <c r="E93" s="292" t="s">
        <v>116</v>
      </c>
      <c r="F93" s="296"/>
      <c r="G93" s="316"/>
      <c r="H93" s="298"/>
      <c r="I93" s="298">
        <v>216666666</v>
      </c>
      <c r="J93" s="292" t="s">
        <v>114</v>
      </c>
      <c r="K93" s="292"/>
    </row>
    <row r="94" spans="1:11">
      <c r="A94" s="538">
        <v>44499</v>
      </c>
      <c r="B94" s="315"/>
      <c r="C94" s="292" t="s">
        <v>2320</v>
      </c>
      <c r="D94" s="292" t="s">
        <v>2321</v>
      </c>
      <c r="E94" s="292" t="s">
        <v>116</v>
      </c>
      <c r="F94" s="296"/>
      <c r="G94" s="316"/>
      <c r="H94" s="298"/>
      <c r="I94" s="298">
        <v>307140000</v>
      </c>
      <c r="J94" s="292" t="s">
        <v>114</v>
      </c>
      <c r="K94" s="292"/>
    </row>
    <row r="95" spans="1:11">
      <c r="A95" s="538">
        <v>44477</v>
      </c>
      <c r="B95" s="315"/>
      <c r="C95" s="292" t="s">
        <v>1330</v>
      </c>
      <c r="D95" s="292" t="s">
        <v>2322</v>
      </c>
      <c r="E95" s="292" t="s">
        <v>116</v>
      </c>
      <c r="F95" s="296"/>
      <c r="G95" s="316"/>
      <c r="H95" s="298"/>
      <c r="I95" s="298">
        <v>156000000</v>
      </c>
      <c r="J95" s="292" t="s">
        <v>114</v>
      </c>
      <c r="K95" s="292"/>
    </row>
    <row r="96" spans="1:11">
      <c r="A96" s="538">
        <v>44477</v>
      </c>
      <c r="B96" s="315"/>
      <c r="C96" s="292" t="s">
        <v>2324</v>
      </c>
      <c r="D96" s="292" t="s">
        <v>2325</v>
      </c>
      <c r="E96" s="292" t="s">
        <v>116</v>
      </c>
      <c r="F96" s="296"/>
      <c r="G96" s="316"/>
      <c r="H96" s="298"/>
      <c r="I96" s="298">
        <v>125092000</v>
      </c>
      <c r="J96" s="292" t="s">
        <v>114</v>
      </c>
      <c r="K96" s="292"/>
    </row>
    <row r="97" spans="1:11">
      <c r="A97" s="538">
        <v>44479</v>
      </c>
      <c r="B97" s="315"/>
      <c r="C97" s="292" t="s">
        <v>504</v>
      </c>
      <c r="D97" s="292" t="s">
        <v>2072</v>
      </c>
      <c r="E97" s="292" t="s">
        <v>116</v>
      </c>
      <c r="F97" s="296"/>
      <c r="G97" s="316"/>
      <c r="H97" s="298"/>
      <c r="I97" s="298">
        <v>98381250</v>
      </c>
      <c r="J97" s="292" t="s">
        <v>114</v>
      </c>
      <c r="K97" s="292"/>
    </row>
    <row r="98" spans="1:11">
      <c r="A98" s="538">
        <v>44479</v>
      </c>
      <c r="B98" s="315"/>
      <c r="C98" s="292" t="s">
        <v>444</v>
      </c>
      <c r="D98" s="292" t="s">
        <v>2072</v>
      </c>
      <c r="E98" s="292" t="s">
        <v>116</v>
      </c>
      <c r="F98" s="296"/>
      <c r="G98" s="316"/>
      <c r="H98" s="298"/>
      <c r="I98" s="298">
        <v>26040000</v>
      </c>
      <c r="J98" s="292" t="s">
        <v>114</v>
      </c>
      <c r="K98" s="292"/>
    </row>
    <row r="99" spans="1:11">
      <c r="A99" s="538">
        <v>44499</v>
      </c>
      <c r="B99" s="315"/>
      <c r="C99" s="292" t="s">
        <v>504</v>
      </c>
      <c r="D99" s="292" t="s">
        <v>2279</v>
      </c>
      <c r="E99" s="292" t="s">
        <v>116</v>
      </c>
      <c r="F99" s="296"/>
      <c r="G99" s="316"/>
      <c r="H99" s="298"/>
      <c r="I99" s="298">
        <v>84465391</v>
      </c>
      <c r="J99" s="292" t="s">
        <v>114</v>
      </c>
      <c r="K99" s="292"/>
    </row>
    <row r="100" spans="1:11">
      <c r="A100" s="538">
        <v>44499</v>
      </c>
      <c r="B100" s="315"/>
      <c r="C100" s="292" t="s">
        <v>444</v>
      </c>
      <c r="D100" s="292" t="s">
        <v>2279</v>
      </c>
      <c r="E100" s="292" t="s">
        <v>116</v>
      </c>
      <c r="F100" s="296"/>
      <c r="G100" s="316"/>
      <c r="H100" s="298"/>
      <c r="I100" s="298">
        <v>20104999</v>
      </c>
      <c r="J100" s="292" t="s">
        <v>114</v>
      </c>
      <c r="K100" s="292"/>
    </row>
    <row r="101" spans="1:11">
      <c r="A101" s="538">
        <v>44479</v>
      </c>
      <c r="B101" s="315"/>
      <c r="C101" s="292" t="s">
        <v>153</v>
      </c>
      <c r="D101" s="292" t="s">
        <v>2292</v>
      </c>
      <c r="E101" s="292" t="s">
        <v>116</v>
      </c>
      <c r="F101" s="296"/>
      <c r="G101" s="316"/>
      <c r="H101" s="298"/>
      <c r="I101" s="298">
        <v>2144000</v>
      </c>
      <c r="J101" s="292" t="s">
        <v>114</v>
      </c>
      <c r="K101" s="292"/>
    </row>
    <row r="102" spans="1:11">
      <c r="A102" s="538">
        <v>44477</v>
      </c>
      <c r="B102" s="315"/>
      <c r="C102" s="292" t="s">
        <v>438</v>
      </c>
      <c r="D102" s="292" t="s">
        <v>2073</v>
      </c>
      <c r="E102" s="292" t="s">
        <v>116</v>
      </c>
      <c r="F102" s="296"/>
      <c r="G102" s="316"/>
      <c r="H102" s="298"/>
      <c r="I102" s="298">
        <v>23430180</v>
      </c>
      <c r="J102" s="292" t="s">
        <v>114</v>
      </c>
      <c r="K102" s="292"/>
    </row>
    <row r="103" spans="1:11">
      <c r="A103" s="538">
        <v>44489</v>
      </c>
      <c r="B103" s="315"/>
      <c r="C103" s="292" t="s">
        <v>438</v>
      </c>
      <c r="D103" s="292" t="s">
        <v>2280</v>
      </c>
      <c r="E103" s="292" t="s">
        <v>116</v>
      </c>
      <c r="F103" s="296"/>
      <c r="G103" s="316"/>
      <c r="H103" s="298"/>
      <c r="I103" s="298">
        <v>6440200</v>
      </c>
      <c r="J103" s="292" t="s">
        <v>114</v>
      </c>
      <c r="K103" s="292"/>
    </row>
    <row r="104" spans="1:11">
      <c r="A104" s="538">
        <v>44477</v>
      </c>
      <c r="B104" s="315"/>
      <c r="C104" s="292" t="s">
        <v>438</v>
      </c>
      <c r="D104" s="292" t="s">
        <v>2294</v>
      </c>
      <c r="E104" s="292" t="s">
        <v>116</v>
      </c>
      <c r="F104" s="296"/>
      <c r="G104" s="316"/>
      <c r="H104" s="298"/>
      <c r="I104" s="298">
        <v>9219900</v>
      </c>
      <c r="J104" s="292" t="s">
        <v>114</v>
      </c>
      <c r="K104" s="292"/>
    </row>
    <row r="105" spans="1:11">
      <c r="A105" s="538">
        <v>44499</v>
      </c>
      <c r="B105" s="315"/>
      <c r="C105" s="292" t="s">
        <v>280</v>
      </c>
      <c r="D105" s="292" t="s">
        <v>2131</v>
      </c>
      <c r="E105" s="292" t="s">
        <v>116</v>
      </c>
      <c r="F105" s="296"/>
      <c r="G105" s="316"/>
      <c r="H105" s="298"/>
      <c r="I105" s="298">
        <v>20820000</v>
      </c>
      <c r="J105" s="292" t="s">
        <v>114</v>
      </c>
      <c r="K105" s="292"/>
    </row>
    <row r="106" spans="1:11">
      <c r="A106" s="538">
        <v>44499</v>
      </c>
      <c r="B106" s="315"/>
      <c r="C106" s="292" t="s">
        <v>277</v>
      </c>
      <c r="D106" s="292" t="s">
        <v>2280</v>
      </c>
      <c r="E106" s="292" t="s">
        <v>116</v>
      </c>
      <c r="F106" s="296"/>
      <c r="G106" s="316"/>
      <c r="H106" s="298"/>
      <c r="I106" s="298">
        <v>27605400</v>
      </c>
      <c r="J106" s="292" t="s">
        <v>114</v>
      </c>
      <c r="K106" s="292"/>
    </row>
    <row r="107" spans="1:11">
      <c r="A107" s="538">
        <v>44489</v>
      </c>
      <c r="B107" s="315"/>
      <c r="C107" s="292" t="s">
        <v>1877</v>
      </c>
      <c r="D107" s="292" t="s">
        <v>2028</v>
      </c>
      <c r="E107" s="292" t="s">
        <v>116</v>
      </c>
      <c r="F107" s="296"/>
      <c r="G107" s="316"/>
      <c r="H107" s="298"/>
      <c r="I107" s="298">
        <v>6074300</v>
      </c>
      <c r="J107" s="292" t="s">
        <v>114</v>
      </c>
      <c r="K107" s="292"/>
    </row>
    <row r="108" spans="1:11">
      <c r="A108" s="538">
        <v>44499</v>
      </c>
      <c r="B108" s="315"/>
      <c r="C108" s="292" t="s">
        <v>549</v>
      </c>
      <c r="D108" s="292" t="s">
        <v>2295</v>
      </c>
      <c r="E108" s="292" t="s">
        <v>116</v>
      </c>
      <c r="F108" s="296"/>
      <c r="G108" s="316"/>
      <c r="H108" s="298"/>
      <c r="I108" s="298">
        <v>24336400</v>
      </c>
      <c r="J108" s="292" t="s">
        <v>114</v>
      </c>
      <c r="K108" s="292"/>
    </row>
    <row r="109" spans="1:11">
      <c r="A109" s="538">
        <v>44489</v>
      </c>
      <c r="B109" s="315"/>
      <c r="C109" s="292" t="s">
        <v>549</v>
      </c>
      <c r="D109" s="292" t="s">
        <v>2134</v>
      </c>
      <c r="E109" s="292" t="s">
        <v>116</v>
      </c>
      <c r="F109" s="296"/>
      <c r="G109" s="316"/>
      <c r="H109" s="298"/>
      <c r="I109" s="298">
        <v>11160000</v>
      </c>
      <c r="J109" s="292" t="s">
        <v>114</v>
      </c>
      <c r="K109" s="292"/>
    </row>
    <row r="110" spans="1:11">
      <c r="A110" s="538">
        <v>44499</v>
      </c>
      <c r="B110" s="315"/>
      <c r="C110" s="292" t="s">
        <v>155</v>
      </c>
      <c r="D110" s="292" t="s">
        <v>2135</v>
      </c>
      <c r="E110" s="292" t="s">
        <v>116</v>
      </c>
      <c r="F110" s="296"/>
      <c r="G110" s="316"/>
      <c r="H110" s="298"/>
      <c r="I110" s="298">
        <v>1116015470</v>
      </c>
      <c r="J110" s="292" t="s">
        <v>114</v>
      </c>
      <c r="K110" s="292"/>
    </row>
    <row r="111" spans="1:11">
      <c r="A111" s="538">
        <v>44479</v>
      </c>
      <c r="B111" s="315"/>
      <c r="C111" s="292" t="s">
        <v>556</v>
      </c>
      <c r="D111" s="292" t="s">
        <v>2281</v>
      </c>
      <c r="E111" s="292" t="s">
        <v>116</v>
      </c>
      <c r="F111" s="296"/>
      <c r="G111" s="316"/>
      <c r="H111" s="298"/>
      <c r="I111" s="298">
        <v>23280000</v>
      </c>
      <c r="J111" s="292" t="s">
        <v>114</v>
      </c>
      <c r="K111" s="292"/>
    </row>
    <row r="112" spans="1:11">
      <c r="A112" s="538">
        <v>44499</v>
      </c>
      <c r="B112" s="315"/>
      <c r="C112" s="292" t="s">
        <v>154</v>
      </c>
      <c r="D112" s="292" t="s">
        <v>2282</v>
      </c>
      <c r="E112" s="292" t="s">
        <v>116</v>
      </c>
      <c r="F112" s="296"/>
      <c r="G112" s="316"/>
      <c r="H112" s="298"/>
      <c r="I112" s="298">
        <v>712391</v>
      </c>
      <c r="J112" s="292" t="s">
        <v>114</v>
      </c>
      <c r="K112" s="292"/>
    </row>
    <row r="113" spans="1:11">
      <c r="A113" s="538">
        <v>44499</v>
      </c>
      <c r="B113" s="315"/>
      <c r="C113" s="292" t="s">
        <v>602</v>
      </c>
      <c r="D113" s="292" t="s">
        <v>2283</v>
      </c>
      <c r="E113" s="292" t="s">
        <v>116</v>
      </c>
      <c r="F113" s="296"/>
      <c r="G113" s="316"/>
      <c r="H113" s="298"/>
      <c r="I113" s="298">
        <v>46658222</v>
      </c>
      <c r="J113" s="292" t="s">
        <v>114</v>
      </c>
      <c r="K113" s="292"/>
    </row>
    <row r="114" spans="1:11">
      <c r="A114" s="538">
        <v>44499</v>
      </c>
      <c r="B114" s="315"/>
      <c r="C114" s="292" t="s">
        <v>543</v>
      </c>
      <c r="D114" s="292" t="s">
        <v>2287</v>
      </c>
      <c r="E114" s="292" t="s">
        <v>116</v>
      </c>
      <c r="F114" s="296"/>
      <c r="G114" s="316"/>
      <c r="H114" s="298"/>
      <c r="I114" s="298">
        <v>31400000</v>
      </c>
      <c r="J114" s="292" t="s">
        <v>114</v>
      </c>
      <c r="K114" s="292"/>
    </row>
    <row r="115" spans="1:11">
      <c r="A115" s="538">
        <v>44499</v>
      </c>
      <c r="B115" s="315"/>
      <c r="C115" s="292" t="s">
        <v>970</v>
      </c>
      <c r="D115" s="292" t="s">
        <v>2293</v>
      </c>
      <c r="E115" s="292" t="s">
        <v>116</v>
      </c>
      <c r="F115" s="296"/>
      <c r="G115" s="316"/>
      <c r="H115" s="298"/>
      <c r="I115" s="298">
        <v>5300000</v>
      </c>
      <c r="J115" s="292" t="s">
        <v>114</v>
      </c>
      <c r="K115" s="292"/>
    </row>
    <row r="116" spans="1:11">
      <c r="A116" s="538">
        <v>44499</v>
      </c>
      <c r="B116" s="315"/>
      <c r="C116" s="292" t="s">
        <v>152</v>
      </c>
      <c r="D116" s="292" t="s">
        <v>2284</v>
      </c>
      <c r="E116" s="292" t="s">
        <v>116</v>
      </c>
      <c r="F116" s="296"/>
      <c r="G116" s="316"/>
      <c r="H116" s="298"/>
      <c r="I116" s="298">
        <v>216930360</v>
      </c>
      <c r="J116" s="292" t="s">
        <v>114</v>
      </c>
      <c r="K116" s="292"/>
    </row>
    <row r="117" spans="1:11">
      <c r="A117" s="538">
        <v>44479</v>
      </c>
      <c r="B117" s="315"/>
      <c r="C117" s="292" t="s">
        <v>1270</v>
      </c>
      <c r="D117" s="292" t="s">
        <v>2296</v>
      </c>
      <c r="E117" s="292" t="s">
        <v>116</v>
      </c>
      <c r="F117" s="296"/>
      <c r="G117" s="316"/>
      <c r="H117" s="298"/>
      <c r="I117" s="298">
        <v>810261000</v>
      </c>
      <c r="J117" s="292" t="s">
        <v>114</v>
      </c>
      <c r="K117" s="292"/>
    </row>
    <row r="118" spans="1:11">
      <c r="A118" s="538">
        <v>44479</v>
      </c>
      <c r="B118" s="315"/>
      <c r="C118" s="292" t="s">
        <v>151</v>
      </c>
      <c r="D118" s="292" t="s">
        <v>2297</v>
      </c>
      <c r="E118" s="292" t="s">
        <v>116</v>
      </c>
      <c r="F118" s="296"/>
      <c r="G118" s="316"/>
      <c r="H118" s="298"/>
      <c r="I118" s="298">
        <v>40061290</v>
      </c>
      <c r="J118" s="292" t="s">
        <v>114</v>
      </c>
      <c r="K118" s="292"/>
    </row>
    <row r="119" spans="1:11">
      <c r="A119" s="538">
        <v>44479</v>
      </c>
      <c r="B119" s="315"/>
      <c r="C119" s="292" t="s">
        <v>393</v>
      </c>
      <c r="D119" s="292" t="s">
        <v>2298</v>
      </c>
      <c r="E119" s="292" t="s">
        <v>116</v>
      </c>
      <c r="F119" s="296"/>
      <c r="G119" s="316"/>
      <c r="H119" s="298"/>
      <c r="I119" s="298">
        <v>58500000</v>
      </c>
      <c r="J119" s="292" t="s">
        <v>114</v>
      </c>
      <c r="K119" s="292"/>
    </row>
    <row r="120" spans="1:11">
      <c r="A120" s="538">
        <v>44479</v>
      </c>
      <c r="B120" s="315"/>
      <c r="C120" s="292" t="s">
        <v>967</v>
      </c>
      <c r="D120" s="292" t="s">
        <v>2299</v>
      </c>
      <c r="E120" s="292" t="s">
        <v>116</v>
      </c>
      <c r="F120" s="296"/>
      <c r="G120" s="316"/>
      <c r="H120" s="298"/>
      <c r="I120" s="298">
        <v>101386800</v>
      </c>
      <c r="J120" s="292" t="s">
        <v>114</v>
      </c>
      <c r="K120" s="292"/>
    </row>
    <row r="121" spans="1:11">
      <c r="A121" s="538">
        <v>44499</v>
      </c>
      <c r="B121" s="315"/>
      <c r="C121" s="292" t="s">
        <v>1270</v>
      </c>
      <c r="D121" s="292" t="s">
        <v>2300</v>
      </c>
      <c r="E121" s="292" t="s">
        <v>116</v>
      </c>
      <c r="F121" s="296"/>
      <c r="G121" s="316"/>
      <c r="H121" s="298"/>
      <c r="I121" s="298">
        <v>898079000</v>
      </c>
      <c r="J121" s="292" t="s">
        <v>114</v>
      </c>
      <c r="K121" s="292"/>
    </row>
    <row r="122" spans="1:11">
      <c r="A122" s="538">
        <v>44499</v>
      </c>
      <c r="B122" s="315"/>
      <c r="C122" s="292" t="s">
        <v>151</v>
      </c>
      <c r="D122" s="292" t="s">
        <v>2301</v>
      </c>
      <c r="E122" s="292" t="s">
        <v>116</v>
      </c>
      <c r="F122" s="296"/>
      <c r="G122" s="316"/>
      <c r="H122" s="298"/>
      <c r="I122" s="298">
        <v>39783333</v>
      </c>
      <c r="J122" s="292" t="s">
        <v>114</v>
      </c>
      <c r="K122" s="292"/>
    </row>
    <row r="123" spans="1:11">
      <c r="A123" s="538">
        <v>44499</v>
      </c>
      <c r="B123" s="315"/>
      <c r="C123" s="292" t="s">
        <v>393</v>
      </c>
      <c r="D123" s="292" t="s">
        <v>2302</v>
      </c>
      <c r="E123" s="292" t="s">
        <v>116</v>
      </c>
      <c r="F123" s="296"/>
      <c r="G123" s="316"/>
      <c r="H123" s="298"/>
      <c r="I123" s="298">
        <v>71210337</v>
      </c>
      <c r="J123" s="292" t="s">
        <v>114</v>
      </c>
      <c r="K123" s="292"/>
    </row>
    <row r="124" spans="1:11">
      <c r="A124" s="538">
        <v>44499</v>
      </c>
      <c r="B124" s="315"/>
      <c r="C124" s="292" t="s">
        <v>967</v>
      </c>
      <c r="D124" s="292" t="s">
        <v>2303</v>
      </c>
      <c r="E124" s="292" t="s">
        <v>116</v>
      </c>
      <c r="F124" s="296"/>
      <c r="G124" s="316"/>
      <c r="H124" s="298"/>
      <c r="I124" s="298">
        <v>85600500</v>
      </c>
      <c r="J124" s="292" t="s">
        <v>114</v>
      </c>
      <c r="K124" s="292"/>
    </row>
    <row r="125" spans="1:11">
      <c r="A125" s="538">
        <v>44479</v>
      </c>
      <c r="B125" s="315"/>
      <c r="C125" s="292" t="s">
        <v>611</v>
      </c>
      <c r="D125" s="292" t="s">
        <v>2285</v>
      </c>
      <c r="E125" s="292" t="s">
        <v>116</v>
      </c>
      <c r="F125" s="296"/>
      <c r="G125" s="316"/>
      <c r="H125" s="298"/>
      <c r="I125" s="298">
        <v>4120480</v>
      </c>
      <c r="J125" s="292" t="s">
        <v>114</v>
      </c>
      <c r="K125" s="292"/>
    </row>
    <row r="126" spans="1:11">
      <c r="A126" s="538">
        <v>44479</v>
      </c>
      <c r="B126" s="315"/>
      <c r="C126" s="292" t="s">
        <v>610</v>
      </c>
      <c r="D126" s="292" t="s">
        <v>2285</v>
      </c>
      <c r="E126" s="292" t="s">
        <v>116</v>
      </c>
      <c r="F126" s="296"/>
      <c r="G126" s="316"/>
      <c r="H126" s="298"/>
      <c r="I126" s="298">
        <v>5355000</v>
      </c>
      <c r="J126" s="292" t="s">
        <v>114</v>
      </c>
      <c r="K126" s="292"/>
    </row>
    <row r="127" spans="1:11">
      <c r="A127" s="538">
        <v>44499</v>
      </c>
      <c r="B127" s="315"/>
      <c r="C127" s="292" t="s">
        <v>218</v>
      </c>
      <c r="D127" s="292" t="s">
        <v>461</v>
      </c>
      <c r="E127" s="292" t="s">
        <v>121</v>
      </c>
      <c r="F127" s="296"/>
      <c r="G127" s="316"/>
      <c r="H127" s="298">
        <v>5329.73</v>
      </c>
      <c r="I127" s="293">
        <f t="shared" ref="I127" si="5">+ROUND(H127*$K$2,0)</f>
        <v>120875926</v>
      </c>
      <c r="J127" s="292" t="s">
        <v>115</v>
      </c>
      <c r="K127" s="292"/>
    </row>
    <row r="128" spans="1:11">
      <c r="A128" s="538">
        <v>44479</v>
      </c>
      <c r="B128" s="315"/>
      <c r="C128" s="292" t="s">
        <v>135</v>
      </c>
      <c r="D128" s="292" t="s">
        <v>2286</v>
      </c>
      <c r="E128" s="292" t="s">
        <v>119</v>
      </c>
      <c r="F128" s="296"/>
      <c r="G128" s="316"/>
      <c r="H128" s="298"/>
      <c r="I128" s="298">
        <v>1134670240</v>
      </c>
      <c r="J128" s="292" t="s">
        <v>114</v>
      </c>
      <c r="K128" s="292"/>
    </row>
    <row r="129" spans="1:11">
      <c r="A129" s="538">
        <v>44499</v>
      </c>
      <c r="B129" s="315"/>
      <c r="C129" s="292" t="s">
        <v>135</v>
      </c>
      <c r="D129" s="292" t="s">
        <v>1949</v>
      </c>
      <c r="E129" s="292" t="s">
        <v>119</v>
      </c>
      <c r="F129" s="296"/>
      <c r="G129" s="316"/>
      <c r="H129" s="298"/>
      <c r="I129" s="298">
        <v>31439592</v>
      </c>
      <c r="J129" s="292" t="s">
        <v>114</v>
      </c>
      <c r="K129" s="292"/>
    </row>
    <row r="130" spans="1:11">
      <c r="A130" s="538">
        <v>44477</v>
      </c>
      <c r="B130" s="315"/>
      <c r="C130" s="292" t="s">
        <v>998</v>
      </c>
      <c r="D130" s="292" t="s">
        <v>1287</v>
      </c>
      <c r="E130" s="292" t="s">
        <v>160</v>
      </c>
      <c r="F130" s="296"/>
      <c r="G130" s="316"/>
      <c r="H130" s="298">
        <v>200000</v>
      </c>
      <c r="I130" s="293">
        <f t="shared" ref="I130" si="6">+ROUND(H130*$K$2,0)</f>
        <v>4535911806</v>
      </c>
      <c r="J130" s="292" t="s">
        <v>115</v>
      </c>
      <c r="K130" s="292"/>
    </row>
    <row r="131" spans="1:11">
      <c r="A131" s="538">
        <v>44477</v>
      </c>
      <c r="B131" s="315"/>
      <c r="C131" s="292" t="s">
        <v>267</v>
      </c>
      <c r="D131" s="292" t="s">
        <v>623</v>
      </c>
      <c r="E131" s="292"/>
      <c r="F131" s="296"/>
      <c r="G131" s="316"/>
      <c r="H131" s="298"/>
      <c r="I131" s="293">
        <v>27650000</v>
      </c>
      <c r="J131" s="292" t="s">
        <v>114</v>
      </c>
      <c r="K131" s="292"/>
    </row>
    <row r="132" spans="1:11">
      <c r="A132" s="538">
        <v>44489</v>
      </c>
      <c r="B132" s="315"/>
      <c r="C132" s="292" t="s">
        <v>196</v>
      </c>
      <c r="D132" s="292" t="s">
        <v>2203</v>
      </c>
      <c r="E132" s="292" t="s">
        <v>120</v>
      </c>
      <c r="F132" s="296"/>
      <c r="G132" s="316"/>
      <c r="H132" s="296">
        <f>983625.15+4970+50400.26</f>
        <v>1038995.41</v>
      </c>
      <c r="I132" s="293">
        <f t="shared" ref="I132:I136" si="7">+ROUND(H132*$K$2,0)</f>
        <v>23563957732</v>
      </c>
      <c r="J132" s="292" t="s">
        <v>115</v>
      </c>
      <c r="K132" s="292"/>
    </row>
    <row r="133" spans="1:11">
      <c r="A133" s="538">
        <v>44477</v>
      </c>
      <c r="B133" s="315"/>
      <c r="C133" s="292" t="s">
        <v>195</v>
      </c>
      <c r="D133" s="292" t="s">
        <v>2140</v>
      </c>
      <c r="E133" s="292" t="s">
        <v>89</v>
      </c>
      <c r="F133" s="296"/>
      <c r="G133" s="316"/>
      <c r="H133" s="296"/>
      <c r="I133" s="293">
        <f t="shared" si="7"/>
        <v>0</v>
      </c>
      <c r="J133" s="292" t="s">
        <v>115</v>
      </c>
      <c r="K133" s="292"/>
    </row>
    <row r="134" spans="1:11" ht="15.75" customHeight="1">
      <c r="A134" s="538">
        <v>44492</v>
      </c>
      <c r="B134" s="315"/>
      <c r="C134" s="292" t="s">
        <v>195</v>
      </c>
      <c r="D134" s="292" t="s">
        <v>2140</v>
      </c>
      <c r="E134" s="292" t="s">
        <v>89</v>
      </c>
      <c r="F134" s="296"/>
      <c r="G134" s="316"/>
      <c r="H134" s="296"/>
      <c r="I134" s="293">
        <f t="shared" si="7"/>
        <v>0</v>
      </c>
      <c r="J134" s="292" t="s">
        <v>115</v>
      </c>
      <c r="K134" s="292"/>
    </row>
    <row r="135" spans="1:11">
      <c r="A135" s="538">
        <v>44489</v>
      </c>
      <c r="B135" s="315"/>
      <c r="C135" s="292" t="s">
        <v>136</v>
      </c>
      <c r="D135" s="392" t="s">
        <v>2046</v>
      </c>
      <c r="E135" s="292" t="s">
        <v>118</v>
      </c>
      <c r="F135" s="296"/>
      <c r="G135" s="316"/>
      <c r="H135" s="298">
        <v>281718</v>
      </c>
      <c r="I135" s="293">
        <f t="shared" si="7"/>
        <v>6389240010</v>
      </c>
      <c r="J135" s="292" t="s">
        <v>115</v>
      </c>
      <c r="K135" s="292"/>
    </row>
    <row r="136" spans="1:11">
      <c r="A136" s="538">
        <v>44489</v>
      </c>
      <c r="B136" s="315"/>
      <c r="C136" s="292" t="s">
        <v>544</v>
      </c>
      <c r="D136" s="392" t="s">
        <v>2046</v>
      </c>
      <c r="E136" s="292" t="s">
        <v>118</v>
      </c>
      <c r="F136" s="296"/>
      <c r="G136" s="316"/>
      <c r="H136" s="316">
        <v>4335622.2</v>
      </c>
      <c r="I136" s="293">
        <f t="shared" si="7"/>
        <v>98329999611</v>
      </c>
      <c r="J136" s="292" t="s">
        <v>115</v>
      </c>
      <c r="K136" s="292"/>
    </row>
    <row r="137" spans="1:11">
      <c r="A137" s="538">
        <v>44499</v>
      </c>
      <c r="B137" s="315"/>
      <c r="C137" s="292" t="s">
        <v>2204</v>
      </c>
      <c r="D137" s="392" t="s">
        <v>2046</v>
      </c>
      <c r="E137" s="292" t="s">
        <v>118</v>
      </c>
      <c r="F137" s="296"/>
      <c r="G137" s="316"/>
      <c r="H137" s="316">
        <v>41903</v>
      </c>
      <c r="I137" s="293">
        <f t="shared" ref="I137:I148" si="8">+ROUND(H137*$K$2,0)</f>
        <v>950341562</v>
      </c>
      <c r="J137" s="292" t="s">
        <v>115</v>
      </c>
      <c r="K137" s="292"/>
    </row>
    <row r="138" spans="1:11">
      <c r="A138" s="538">
        <v>44499</v>
      </c>
      <c r="B138" s="315"/>
      <c r="C138" s="292" t="s">
        <v>2205</v>
      </c>
      <c r="D138" s="392" t="s">
        <v>2046</v>
      </c>
      <c r="E138" s="292" t="s">
        <v>118</v>
      </c>
      <c r="F138" s="296"/>
      <c r="G138" s="316"/>
      <c r="H138" s="316">
        <v>160800</v>
      </c>
      <c r="I138" s="293">
        <f t="shared" si="8"/>
        <v>3646873092</v>
      </c>
      <c r="J138" s="292" t="s">
        <v>115</v>
      </c>
      <c r="K138" s="292"/>
    </row>
    <row r="139" spans="1:11">
      <c r="A139" s="538">
        <v>44499</v>
      </c>
      <c r="B139" s="315"/>
      <c r="C139" s="292" t="s">
        <v>2206</v>
      </c>
      <c r="D139" s="392" t="s">
        <v>2046</v>
      </c>
      <c r="E139" s="292" t="s">
        <v>118</v>
      </c>
      <c r="F139" s="296"/>
      <c r="G139" s="316"/>
      <c r="H139" s="316">
        <v>6892.2999999999993</v>
      </c>
      <c r="I139" s="293">
        <f t="shared" si="8"/>
        <v>156314325</v>
      </c>
      <c r="J139" s="292" t="s">
        <v>115</v>
      </c>
      <c r="K139" s="292"/>
    </row>
    <row r="140" spans="1:11">
      <c r="A140" s="538">
        <v>44499</v>
      </c>
      <c r="B140" s="315"/>
      <c r="C140" s="292" t="s">
        <v>2207</v>
      </c>
      <c r="D140" s="392" t="s">
        <v>2046</v>
      </c>
      <c r="E140" s="292" t="s">
        <v>118</v>
      </c>
      <c r="F140" s="296"/>
      <c r="G140" s="316"/>
      <c r="H140" s="316">
        <v>8200</v>
      </c>
      <c r="I140" s="293">
        <f t="shared" si="8"/>
        <v>185972384</v>
      </c>
      <c r="J140" s="292" t="s">
        <v>115</v>
      </c>
      <c r="K140" s="292"/>
    </row>
    <row r="141" spans="1:11">
      <c r="A141" s="538">
        <v>44499</v>
      </c>
      <c r="B141" s="315"/>
      <c r="C141" s="292" t="s">
        <v>2208</v>
      </c>
      <c r="D141" s="392" t="s">
        <v>2046</v>
      </c>
      <c r="E141" s="292" t="s">
        <v>118</v>
      </c>
      <c r="F141" s="296"/>
      <c r="G141" s="316"/>
      <c r="H141" s="316">
        <v>6570</v>
      </c>
      <c r="I141" s="293">
        <f t="shared" si="8"/>
        <v>149004703</v>
      </c>
      <c r="J141" s="292" t="s">
        <v>115</v>
      </c>
      <c r="K141" s="292"/>
    </row>
    <row r="142" spans="1:11">
      <c r="A142" s="538">
        <v>44499</v>
      </c>
      <c r="B142" s="315"/>
      <c r="C142" s="292" t="s">
        <v>2209</v>
      </c>
      <c r="D142" s="392" t="s">
        <v>2046</v>
      </c>
      <c r="E142" s="292" t="s">
        <v>118</v>
      </c>
      <c r="F142" s="296"/>
      <c r="G142" s="316"/>
      <c r="H142" s="316">
        <v>8753.4</v>
      </c>
      <c r="I142" s="293">
        <f t="shared" si="8"/>
        <v>198523252</v>
      </c>
      <c r="J142" s="292" t="s">
        <v>115</v>
      </c>
      <c r="K142" s="292"/>
    </row>
    <row r="143" spans="1:11">
      <c r="A143" s="538">
        <v>44499</v>
      </c>
      <c r="B143" s="315"/>
      <c r="C143" s="292" t="s">
        <v>2210</v>
      </c>
      <c r="D143" s="392" t="s">
        <v>2046</v>
      </c>
      <c r="E143" s="292" t="s">
        <v>118</v>
      </c>
      <c r="F143" s="296"/>
      <c r="G143" s="316"/>
      <c r="H143" s="316">
        <v>441958.34999999992</v>
      </c>
      <c r="I143" s="293">
        <f t="shared" si="8"/>
        <v>10023420487</v>
      </c>
      <c r="J143" s="292" t="s">
        <v>115</v>
      </c>
      <c r="K143" s="292"/>
    </row>
    <row r="144" spans="1:11">
      <c r="A144" s="538">
        <v>44499</v>
      </c>
      <c r="B144" s="315"/>
      <c r="C144" s="292" t="s">
        <v>2211</v>
      </c>
      <c r="D144" s="392" t="s">
        <v>2046</v>
      </c>
      <c r="E144" s="292" t="s">
        <v>118</v>
      </c>
      <c r="F144" s="296"/>
      <c r="G144" s="316"/>
      <c r="H144" s="316">
        <v>951855.08466571174</v>
      </c>
      <c r="I144" s="293">
        <f t="shared" si="8"/>
        <v>21587653579</v>
      </c>
      <c r="J144" s="292" t="s">
        <v>115</v>
      </c>
      <c r="K144" s="292"/>
    </row>
    <row r="145" spans="1:11">
      <c r="A145" s="538">
        <v>44499</v>
      </c>
      <c r="B145" s="315"/>
      <c r="C145" s="292" t="s">
        <v>2212</v>
      </c>
      <c r="D145" s="392" t="s">
        <v>2046</v>
      </c>
      <c r="E145" s="292" t="s">
        <v>118</v>
      </c>
      <c r="F145" s="296"/>
      <c r="G145" s="316"/>
      <c r="H145" s="316">
        <v>143170.60087336245</v>
      </c>
      <c r="I145" s="293">
        <f t="shared" si="8"/>
        <v>3247046094</v>
      </c>
      <c r="J145" s="292" t="s">
        <v>115</v>
      </c>
      <c r="K145" s="292"/>
    </row>
    <row r="146" spans="1:11">
      <c r="A146" s="538">
        <v>44499</v>
      </c>
      <c r="B146" s="315"/>
      <c r="C146" s="292" t="s">
        <v>2213</v>
      </c>
      <c r="D146" s="392" t="s">
        <v>2046</v>
      </c>
      <c r="E146" s="292" t="s">
        <v>118</v>
      </c>
      <c r="F146" s="296"/>
      <c r="G146" s="316"/>
      <c r="H146" s="316">
        <v>249964.52227074234</v>
      </c>
      <c r="I146" s="293">
        <f t="shared" si="8"/>
        <v>5669085138</v>
      </c>
      <c r="J146" s="292" t="s">
        <v>115</v>
      </c>
      <c r="K146" s="292"/>
    </row>
    <row r="147" spans="1:11">
      <c r="A147" s="538">
        <v>44499</v>
      </c>
      <c r="B147" s="315"/>
      <c r="C147" s="292" t="s">
        <v>2207</v>
      </c>
      <c r="D147" s="392" t="s">
        <v>2046</v>
      </c>
      <c r="E147" s="292" t="s">
        <v>118</v>
      </c>
      <c r="F147" s="296"/>
      <c r="G147" s="316"/>
      <c r="H147" s="316">
        <v>3960</v>
      </c>
      <c r="I147" s="293">
        <f t="shared" si="8"/>
        <v>89811054</v>
      </c>
      <c r="J147" s="292" t="s">
        <v>115</v>
      </c>
      <c r="K147" s="292"/>
    </row>
    <row r="148" spans="1:11">
      <c r="A148" s="538">
        <v>44499</v>
      </c>
      <c r="B148" s="315"/>
      <c r="C148" s="292" t="s">
        <v>2209</v>
      </c>
      <c r="D148" s="392" t="s">
        <v>2046</v>
      </c>
      <c r="E148" s="292" t="s">
        <v>118</v>
      </c>
      <c r="F148" s="296"/>
      <c r="G148" s="316"/>
      <c r="H148" s="316">
        <v>42443.4</v>
      </c>
      <c r="I148" s="293">
        <f t="shared" si="8"/>
        <v>962597596</v>
      </c>
      <c r="J148" s="292" t="s">
        <v>115</v>
      </c>
      <c r="K148" s="292"/>
    </row>
    <row r="149" spans="1:11">
      <c r="A149" s="538">
        <v>44499</v>
      </c>
      <c r="B149" s="315"/>
      <c r="C149" s="292" t="s">
        <v>2214</v>
      </c>
      <c r="D149" s="392" t="s">
        <v>2218</v>
      </c>
      <c r="E149" s="292" t="s">
        <v>118</v>
      </c>
      <c r="F149" s="296"/>
      <c r="G149" s="316"/>
      <c r="H149" s="316">
        <v>94523.744803493435</v>
      </c>
      <c r="I149" s="293">
        <f t="shared" ref="I149:I152" si="9">+ROUND(H149*$K$2,0)</f>
        <v>2143756850</v>
      </c>
      <c r="J149" s="292" t="s">
        <v>115</v>
      </c>
      <c r="K149" s="292"/>
    </row>
    <row r="150" spans="1:11">
      <c r="A150" s="538">
        <v>44499</v>
      </c>
      <c r="B150" s="315"/>
      <c r="C150" s="292" t="s">
        <v>2215</v>
      </c>
      <c r="D150" s="392" t="s">
        <v>2216</v>
      </c>
      <c r="E150" s="292" t="s">
        <v>118</v>
      </c>
      <c r="F150" s="296"/>
      <c r="G150" s="316"/>
      <c r="H150" s="316">
        <v>102250.91539737991</v>
      </c>
      <c r="I150" s="293">
        <f t="shared" si="9"/>
        <v>2319005671</v>
      </c>
      <c r="J150" s="292" t="s">
        <v>115</v>
      </c>
      <c r="K150" s="292"/>
    </row>
    <row r="151" spans="1:11">
      <c r="A151" s="538">
        <v>44499</v>
      </c>
      <c r="B151" s="315"/>
      <c r="C151" s="292" t="s">
        <v>2217</v>
      </c>
      <c r="D151" s="392" t="s">
        <v>2216</v>
      </c>
      <c r="E151" s="292" t="s">
        <v>118</v>
      </c>
      <c r="F151" s="296"/>
      <c r="G151" s="316"/>
      <c r="H151" s="316">
        <v>93532.969034608381</v>
      </c>
      <c r="I151" s="293">
        <f t="shared" si="9"/>
        <v>2121286492</v>
      </c>
      <c r="J151" s="292" t="s">
        <v>115</v>
      </c>
      <c r="K151" s="292"/>
    </row>
    <row r="152" spans="1:11">
      <c r="A152" s="538">
        <v>44499</v>
      </c>
      <c r="B152" s="315"/>
      <c r="C152" s="292" t="s">
        <v>2252</v>
      </c>
      <c r="D152" s="392" t="s">
        <v>2216</v>
      </c>
      <c r="E152" s="292" t="s">
        <v>118</v>
      </c>
      <c r="F152" s="296"/>
      <c r="G152" s="316"/>
      <c r="H152" s="316">
        <v>4905.91</v>
      </c>
      <c r="I152" s="293">
        <f t="shared" si="9"/>
        <v>111263875</v>
      </c>
      <c r="J152" s="292" t="s">
        <v>115</v>
      </c>
      <c r="K152" s="292"/>
    </row>
    <row r="153" spans="1:11">
      <c r="A153" s="538">
        <v>44499</v>
      </c>
      <c r="B153" s="315"/>
      <c r="C153" s="292" t="s">
        <v>2219</v>
      </c>
      <c r="D153" s="392" t="s">
        <v>2047</v>
      </c>
      <c r="E153" s="292" t="s">
        <v>118</v>
      </c>
      <c r="F153" s="296"/>
      <c r="G153" s="316"/>
      <c r="H153" s="316">
        <v>7560</v>
      </c>
      <c r="I153" s="293">
        <f t="shared" ref="I153:I162" si="10">+ROUND(H153*$K$2,0)</f>
        <v>171457466</v>
      </c>
      <c r="J153" s="292" t="s">
        <v>115</v>
      </c>
      <c r="K153" s="292"/>
    </row>
    <row r="154" spans="1:11">
      <c r="A154" s="538">
        <v>44499</v>
      </c>
      <c r="B154" s="315"/>
      <c r="C154" s="292" t="s">
        <v>2220</v>
      </c>
      <c r="D154" s="392" t="s">
        <v>2047</v>
      </c>
      <c r="E154" s="292" t="s">
        <v>118</v>
      </c>
      <c r="F154" s="296"/>
      <c r="G154" s="316"/>
      <c r="H154" s="316">
        <v>630</v>
      </c>
      <c r="I154" s="293">
        <f t="shared" si="10"/>
        <v>14288122</v>
      </c>
      <c r="J154" s="292" t="s">
        <v>115</v>
      </c>
      <c r="K154" s="292"/>
    </row>
    <row r="155" spans="1:11">
      <c r="A155" s="538">
        <v>44499</v>
      </c>
      <c r="B155" s="315"/>
      <c r="C155" s="292" t="s">
        <v>2221</v>
      </c>
      <c r="D155" s="392" t="s">
        <v>2047</v>
      </c>
      <c r="E155" s="292" t="s">
        <v>118</v>
      </c>
      <c r="F155" s="296"/>
      <c r="G155" s="316"/>
      <c r="H155" s="316">
        <v>17956.8</v>
      </c>
      <c r="I155" s="293">
        <f t="shared" si="10"/>
        <v>407252306</v>
      </c>
      <c r="J155" s="292" t="s">
        <v>115</v>
      </c>
      <c r="K155" s="292"/>
    </row>
    <row r="156" spans="1:11">
      <c r="A156" s="538">
        <v>44499</v>
      </c>
      <c r="B156" s="315"/>
      <c r="C156" s="292" t="s">
        <v>2222</v>
      </c>
      <c r="D156" s="392" t="s">
        <v>2047</v>
      </c>
      <c r="E156" s="292" t="s">
        <v>118</v>
      </c>
      <c r="F156" s="296"/>
      <c r="G156" s="316"/>
      <c r="H156" s="316">
        <v>4000</v>
      </c>
      <c r="I156" s="293">
        <f t="shared" si="10"/>
        <v>90718236</v>
      </c>
      <c r="J156" s="292" t="s">
        <v>115</v>
      </c>
      <c r="K156" s="292"/>
    </row>
    <row r="157" spans="1:11">
      <c r="A157" s="538">
        <v>44499</v>
      </c>
      <c r="B157" s="315"/>
      <c r="C157" s="292" t="s">
        <v>2223</v>
      </c>
      <c r="D157" s="392" t="s">
        <v>2047</v>
      </c>
      <c r="E157" s="292" t="s">
        <v>118</v>
      </c>
      <c r="F157" s="296"/>
      <c r="G157" s="316"/>
      <c r="H157" s="316">
        <v>951</v>
      </c>
      <c r="I157" s="293">
        <f t="shared" si="10"/>
        <v>21568261</v>
      </c>
      <c r="J157" s="292" t="s">
        <v>115</v>
      </c>
      <c r="K157" s="292"/>
    </row>
    <row r="158" spans="1:11">
      <c r="A158" s="538">
        <v>44499</v>
      </c>
      <c r="B158" s="315"/>
      <c r="C158" s="292" t="s">
        <v>2224</v>
      </c>
      <c r="D158" s="392" t="s">
        <v>2047</v>
      </c>
      <c r="E158" s="292" t="s">
        <v>118</v>
      </c>
      <c r="F158" s="296"/>
      <c r="G158" s="316"/>
      <c r="H158" s="316">
        <v>16890</v>
      </c>
      <c r="I158" s="293">
        <f t="shared" si="10"/>
        <v>383057752</v>
      </c>
      <c r="J158" s="292" t="s">
        <v>115</v>
      </c>
      <c r="K158" s="292"/>
    </row>
    <row r="159" spans="1:11">
      <c r="A159" s="538">
        <v>44499</v>
      </c>
      <c r="B159" s="315"/>
      <c r="C159" s="292" t="s">
        <v>2225</v>
      </c>
      <c r="D159" s="392" t="s">
        <v>2047</v>
      </c>
      <c r="E159" s="292" t="s">
        <v>118</v>
      </c>
      <c r="F159" s="296"/>
      <c r="G159" s="316"/>
      <c r="H159" s="316">
        <v>6300</v>
      </c>
      <c r="I159" s="293">
        <f t="shared" si="10"/>
        <v>142881222</v>
      </c>
      <c r="J159" s="292" t="s">
        <v>115</v>
      </c>
      <c r="K159" s="292"/>
    </row>
    <row r="160" spans="1:11">
      <c r="A160" s="538">
        <v>44499</v>
      </c>
      <c r="B160" s="315"/>
      <c r="C160" s="292" t="s">
        <v>2226</v>
      </c>
      <c r="D160" s="392" t="s">
        <v>2047</v>
      </c>
      <c r="E160" s="292" t="s">
        <v>118</v>
      </c>
      <c r="F160" s="296"/>
      <c r="G160" s="316"/>
      <c r="H160" s="316">
        <v>5400.4380000000001</v>
      </c>
      <c r="I160" s="293">
        <f t="shared" si="10"/>
        <v>122479552</v>
      </c>
      <c r="J160" s="292" t="s">
        <v>115</v>
      </c>
      <c r="K160" s="292"/>
    </row>
    <row r="161" spans="1:11">
      <c r="A161" s="538">
        <v>44499</v>
      </c>
      <c r="B161" s="315"/>
      <c r="C161" s="292" t="s">
        <v>2227</v>
      </c>
      <c r="D161" s="392" t="s">
        <v>2047</v>
      </c>
      <c r="E161" s="292" t="s">
        <v>118</v>
      </c>
      <c r="F161" s="296"/>
      <c r="G161" s="316"/>
      <c r="H161" s="316">
        <v>60030.096000000005</v>
      </c>
      <c r="I161" s="293">
        <f t="shared" si="10"/>
        <v>1361456106</v>
      </c>
      <c r="J161" s="292" t="s">
        <v>115</v>
      </c>
      <c r="K161" s="292"/>
    </row>
    <row r="162" spans="1:11">
      <c r="A162" s="538">
        <v>44499</v>
      </c>
      <c r="B162" s="315"/>
      <c r="C162" s="292" t="s">
        <v>2228</v>
      </c>
      <c r="D162" s="392" t="s">
        <v>2047</v>
      </c>
      <c r="E162" s="292" t="s">
        <v>118</v>
      </c>
      <c r="F162" s="296"/>
      <c r="G162" s="316"/>
      <c r="H162" s="316">
        <v>39231.298906445671</v>
      </c>
      <c r="I162" s="293">
        <f t="shared" si="10"/>
        <v>889748559</v>
      </c>
      <c r="J162" s="292" t="s">
        <v>115</v>
      </c>
      <c r="K162" s="292"/>
    </row>
    <row r="163" spans="1:11">
      <c r="A163" s="538">
        <v>44499</v>
      </c>
      <c r="B163" s="315"/>
      <c r="C163" s="292" t="s">
        <v>2241</v>
      </c>
      <c r="D163" s="392" t="s">
        <v>2251</v>
      </c>
      <c r="E163" s="292" t="s">
        <v>118</v>
      </c>
      <c r="F163" s="296"/>
      <c r="G163" s="316"/>
      <c r="H163" s="316">
        <f>2084.66+301411.59</f>
        <v>303496.25</v>
      </c>
      <c r="I163" s="293">
        <f t="shared" ref="I163:I175" si="11">+ROUND(H163*$K$2,0)</f>
        <v>6883161117</v>
      </c>
      <c r="J163" s="292" t="s">
        <v>115</v>
      </c>
      <c r="K163" s="292"/>
    </row>
    <row r="164" spans="1:11">
      <c r="A164" s="538">
        <v>44499</v>
      </c>
      <c r="B164" s="315"/>
      <c r="C164" s="292" t="s">
        <v>2242</v>
      </c>
      <c r="D164" s="392" t="s">
        <v>2251</v>
      </c>
      <c r="E164" s="292" t="s">
        <v>118</v>
      </c>
      <c r="F164" s="296"/>
      <c r="G164" s="316"/>
      <c r="H164" s="316">
        <v>1354</v>
      </c>
      <c r="I164" s="293">
        <f t="shared" si="11"/>
        <v>30708123</v>
      </c>
      <c r="J164" s="292" t="s">
        <v>115</v>
      </c>
      <c r="K164" s="292"/>
    </row>
    <row r="165" spans="1:11">
      <c r="A165" s="538">
        <v>44499</v>
      </c>
      <c r="B165" s="315"/>
      <c r="C165" s="292" t="s">
        <v>2243</v>
      </c>
      <c r="D165" s="392" t="s">
        <v>2251</v>
      </c>
      <c r="E165" s="292" t="s">
        <v>118</v>
      </c>
      <c r="F165" s="296"/>
      <c r="G165" s="316"/>
      <c r="H165" s="316">
        <v>15840</v>
      </c>
      <c r="I165" s="293">
        <f t="shared" si="11"/>
        <v>359244215</v>
      </c>
      <c r="J165" s="292" t="s">
        <v>115</v>
      </c>
      <c r="K165" s="292"/>
    </row>
    <row r="166" spans="1:11">
      <c r="A166" s="538">
        <v>44499</v>
      </c>
      <c r="B166" s="315"/>
      <c r="C166" s="292" t="s">
        <v>216</v>
      </c>
      <c r="D166" s="392" t="s">
        <v>2251</v>
      </c>
      <c r="E166" s="292" t="s">
        <v>118</v>
      </c>
      <c r="F166" s="296"/>
      <c r="G166" s="316"/>
      <c r="H166" s="316">
        <v>801.9</v>
      </c>
      <c r="I166" s="293">
        <f t="shared" si="11"/>
        <v>18186738</v>
      </c>
      <c r="J166" s="292" t="s">
        <v>115</v>
      </c>
      <c r="K166" s="292"/>
    </row>
    <row r="167" spans="1:11">
      <c r="A167" s="538">
        <v>44499</v>
      </c>
      <c r="B167" s="315"/>
      <c r="C167" s="292" t="s">
        <v>2244</v>
      </c>
      <c r="D167" s="392" t="s">
        <v>2251</v>
      </c>
      <c r="E167" s="292" t="s">
        <v>118</v>
      </c>
      <c r="F167" s="296"/>
      <c r="G167" s="316"/>
      <c r="H167" s="316">
        <v>14196.31</v>
      </c>
      <c r="I167" s="293">
        <f t="shared" si="11"/>
        <v>321966051</v>
      </c>
      <c r="J167" s="292" t="s">
        <v>115</v>
      </c>
      <c r="K167" s="292"/>
    </row>
    <row r="168" spans="1:11">
      <c r="A168" s="538">
        <v>44499</v>
      </c>
      <c r="B168" s="315"/>
      <c r="C168" s="292" t="s">
        <v>2245</v>
      </c>
      <c r="D168" s="392" t="s">
        <v>2251</v>
      </c>
      <c r="E168" s="292" t="s">
        <v>118</v>
      </c>
      <c r="F168" s="296"/>
      <c r="G168" s="316"/>
      <c r="H168" s="316">
        <v>6000</v>
      </c>
      <c r="I168" s="293">
        <f t="shared" si="11"/>
        <v>136077354</v>
      </c>
      <c r="J168" s="292" t="s">
        <v>115</v>
      </c>
      <c r="K168" s="292"/>
    </row>
    <row r="169" spans="1:11">
      <c r="A169" s="538">
        <v>44499</v>
      </c>
      <c r="B169" s="315"/>
      <c r="C169" s="292" t="s">
        <v>533</v>
      </c>
      <c r="D169" s="392" t="s">
        <v>2251</v>
      </c>
      <c r="E169" s="292" t="s">
        <v>118</v>
      </c>
      <c r="F169" s="296"/>
      <c r="G169" s="316"/>
      <c r="H169" s="316">
        <v>1254</v>
      </c>
      <c r="I169" s="293">
        <f t="shared" si="11"/>
        <v>28440167</v>
      </c>
      <c r="J169" s="292" t="s">
        <v>115</v>
      </c>
      <c r="K169" s="292"/>
    </row>
    <row r="170" spans="1:11">
      <c r="A170" s="538">
        <v>44499</v>
      </c>
      <c r="B170" s="315"/>
      <c r="C170" s="292" t="s">
        <v>2246</v>
      </c>
      <c r="D170" s="392" t="s">
        <v>2251</v>
      </c>
      <c r="E170" s="292" t="s">
        <v>118</v>
      </c>
      <c r="F170" s="296"/>
      <c r="G170" s="316"/>
      <c r="H170" s="316">
        <v>59806</v>
      </c>
      <c r="I170" s="293">
        <f t="shared" si="11"/>
        <v>1356373707</v>
      </c>
      <c r="J170" s="292" t="s">
        <v>115</v>
      </c>
      <c r="K170" s="292"/>
    </row>
    <row r="171" spans="1:11">
      <c r="A171" s="538">
        <v>44499</v>
      </c>
      <c r="B171" s="315"/>
      <c r="C171" s="292" t="s">
        <v>2247</v>
      </c>
      <c r="D171" s="392" t="s">
        <v>2251</v>
      </c>
      <c r="E171" s="292" t="s">
        <v>118</v>
      </c>
      <c r="F171" s="296"/>
      <c r="G171" s="316"/>
      <c r="H171" s="316">
        <v>20670.289999999997</v>
      </c>
      <c r="I171" s="293">
        <f t="shared" si="11"/>
        <v>468793062</v>
      </c>
      <c r="J171" s="292" t="s">
        <v>115</v>
      </c>
      <c r="K171" s="292"/>
    </row>
    <row r="172" spans="1:11">
      <c r="A172" s="538">
        <v>44499</v>
      </c>
      <c r="B172" s="315"/>
      <c r="C172" s="292" t="s">
        <v>2248</v>
      </c>
      <c r="D172" s="392" t="s">
        <v>2251</v>
      </c>
      <c r="E172" s="292" t="s">
        <v>118</v>
      </c>
      <c r="F172" s="296"/>
      <c r="G172" s="316"/>
      <c r="H172" s="316">
        <v>26764</v>
      </c>
      <c r="I172" s="293">
        <f t="shared" si="11"/>
        <v>606995718</v>
      </c>
      <c r="J172" s="292" t="s">
        <v>115</v>
      </c>
      <c r="K172" s="292"/>
    </row>
    <row r="173" spans="1:11">
      <c r="A173" s="538">
        <v>44499</v>
      </c>
      <c r="B173" s="315"/>
      <c r="C173" s="292" t="s">
        <v>2249</v>
      </c>
      <c r="D173" s="392" t="s">
        <v>2251</v>
      </c>
      <c r="E173" s="292" t="s">
        <v>118</v>
      </c>
      <c r="F173" s="296"/>
      <c r="G173" s="316"/>
      <c r="H173" s="316">
        <v>10260</v>
      </c>
      <c r="I173" s="293">
        <f t="shared" si="11"/>
        <v>232692276</v>
      </c>
      <c r="J173" s="292" t="s">
        <v>115</v>
      </c>
      <c r="K173" s="292"/>
    </row>
    <row r="174" spans="1:11">
      <c r="A174" s="538">
        <v>44499</v>
      </c>
      <c r="B174" s="315"/>
      <c r="C174" s="292" t="s">
        <v>637</v>
      </c>
      <c r="D174" s="392" t="s">
        <v>2251</v>
      </c>
      <c r="E174" s="292" t="s">
        <v>118</v>
      </c>
      <c r="F174" s="296"/>
      <c r="G174" s="316"/>
      <c r="H174" s="316">
        <v>7200</v>
      </c>
      <c r="I174" s="293">
        <f t="shared" si="11"/>
        <v>163292825</v>
      </c>
      <c r="J174" s="292" t="s">
        <v>115</v>
      </c>
      <c r="K174" s="292"/>
    </row>
    <row r="175" spans="1:11">
      <c r="A175" s="538">
        <v>44499</v>
      </c>
      <c r="B175" s="315"/>
      <c r="C175" s="292" t="s">
        <v>2250</v>
      </c>
      <c r="D175" s="392" t="s">
        <v>2251</v>
      </c>
      <c r="E175" s="292" t="s">
        <v>118</v>
      </c>
      <c r="F175" s="296"/>
      <c r="G175" s="316"/>
      <c r="H175" s="316">
        <v>12500</v>
      </c>
      <c r="I175" s="293">
        <f t="shared" si="11"/>
        <v>283494488</v>
      </c>
      <c r="J175" s="292" t="s">
        <v>115</v>
      </c>
      <c r="K175" s="292"/>
    </row>
    <row r="176" spans="1:11">
      <c r="A176" s="538">
        <v>44499</v>
      </c>
      <c r="B176" s="315"/>
      <c r="C176" s="292" t="s">
        <v>2323</v>
      </c>
      <c r="D176" s="392" t="s">
        <v>2251</v>
      </c>
      <c r="E176" s="292" t="s">
        <v>118</v>
      </c>
      <c r="F176" s="296"/>
      <c r="G176" s="316"/>
      <c r="H176" s="316">
        <v>1415</v>
      </c>
      <c r="I176" s="293">
        <f t="shared" ref="I176" si="12">+ROUND(H176*$K$2,0)</f>
        <v>32091576</v>
      </c>
      <c r="J176" s="292" t="s">
        <v>115</v>
      </c>
      <c r="K176" s="292"/>
    </row>
    <row r="177" spans="1:11">
      <c r="A177" s="538">
        <v>44499</v>
      </c>
      <c r="B177" s="315"/>
      <c r="C177" s="292" t="s">
        <v>2229</v>
      </c>
      <c r="D177" s="392" t="s">
        <v>2047</v>
      </c>
      <c r="E177" s="292" t="s">
        <v>97</v>
      </c>
      <c r="F177" s="296"/>
      <c r="G177" s="316"/>
      <c r="H177" s="316"/>
      <c r="I177" s="293">
        <v>12500000</v>
      </c>
      <c r="J177" s="292" t="s">
        <v>114</v>
      </c>
      <c r="K177" s="292"/>
    </row>
    <row r="178" spans="1:11">
      <c r="A178" s="538">
        <v>44499</v>
      </c>
      <c r="B178" s="315"/>
      <c r="C178" s="292" t="s">
        <v>2230</v>
      </c>
      <c r="D178" s="392" t="s">
        <v>2047</v>
      </c>
      <c r="E178" s="292" t="s">
        <v>97</v>
      </c>
      <c r="F178" s="296"/>
      <c r="G178" s="316"/>
      <c r="H178" s="316"/>
      <c r="I178" s="293">
        <v>28350000</v>
      </c>
      <c r="J178" s="292" t="s">
        <v>114</v>
      </c>
      <c r="K178" s="292"/>
    </row>
    <row r="179" spans="1:11">
      <c r="A179" s="538">
        <v>44499</v>
      </c>
      <c r="B179" s="315"/>
      <c r="C179" s="292" t="s">
        <v>2231</v>
      </c>
      <c r="D179" s="392" t="s">
        <v>2047</v>
      </c>
      <c r="E179" s="292" t="s">
        <v>97</v>
      </c>
      <c r="F179" s="296"/>
      <c r="G179" s="316"/>
      <c r="H179" s="316"/>
      <c r="I179" s="293">
        <v>102409000</v>
      </c>
      <c r="J179" s="292" t="s">
        <v>114</v>
      </c>
      <c r="K179" s="292"/>
    </row>
    <row r="180" spans="1:11">
      <c r="A180" s="538">
        <v>44499</v>
      </c>
      <c r="B180" s="315"/>
      <c r="C180" s="292" t="s">
        <v>2232</v>
      </c>
      <c r="D180" s="392" t="s">
        <v>2047</v>
      </c>
      <c r="E180" s="292" t="s">
        <v>97</v>
      </c>
      <c r="F180" s="296"/>
      <c r="G180" s="316"/>
      <c r="H180" s="316"/>
      <c r="I180" s="293">
        <v>19525000</v>
      </c>
      <c r="J180" s="292" t="s">
        <v>114</v>
      </c>
      <c r="K180" s="292"/>
    </row>
    <row r="181" spans="1:11">
      <c r="A181" s="538">
        <v>44499</v>
      </c>
      <c r="B181" s="315"/>
      <c r="C181" s="292" t="s">
        <v>2233</v>
      </c>
      <c r="D181" s="392" t="s">
        <v>2047</v>
      </c>
      <c r="E181" s="292" t="s">
        <v>97</v>
      </c>
      <c r="F181" s="296"/>
      <c r="G181" s="316"/>
      <c r="H181" s="316"/>
      <c r="I181" s="293">
        <v>13400000</v>
      </c>
      <c r="J181" s="292" t="s">
        <v>114</v>
      </c>
      <c r="K181" s="292"/>
    </row>
    <row r="182" spans="1:11">
      <c r="A182" s="538">
        <v>44499</v>
      </c>
      <c r="B182" s="315"/>
      <c r="C182" s="292" t="s">
        <v>2234</v>
      </c>
      <c r="D182" s="392" t="s">
        <v>2047</v>
      </c>
      <c r="E182" s="292" t="s">
        <v>97</v>
      </c>
      <c r="F182" s="296"/>
      <c r="G182" s="316"/>
      <c r="H182" s="316"/>
      <c r="I182" s="293">
        <v>57624000</v>
      </c>
      <c r="J182" s="292" t="s">
        <v>114</v>
      </c>
      <c r="K182" s="292"/>
    </row>
    <row r="183" spans="1:11">
      <c r="A183" s="538">
        <v>44499</v>
      </c>
      <c r="B183" s="315"/>
      <c r="C183" s="292" t="s">
        <v>2235</v>
      </c>
      <c r="D183" s="392" t="s">
        <v>2047</v>
      </c>
      <c r="E183" s="292" t="s">
        <v>97</v>
      </c>
      <c r="F183" s="296"/>
      <c r="G183" s="316"/>
      <c r="H183" s="316"/>
      <c r="I183" s="293">
        <v>18450000</v>
      </c>
      <c r="J183" s="292" t="s">
        <v>114</v>
      </c>
      <c r="K183" s="292"/>
    </row>
    <row r="184" spans="1:11">
      <c r="A184" s="538">
        <v>44499</v>
      </c>
      <c r="B184" s="315"/>
      <c r="C184" s="292" t="s">
        <v>2236</v>
      </c>
      <c r="D184" s="392" t="s">
        <v>2047</v>
      </c>
      <c r="E184" s="292" t="s">
        <v>97</v>
      </c>
      <c r="F184" s="296"/>
      <c r="G184" s="316"/>
      <c r="H184" s="316"/>
      <c r="I184" s="293">
        <v>144340490</v>
      </c>
      <c r="J184" s="292" t="s">
        <v>114</v>
      </c>
      <c r="K184" s="292"/>
    </row>
    <row r="185" spans="1:11">
      <c r="A185" s="538">
        <v>44499</v>
      </c>
      <c r="B185" s="315"/>
      <c r="C185" s="292" t="s">
        <v>2237</v>
      </c>
      <c r="D185" s="392" t="s">
        <v>2047</v>
      </c>
      <c r="E185" s="292" t="s">
        <v>97</v>
      </c>
      <c r="F185" s="296"/>
      <c r="G185" s="316"/>
      <c r="H185" s="316"/>
      <c r="I185" s="293">
        <v>234150000</v>
      </c>
      <c r="J185" s="292" t="s">
        <v>114</v>
      </c>
      <c r="K185" s="292"/>
    </row>
    <row r="186" spans="1:11">
      <c r="A186" s="538">
        <v>44499</v>
      </c>
      <c r="B186" s="315"/>
      <c r="C186" s="292" t="s">
        <v>2238</v>
      </c>
      <c r="D186" s="392" t="s">
        <v>2047</v>
      </c>
      <c r="E186" s="292" t="s">
        <v>97</v>
      </c>
      <c r="F186" s="296"/>
      <c r="G186" s="316"/>
      <c r="H186" s="316"/>
      <c r="I186" s="293">
        <v>12694200</v>
      </c>
      <c r="J186" s="292" t="s">
        <v>114</v>
      </c>
      <c r="K186" s="292"/>
    </row>
    <row r="187" spans="1:11">
      <c r="A187" s="538">
        <v>44499</v>
      </c>
      <c r="B187" s="315"/>
      <c r="C187" s="292" t="s">
        <v>2239</v>
      </c>
      <c r="D187" s="392" t="s">
        <v>2047</v>
      </c>
      <c r="E187" s="292" t="s">
        <v>97</v>
      </c>
      <c r="F187" s="296"/>
      <c r="G187" s="316"/>
      <c r="H187" s="316"/>
      <c r="I187" s="293">
        <v>186320000</v>
      </c>
      <c r="J187" s="292" t="s">
        <v>114</v>
      </c>
      <c r="K187" s="292"/>
    </row>
    <row r="188" spans="1:11">
      <c r="A188" s="538">
        <v>44499</v>
      </c>
      <c r="B188" s="315"/>
      <c r="C188" s="292" t="s">
        <v>2240</v>
      </c>
      <c r="D188" s="392" t="s">
        <v>2047</v>
      </c>
      <c r="E188" s="292" t="s">
        <v>97</v>
      </c>
      <c r="F188" s="296"/>
      <c r="G188" s="316"/>
      <c r="H188" s="316"/>
      <c r="I188" s="293">
        <v>9300000</v>
      </c>
      <c r="J188" s="292" t="s">
        <v>114</v>
      </c>
      <c r="K188" s="292"/>
    </row>
    <row r="189" spans="1:11">
      <c r="A189" s="538">
        <v>44499</v>
      </c>
      <c r="B189" s="315"/>
      <c r="C189" s="292" t="s">
        <v>197</v>
      </c>
      <c r="D189" s="392" t="s">
        <v>2263</v>
      </c>
      <c r="E189" s="292" t="s">
        <v>97</v>
      </c>
      <c r="F189" s="296"/>
      <c r="G189" s="316"/>
      <c r="H189" s="316"/>
      <c r="I189" s="293">
        <v>13130000</v>
      </c>
      <c r="J189" s="292" t="s">
        <v>114</v>
      </c>
      <c r="K189" s="292"/>
    </row>
    <row r="190" spans="1:11">
      <c r="A190" s="538">
        <v>44499</v>
      </c>
      <c r="B190" s="315"/>
      <c r="C190" s="292" t="s">
        <v>150</v>
      </c>
      <c r="D190" s="392" t="s">
        <v>2263</v>
      </c>
      <c r="E190" s="292" t="s">
        <v>97</v>
      </c>
      <c r="F190" s="296"/>
      <c r="G190" s="316"/>
      <c r="H190" s="316"/>
      <c r="I190" s="293">
        <v>154243770</v>
      </c>
      <c r="J190" s="292" t="s">
        <v>114</v>
      </c>
      <c r="K190" s="292"/>
    </row>
    <row r="191" spans="1:11">
      <c r="A191" s="538">
        <v>44499</v>
      </c>
      <c r="B191" s="315"/>
      <c r="C191" s="292" t="s">
        <v>2253</v>
      </c>
      <c r="D191" s="392" t="s">
        <v>2263</v>
      </c>
      <c r="E191" s="292" t="s">
        <v>97</v>
      </c>
      <c r="F191" s="296"/>
      <c r="G191" s="316"/>
      <c r="H191" s="316"/>
      <c r="I191" s="293">
        <v>67285000</v>
      </c>
      <c r="J191" s="292" t="s">
        <v>114</v>
      </c>
      <c r="K191" s="292"/>
    </row>
    <row r="192" spans="1:11">
      <c r="A192" s="538">
        <v>44499</v>
      </c>
      <c r="B192" s="315"/>
      <c r="C192" s="292" t="s">
        <v>2254</v>
      </c>
      <c r="D192" s="392" t="s">
        <v>2263</v>
      </c>
      <c r="E192" s="292" t="s">
        <v>97</v>
      </c>
      <c r="F192" s="296"/>
      <c r="G192" s="316"/>
      <c r="H192" s="316"/>
      <c r="I192" s="293">
        <v>22500000</v>
      </c>
      <c r="J192" s="292" t="s">
        <v>114</v>
      </c>
      <c r="K192" s="292"/>
    </row>
    <row r="193" spans="1:11">
      <c r="A193" s="538">
        <v>44499</v>
      </c>
      <c r="B193" s="315"/>
      <c r="C193" s="292" t="s">
        <v>2255</v>
      </c>
      <c r="D193" s="392" t="s">
        <v>2263</v>
      </c>
      <c r="E193" s="292" t="s">
        <v>97</v>
      </c>
      <c r="F193" s="296"/>
      <c r="G193" s="316"/>
      <c r="H193" s="316"/>
      <c r="I193" s="293">
        <v>115150000</v>
      </c>
      <c r="J193" s="292" t="s">
        <v>114</v>
      </c>
      <c r="K193" s="292"/>
    </row>
    <row r="194" spans="1:11">
      <c r="A194" s="538">
        <v>44499</v>
      </c>
      <c r="B194" s="315"/>
      <c r="C194" s="292" t="s">
        <v>2256</v>
      </c>
      <c r="D194" s="392" t="s">
        <v>2263</v>
      </c>
      <c r="E194" s="292" t="s">
        <v>97</v>
      </c>
      <c r="F194" s="296"/>
      <c r="G194" s="316"/>
      <c r="H194" s="316"/>
      <c r="I194" s="293">
        <v>336304320</v>
      </c>
      <c r="J194" s="292" t="s">
        <v>114</v>
      </c>
      <c r="K194" s="292"/>
    </row>
    <row r="195" spans="1:11">
      <c r="A195" s="538">
        <v>44499</v>
      </c>
      <c r="B195" s="315"/>
      <c r="C195" s="292" t="s">
        <v>2257</v>
      </c>
      <c r="D195" s="392" t="s">
        <v>2263</v>
      </c>
      <c r="E195" s="292" t="s">
        <v>97</v>
      </c>
      <c r="F195" s="296"/>
      <c r="G195" s="316"/>
      <c r="H195" s="316"/>
      <c r="I195" s="293">
        <v>147754750</v>
      </c>
      <c r="J195" s="292" t="s">
        <v>114</v>
      </c>
      <c r="K195" s="292"/>
    </row>
    <row r="196" spans="1:11">
      <c r="A196" s="538">
        <v>44499</v>
      </c>
      <c r="B196" s="315"/>
      <c r="C196" s="292" t="s">
        <v>2258</v>
      </c>
      <c r="D196" s="392" t="s">
        <v>2263</v>
      </c>
      <c r="E196" s="292" t="s">
        <v>97</v>
      </c>
      <c r="F196" s="296"/>
      <c r="G196" s="316"/>
      <c r="H196" s="316"/>
      <c r="I196" s="293">
        <v>78880000</v>
      </c>
      <c r="J196" s="292" t="s">
        <v>114</v>
      </c>
      <c r="K196" s="292"/>
    </row>
    <row r="197" spans="1:11">
      <c r="A197" s="538">
        <v>44499</v>
      </c>
      <c r="B197" s="315"/>
      <c r="C197" s="292" t="s">
        <v>2259</v>
      </c>
      <c r="D197" s="392" t="s">
        <v>2263</v>
      </c>
      <c r="E197" s="292" t="s">
        <v>97</v>
      </c>
      <c r="F197" s="296"/>
      <c r="G197" s="316"/>
      <c r="H197" s="316"/>
      <c r="I197" s="293">
        <v>163882722</v>
      </c>
      <c r="J197" s="292" t="s">
        <v>114</v>
      </c>
      <c r="K197" s="292"/>
    </row>
    <row r="198" spans="1:11">
      <c r="A198" s="538">
        <v>44499</v>
      </c>
      <c r="B198" s="315"/>
      <c r="C198" s="292" t="s">
        <v>2260</v>
      </c>
      <c r="D198" s="392" t="s">
        <v>2263</v>
      </c>
      <c r="E198" s="292" t="s">
        <v>97</v>
      </c>
      <c r="F198" s="296"/>
      <c r="G198" s="316"/>
      <c r="H198" s="316"/>
      <c r="I198" s="293">
        <v>200405000</v>
      </c>
      <c r="J198" s="292" t="s">
        <v>114</v>
      </c>
      <c r="K198" s="292"/>
    </row>
    <row r="199" spans="1:11">
      <c r="A199" s="538">
        <v>44499</v>
      </c>
      <c r="B199" s="315"/>
      <c r="C199" s="292" t="s">
        <v>2261</v>
      </c>
      <c r="D199" s="392" t="s">
        <v>2263</v>
      </c>
      <c r="E199" s="292" t="s">
        <v>97</v>
      </c>
      <c r="F199" s="296"/>
      <c r="G199" s="316"/>
      <c r="H199" s="316"/>
      <c r="I199" s="293">
        <v>106315000</v>
      </c>
      <c r="J199" s="292" t="s">
        <v>114</v>
      </c>
      <c r="K199" s="292"/>
    </row>
    <row r="200" spans="1:11">
      <c r="A200" s="538">
        <v>44499</v>
      </c>
      <c r="B200" s="315"/>
      <c r="C200" s="292" t="s">
        <v>2262</v>
      </c>
      <c r="D200" s="392" t="s">
        <v>2263</v>
      </c>
      <c r="E200" s="292" t="s">
        <v>97</v>
      </c>
      <c r="F200" s="296"/>
      <c r="G200" s="316"/>
      <c r="H200" s="316"/>
      <c r="I200" s="293">
        <v>148000000</v>
      </c>
      <c r="J200" s="292" t="s">
        <v>114</v>
      </c>
      <c r="K200" s="292"/>
    </row>
    <row r="201" spans="1:11">
      <c r="A201" s="538">
        <v>44479</v>
      </c>
      <c r="B201" s="315"/>
      <c r="C201" s="292" t="s">
        <v>270</v>
      </c>
      <c r="D201" s="392" t="s">
        <v>2264</v>
      </c>
      <c r="E201" s="292" t="s">
        <v>97</v>
      </c>
      <c r="F201" s="296"/>
      <c r="G201" s="316"/>
      <c r="H201" s="316"/>
      <c r="I201" s="293">
        <v>69000000</v>
      </c>
      <c r="J201" s="292" t="s">
        <v>114</v>
      </c>
      <c r="K201" s="292"/>
    </row>
    <row r="202" spans="1:11">
      <c r="A202" s="538">
        <v>44489</v>
      </c>
      <c r="B202" s="315"/>
      <c r="C202" s="292" t="s">
        <v>270</v>
      </c>
      <c r="D202" s="392" t="s">
        <v>1899</v>
      </c>
      <c r="E202" s="292" t="s">
        <v>162</v>
      </c>
      <c r="F202" s="296"/>
      <c r="G202" s="316"/>
      <c r="H202" s="316"/>
      <c r="I202" s="293">
        <v>72000000</v>
      </c>
      <c r="J202" s="292" t="s">
        <v>114</v>
      </c>
      <c r="K202" s="292"/>
    </row>
    <row r="203" spans="1:11">
      <c r="A203" s="538">
        <v>44479</v>
      </c>
      <c r="B203" s="315"/>
      <c r="C203" s="292" t="s">
        <v>542</v>
      </c>
      <c r="D203" s="392" t="s">
        <v>2265</v>
      </c>
      <c r="E203" s="292" t="s">
        <v>97</v>
      </c>
      <c r="F203" s="296"/>
      <c r="G203" s="316"/>
      <c r="H203" s="316"/>
      <c r="I203" s="293">
        <v>34000000</v>
      </c>
      <c r="J203" s="292" t="s">
        <v>114</v>
      </c>
      <c r="K203" s="292"/>
    </row>
    <row r="204" spans="1:11">
      <c r="A204" s="538">
        <v>44499</v>
      </c>
      <c r="B204" s="315"/>
      <c r="C204" s="292" t="s">
        <v>542</v>
      </c>
      <c r="D204" s="392" t="s">
        <v>2266</v>
      </c>
      <c r="E204" s="292" t="s">
        <v>97</v>
      </c>
      <c r="F204" s="296"/>
      <c r="G204" s="316"/>
      <c r="H204" s="316"/>
      <c r="I204" s="293">
        <v>34000000</v>
      </c>
      <c r="J204" s="292" t="s">
        <v>114</v>
      </c>
      <c r="K204" s="292"/>
    </row>
    <row r="205" spans="1:11">
      <c r="A205" s="538">
        <v>44479</v>
      </c>
      <c r="B205" s="315"/>
      <c r="C205" s="292" t="s">
        <v>2314</v>
      </c>
      <c r="D205" s="292" t="s">
        <v>2313</v>
      </c>
      <c r="E205" s="292" t="s">
        <v>162</v>
      </c>
      <c r="F205" s="296"/>
      <c r="G205" s="316"/>
      <c r="H205" s="298"/>
      <c r="I205" s="298">
        <v>3150000000</v>
      </c>
      <c r="J205" s="292" t="s">
        <v>114</v>
      </c>
      <c r="K205" s="292"/>
    </row>
    <row r="206" spans="1:11">
      <c r="A206" s="538">
        <v>44479</v>
      </c>
      <c r="B206" s="315"/>
      <c r="C206" s="292" t="s">
        <v>2314</v>
      </c>
      <c r="D206" s="292" t="s">
        <v>2315</v>
      </c>
      <c r="E206" s="292" t="s">
        <v>162</v>
      </c>
      <c r="F206" s="296"/>
      <c r="G206" s="316"/>
      <c r="H206" s="316"/>
      <c r="I206" s="293">
        <v>165000000</v>
      </c>
      <c r="J206" s="292" t="s">
        <v>114</v>
      </c>
      <c r="K206" s="292"/>
    </row>
  </sheetData>
  <autoFilter ref="A4:K206" xr:uid="{00000000-0009-0000-0000-000018000000}"/>
  <dataValidations count="1">
    <dataValidation type="list" allowBlank="1" showInputMessage="1" showErrorMessage="1" sqref="J29:J34 J68:J71" xr:uid="{00000000-0002-0000-18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T33"/>
  <sheetViews>
    <sheetView workbookViewId="0">
      <selection activeCell="L28" sqref="L28:M28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3" width="6.85546875" style="36" customWidth="1"/>
    <col min="4" max="4" width="7.85546875" style="36" bestFit="1" customWidth="1"/>
    <col min="5" max="5" width="6.85546875" style="36" customWidth="1"/>
    <col min="6" max="6" width="10.28515625" style="36" customWidth="1"/>
    <col min="7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2162</v>
      </c>
      <c r="D2" s="751"/>
      <c r="E2" s="750" t="s">
        <v>2042</v>
      </c>
      <c r="F2" s="751"/>
      <c r="G2" s="749" t="s">
        <v>26</v>
      </c>
      <c r="H2" s="749"/>
      <c r="I2" s="35"/>
      <c r="J2" s="752" t="s">
        <v>626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82" t="s">
        <v>25</v>
      </c>
      <c r="E3" s="158" t="s">
        <v>24</v>
      </c>
      <c r="F3" s="382" t="s">
        <v>25</v>
      </c>
      <c r="G3" s="382" t="s">
        <v>24</v>
      </c>
      <c r="H3" s="382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>
        <f>+'자금실적 및 계획(원)USD_VND'!V8/1000000</f>
        <v>7.0148674602782091</v>
      </c>
      <c r="D4" s="141">
        <f>+KRW_VND!V5/100000000</f>
        <v>988.94704354743124</v>
      </c>
      <c r="E4" s="149">
        <f>+'자금실적 및 계획(원)USD_VND'!V44/1000000</f>
        <v>9.8942159002782102</v>
      </c>
      <c r="F4" s="150">
        <f>+KRW_VND!V41/100000000</f>
        <v>1026.8250821156562</v>
      </c>
      <c r="G4" s="145">
        <f>+E4-C4</f>
        <v>2.8793484400000011</v>
      </c>
      <c r="H4" s="84">
        <f>+F4-D4</f>
        <v>37.878038568224952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>
        <f>+KRW_VND!V6/100000000</f>
        <v>381.84032156296973</v>
      </c>
      <c r="E5" s="151"/>
      <c r="F5" s="150">
        <f>+KRW_VND!V42/100000000</f>
        <v>389.79820511219475</v>
      </c>
      <c r="G5" s="125"/>
      <c r="H5" s="87">
        <f>+F5-D5</f>
        <v>7.9578835492250164</v>
      </c>
      <c r="I5" s="26"/>
      <c r="J5" s="742" t="s">
        <v>31</v>
      </c>
      <c r="K5" s="31" t="s">
        <v>27</v>
      </c>
      <c r="L5" s="22">
        <f>+'자금실적 및 계획(원)USD_VND'!V12/1000000</f>
        <v>0</v>
      </c>
      <c r="M5" s="23">
        <f>+KRW_VND!V9/100000000</f>
        <v>0</v>
      </c>
      <c r="N5" s="742" t="s">
        <v>180</v>
      </c>
      <c r="O5" s="31" t="s">
        <v>27</v>
      </c>
      <c r="P5" s="387">
        <f>+'자금실적 및 계획(원)USD_VND'!V24/1000000</f>
        <v>1.3273252199999999</v>
      </c>
      <c r="Q5" s="520">
        <f>+KRW_VND!V21/100000000</f>
        <v>14.298996571575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1279</v>
      </c>
      <c r="L6" s="22">
        <f>+'자금실적 및 계획(원)USD_VND'!V13/1000000</f>
        <v>1.7186266399999999</v>
      </c>
      <c r="M6" s="23">
        <f>+KRW_VND!V10/100000000</f>
        <v>18.48815974955</v>
      </c>
      <c r="N6" s="742"/>
      <c r="O6" s="33" t="s">
        <v>178</v>
      </c>
      <c r="P6" s="24">
        <f>+'자금실적 및 계획(원)USD_VND'!V25/1000000</f>
        <v>6.1578206600000005</v>
      </c>
      <c r="Q6" s="23">
        <f>+KRW_VND!V22/100000000</f>
        <v>66.225101261174999</v>
      </c>
      <c r="T6" s="212" t="s">
        <v>183</v>
      </c>
    </row>
    <row r="7" spans="1:20" ht="16.5">
      <c r="A7" s="741"/>
      <c r="B7" s="88" t="s">
        <v>35</v>
      </c>
      <c r="C7" s="89">
        <f>SUM(C4:C6)</f>
        <v>7.0148674602782091</v>
      </c>
      <c r="D7" s="142">
        <f>SUM(D4:D6)</f>
        <v>1370.787365110401</v>
      </c>
      <c r="E7" s="152">
        <f>SUM(E4:E6)</f>
        <v>9.8942159002782102</v>
      </c>
      <c r="F7" s="153">
        <f>SUM(F4:F6)</f>
        <v>1416.6232872278511</v>
      </c>
      <c r="G7" s="146">
        <f>+E7-C7</f>
        <v>2.8793484400000011</v>
      </c>
      <c r="H7" s="91">
        <f>+F7-D7</f>
        <v>45.835922117450082</v>
      </c>
      <c r="I7" s="38"/>
      <c r="J7" s="742"/>
      <c r="K7" s="33" t="s">
        <v>29</v>
      </c>
      <c r="L7" s="22">
        <f>+'자금실적 및 계획(원)USD_VND'!V14/1000000</f>
        <v>15.410685260000003</v>
      </c>
      <c r="M7" s="23">
        <f>+KRW_VND!V11/100000000</f>
        <v>165.780748595825</v>
      </c>
      <c r="N7" s="742"/>
      <c r="O7" s="33" t="s">
        <v>207</v>
      </c>
      <c r="P7" s="24">
        <f>+'자금실적 및 계획(원)USD_VND'!V26/1000000</f>
        <v>6.1141792099999988</v>
      </c>
      <c r="Q7" s="23">
        <f>+KRW_VND!V23/100000000</f>
        <v>65.8667719444</v>
      </c>
      <c r="T7" s="212" t="s">
        <v>184</v>
      </c>
    </row>
    <row r="8" spans="1:20" ht="16.5">
      <c r="A8" s="744" t="s">
        <v>638</v>
      </c>
      <c r="B8" s="744"/>
      <c r="C8" s="39"/>
      <c r="D8" s="143">
        <f>+KRW_VND!V4/100000000</f>
        <v>349.79710591701752</v>
      </c>
      <c r="E8" s="154"/>
      <c r="F8" s="155">
        <f>+KRW_VND!V40/100000000</f>
        <v>349.79710591701752</v>
      </c>
      <c r="G8" s="147"/>
      <c r="H8" s="21"/>
      <c r="J8" s="742"/>
      <c r="K8" s="40" t="s">
        <v>29</v>
      </c>
      <c r="L8" s="22">
        <f>+'자금실적 및 계획(원)USD_VND'!V15/1000000</f>
        <v>0</v>
      </c>
      <c r="M8" s="23">
        <f>+KRW_VND!V12/100000000</f>
        <v>12.704312</v>
      </c>
      <c r="N8" s="742"/>
      <c r="O8" s="40" t="s">
        <v>32</v>
      </c>
      <c r="P8" s="388"/>
      <c r="Q8" s="208">
        <f>+KRW_VND!V24/100000000</f>
        <v>1.5684406415500001</v>
      </c>
      <c r="T8" s="212" t="s">
        <v>181</v>
      </c>
    </row>
    <row r="9" spans="1:20" ht="16.5">
      <c r="A9" s="745" t="s">
        <v>639</v>
      </c>
      <c r="B9" s="745"/>
      <c r="C9" s="94"/>
      <c r="D9" s="144">
        <f>+D7-D8</f>
        <v>1020.9902591933835</v>
      </c>
      <c r="E9" s="156"/>
      <c r="F9" s="157">
        <f>+F7-F8</f>
        <v>1066.8261813108336</v>
      </c>
      <c r="G9" s="148"/>
      <c r="H9" s="95">
        <f>+H7-H8</f>
        <v>45.835922117450082</v>
      </c>
      <c r="J9" s="743"/>
      <c r="K9" s="72" t="s">
        <v>35</v>
      </c>
      <c r="L9" s="73">
        <f>SUM(L5:L8)</f>
        <v>17.129311900000001</v>
      </c>
      <c r="M9" s="74">
        <f>SUM(M5:M8)</f>
        <v>196.97322034537498</v>
      </c>
      <c r="N9" s="743"/>
      <c r="O9" s="72" t="s">
        <v>35</v>
      </c>
      <c r="P9" s="73">
        <f>SUM(P5:P8)</f>
        <v>13.599325089999999</v>
      </c>
      <c r="Q9" s="74">
        <f>SUM(Q5:Q8)</f>
        <v>147.9593104187</v>
      </c>
      <c r="T9" s="212"/>
    </row>
    <row r="10" spans="1:20" ht="16.5" customHeight="1">
      <c r="J10" s="742" t="s">
        <v>33</v>
      </c>
      <c r="K10" s="31" t="s">
        <v>688</v>
      </c>
      <c r="L10" s="22">
        <f>+'자금실적 및 계획(원)USD_VND'!V18/1000000</f>
        <v>0</v>
      </c>
      <c r="M10" s="23">
        <f>+KRW_VND!V15/100000000</f>
        <v>0</v>
      </c>
      <c r="N10" s="747" t="s">
        <v>204</v>
      </c>
      <c r="O10" s="31" t="s">
        <v>627</v>
      </c>
      <c r="P10" s="24">
        <f>+'자금실적 및 계획(원)USD_VND'!V30/1000000+'자금실적 및 계획(원)USD_VND'!V32/1000000</f>
        <v>1.856E-2</v>
      </c>
      <c r="Q10" s="28">
        <f>+(KRW_VND!V27+KRW_VND!V28+KRW_VND!V29)/100000000</f>
        <v>1.2495029926000001</v>
      </c>
      <c r="T10" s="212" t="s">
        <v>182</v>
      </c>
    </row>
    <row r="11" spans="1:20" ht="16.5" customHeight="1">
      <c r="J11" s="742"/>
      <c r="K11" s="33" t="s">
        <v>174</v>
      </c>
      <c r="L11" s="22">
        <f>+'자금실적 및 계획(원)USD_VND'!V19/1000000</f>
        <v>0</v>
      </c>
      <c r="M11" s="23">
        <f>+KRW_VND!V16/100000000</f>
        <v>0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22">
        <f>+'자금실적 및 계획(원)USD_VND'!V20/1000000</f>
        <v>0</v>
      </c>
      <c r="M12" s="23">
        <f>+KRW_VND!V17/100000000</f>
        <v>2.6085099999999999E-4</v>
      </c>
      <c r="N12" s="736"/>
      <c r="O12" s="72" t="s">
        <v>35</v>
      </c>
      <c r="P12" s="73">
        <f>SUM(P10:P11)</f>
        <v>1.856E-2</v>
      </c>
      <c r="Q12" s="74">
        <f>SUM(Q10:Q11)</f>
        <v>1.2495029926000001</v>
      </c>
      <c r="T12" s="212" t="s">
        <v>87</v>
      </c>
    </row>
    <row r="13" spans="1:20" ht="16.5">
      <c r="G13"/>
      <c r="H13"/>
      <c r="J13" s="742"/>
      <c r="K13" s="33" t="s">
        <v>18</v>
      </c>
      <c r="L13" s="22">
        <f>+'자금실적 및 계획(원)USD_VND'!V21/1000000</f>
        <v>0</v>
      </c>
      <c r="M13" s="23">
        <f>+KRW_VND!V18/100000000</f>
        <v>5.91339375</v>
      </c>
      <c r="N13" s="734" t="s">
        <v>71</v>
      </c>
      <c r="O13" s="33" t="s">
        <v>188</v>
      </c>
      <c r="P13" s="24">
        <f>+'자금실적 및 계획(원)USD_VND'!V28/1000000</f>
        <v>7.4828000000000006E-2</v>
      </c>
      <c r="Q13" s="19">
        <f>+(KRW_VND!V25/100000000)</f>
        <v>0.806106370425</v>
      </c>
      <c r="T13" s="212" t="s">
        <v>88</v>
      </c>
    </row>
    <row r="14" spans="1:20" ht="16.5">
      <c r="G14"/>
      <c r="H14"/>
      <c r="J14" s="746"/>
      <c r="K14" s="33" t="s">
        <v>15</v>
      </c>
      <c r="L14" s="22">
        <f>+'자금실적 및 계획(원)USD_VND'!V16/1000000</f>
        <v>0</v>
      </c>
      <c r="M14" s="23">
        <f>+KRW_VND!V13/100000000</f>
        <v>0</v>
      </c>
      <c r="N14" s="735"/>
      <c r="O14" s="33" t="s">
        <v>190</v>
      </c>
      <c r="P14" s="24"/>
      <c r="Q14" s="19">
        <f>+(KRW_VND!V26/100000000)</f>
        <v>3.1018816899499999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>
        <f>+KRW_VND!V30/100000000</f>
        <v>4.3353582500000001E-2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>
        <f>+'자금실적 및 계획(원)USD_VND'!V35/1000000</f>
        <v>5.3297299999999995E-3</v>
      </c>
      <c r="Q16" s="23">
        <f>+KRW_VND!V32/100000000</f>
        <v>5.7416064850000004E-2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>
        <f>+'자금실적 및 계획(원)USD_VND'!V37/1000000</f>
        <v>1.9206399999999999E-3</v>
      </c>
      <c r="Q17" s="23">
        <f>+KRW_VND!V34/100000000</f>
        <v>2.0690652300000001E-2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>
        <f>+KRW_VND!V35/100000000+KRW_VND!V31/100000000</f>
        <v>6.7671813509750001</v>
      </c>
      <c r="T18" s="212"/>
    </row>
    <row r="19" spans="7:20" ht="12" customHeight="1">
      <c r="J19" s="743"/>
      <c r="K19" s="72" t="s">
        <v>35</v>
      </c>
      <c r="L19" s="75">
        <f>SUM(L10:L18)</f>
        <v>0</v>
      </c>
      <c r="M19" s="76">
        <f>SUM(M10:M18)</f>
        <v>5.9136546010000002</v>
      </c>
      <c r="N19" s="736"/>
      <c r="O19" s="72" t="s">
        <v>35</v>
      </c>
      <c r="P19" s="214">
        <f>SUM(P13:P18)</f>
        <v>8.2078370000000012E-2</v>
      </c>
      <c r="Q19" s="76">
        <f>SUM(Q13:Q18)</f>
        <v>10.796629711</v>
      </c>
      <c r="T19" s="212"/>
    </row>
    <row r="20" spans="7:20" ht="16.5">
      <c r="J20" s="734" t="s">
        <v>28</v>
      </c>
      <c r="K20" s="31" t="s">
        <v>76</v>
      </c>
      <c r="L20" s="32"/>
      <c r="M20" s="389">
        <v>0</v>
      </c>
      <c r="N20" s="734" t="s">
        <v>116</v>
      </c>
      <c r="O20" s="31" t="s">
        <v>76</v>
      </c>
      <c r="P20" s="391">
        <f>+'자금실적 및 계획(원)USD_VND'!V36/1000000</f>
        <v>0.55000000000000004</v>
      </c>
      <c r="Q20" s="28">
        <f>+KRW_VND!V33/100000000</f>
        <v>5.9250347963500003</v>
      </c>
      <c r="T20" s="212" t="s">
        <v>185</v>
      </c>
    </row>
    <row r="21" spans="7:20" ht="16.5">
      <c r="J21" s="735"/>
      <c r="K21" s="33" t="s">
        <v>66</v>
      </c>
      <c r="L21" s="43"/>
      <c r="M21" s="23">
        <f>+KRW_VND!V19/100000000</f>
        <v>1.8703342131999998</v>
      </c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400" t="s">
        <v>665</v>
      </c>
      <c r="N22" s="735"/>
      <c r="O22" s="33" t="s">
        <v>30</v>
      </c>
      <c r="P22" s="220">
        <f>+'자금실적 및 계획(원)USD_VND'!V41/1000000</f>
        <v>0</v>
      </c>
      <c r="Q22" s="23">
        <f>+KRW_VND!V38/100000000</f>
        <v>0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>
        <f>SUM(M20:M22)</f>
        <v>1.8703342131999998</v>
      </c>
      <c r="N23" s="736"/>
      <c r="O23" s="72" t="s">
        <v>35</v>
      </c>
      <c r="P23" s="73">
        <f>SUM(P20:P22)</f>
        <v>0.55000000000000004</v>
      </c>
      <c r="Q23" s="77">
        <f>SUM(Q20:Q22)</f>
        <v>5.9250347963500003</v>
      </c>
    </row>
    <row r="24" spans="7:20" ht="16.5">
      <c r="J24" s="737" t="s">
        <v>34</v>
      </c>
      <c r="K24" s="738"/>
      <c r="L24" s="78">
        <f>L9+L19+L23</f>
        <v>17.129311900000001</v>
      </c>
      <c r="M24" s="79">
        <f>M9+M19+M23</f>
        <v>204.75720915957498</v>
      </c>
      <c r="N24" s="737" t="s">
        <v>34</v>
      </c>
      <c r="O24" s="738"/>
      <c r="P24" s="78">
        <f>P9+P19+P23+P12</f>
        <v>14.24996346</v>
      </c>
      <c r="Q24" s="79">
        <f>Q9+Q12+Q19+Q23</f>
        <v>165.93047791865001</v>
      </c>
      <c r="R24" s="45">
        <f>M24-Q24</f>
        <v>38.826731240924971</v>
      </c>
    </row>
    <row r="25" spans="7:20" ht="18.75" customHeight="1">
      <c r="L25" s="217">
        <f>L24-'자금실적 및 계획(원)USD_VND'!V23/1000000</f>
        <v>0</v>
      </c>
      <c r="M25" s="217">
        <f>+M24-KRW_VND!V20/100000000</f>
        <v>0</v>
      </c>
      <c r="P25" s="390">
        <f>+P24-'자금실적 및 계획(원)USD_VND'!V39/1000000-'자금실적 및 계획(원)USD_VND'!V41/1000000</f>
        <v>0</v>
      </c>
      <c r="Q25" s="401">
        <f>+(KRW_VND!V36+KRW_VND!V38)/100000000-Q24</f>
        <v>0</v>
      </c>
    </row>
    <row r="28" spans="7:20" ht="105">
      <c r="L28" s="673" t="s">
        <v>2347</v>
      </c>
      <c r="M28" s="673" t="s">
        <v>2348</v>
      </c>
      <c r="P28" s="673" t="s">
        <v>2347</v>
      </c>
      <c r="Q28" s="673" t="s">
        <v>2348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T33"/>
  <sheetViews>
    <sheetView workbookViewId="0">
      <selection activeCell="O33" sqref="O3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603</v>
      </c>
      <c r="D2" s="751"/>
      <c r="E2" s="750" t="s">
        <v>588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80" t="s">
        <v>25</v>
      </c>
      <c r="E3" s="158" t="s">
        <v>24</v>
      </c>
      <c r="F3" s="380" t="s">
        <v>25</v>
      </c>
      <c r="G3" s="380" t="s">
        <v>24</v>
      </c>
      <c r="H3" s="380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2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+(KRW_VND!#REF!/100000000)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76</v>
      </c>
      <c r="L20" s="32"/>
      <c r="M20" s="28">
        <v>0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66</v>
      </c>
      <c r="L21" s="43"/>
      <c r="M21" s="28" t="e">
        <f>+KRW_VND!#REF!/100000000</f>
        <v>#REF!</v>
      </c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8"/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L67"/>
  <sheetViews>
    <sheetView topLeftCell="A17" workbookViewId="0">
      <selection activeCell="E25" sqref="E25"/>
    </sheetView>
  </sheetViews>
  <sheetFormatPr defaultRowHeight="15"/>
  <cols>
    <col min="2" max="2" width="13.5703125" customWidth="1"/>
    <col min="3" max="4" width="14.7109375" bestFit="1" customWidth="1"/>
    <col min="5" max="5" width="9.8554687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/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/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/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/>
    </row>
    <row r="6" spans="2:12">
      <c r="B6" s="52" t="s">
        <v>53</v>
      </c>
      <c r="C6" s="56">
        <f>C2+C3-C4-C5</f>
        <v>0</v>
      </c>
    </row>
    <row r="7" spans="2:12">
      <c r="C7" s="68"/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532" t="s">
        <v>2162</v>
      </c>
      <c r="C11" s="533">
        <v>22890</v>
      </c>
      <c r="D11" s="534">
        <v>22650</v>
      </c>
      <c r="E11" s="227" t="s">
        <v>2343</v>
      </c>
      <c r="F11" s="227"/>
      <c r="G11" s="228"/>
      <c r="H11" s="228"/>
      <c r="I11" s="228"/>
      <c r="J11" s="228"/>
      <c r="K11" s="228"/>
      <c r="L11" s="229"/>
    </row>
    <row r="12" spans="2:12">
      <c r="B12" s="575" t="s">
        <v>2163</v>
      </c>
      <c r="C12" s="531">
        <v>22890</v>
      </c>
      <c r="D12" s="535">
        <v>22650</v>
      </c>
      <c r="E12" s="227" t="s">
        <v>2343</v>
      </c>
      <c r="F12" s="227"/>
      <c r="G12" s="228"/>
      <c r="H12" s="228"/>
      <c r="I12" s="228"/>
      <c r="J12" s="228"/>
      <c r="K12" s="228"/>
      <c r="L12" s="229"/>
    </row>
    <row r="13" spans="2:12">
      <c r="B13" s="575" t="s">
        <v>2164</v>
      </c>
      <c r="C13" s="533">
        <v>22890</v>
      </c>
      <c r="D13" s="534">
        <v>22650</v>
      </c>
      <c r="E13" s="227" t="s">
        <v>2343</v>
      </c>
      <c r="F13" s="227"/>
      <c r="G13" s="228"/>
      <c r="H13" s="228"/>
      <c r="I13" s="228"/>
      <c r="J13" s="228"/>
      <c r="K13" s="228"/>
      <c r="L13" s="229"/>
    </row>
    <row r="14" spans="2:12">
      <c r="B14" s="575" t="s">
        <v>2165</v>
      </c>
      <c r="C14" s="531">
        <v>22890</v>
      </c>
      <c r="D14" s="535">
        <v>22650</v>
      </c>
      <c r="E14" s="227" t="s">
        <v>2343</v>
      </c>
      <c r="F14" s="227"/>
      <c r="G14" s="228"/>
      <c r="H14" s="228"/>
      <c r="I14" s="228"/>
      <c r="J14" s="228"/>
      <c r="K14" s="228"/>
      <c r="L14" s="229"/>
    </row>
    <row r="15" spans="2:12">
      <c r="B15" s="575" t="s">
        <v>2166</v>
      </c>
      <c r="C15" s="531">
        <v>22890</v>
      </c>
      <c r="D15" s="535">
        <v>22650</v>
      </c>
      <c r="E15" s="227" t="s">
        <v>2343</v>
      </c>
      <c r="F15" s="227"/>
      <c r="G15" s="228"/>
      <c r="H15" s="228"/>
      <c r="I15" s="228"/>
      <c r="J15" s="228"/>
      <c r="K15" s="228"/>
      <c r="L15" s="229"/>
    </row>
    <row r="16" spans="2:12">
      <c r="B16" s="575" t="s">
        <v>2167</v>
      </c>
      <c r="C16" s="531">
        <v>22900</v>
      </c>
      <c r="D16" s="535">
        <v>22660</v>
      </c>
      <c r="E16" s="227" t="s">
        <v>2343</v>
      </c>
      <c r="F16" s="227"/>
      <c r="G16" s="228"/>
      <c r="H16" s="228"/>
      <c r="I16" s="228"/>
      <c r="J16" s="228"/>
      <c r="K16" s="228"/>
      <c r="L16" s="229"/>
    </row>
    <row r="17" spans="2:12">
      <c r="B17" s="575" t="s">
        <v>2168</v>
      </c>
      <c r="C17" s="531">
        <v>22885</v>
      </c>
      <c r="D17" s="535">
        <v>22645</v>
      </c>
      <c r="E17" s="227" t="s">
        <v>2343</v>
      </c>
      <c r="F17" s="230"/>
      <c r="G17" s="231"/>
      <c r="H17" s="231"/>
      <c r="I17" s="231"/>
      <c r="J17" s="231"/>
      <c r="K17" s="231"/>
      <c r="L17" s="232"/>
    </row>
    <row r="18" spans="2:12">
      <c r="B18" s="575" t="s">
        <v>2169</v>
      </c>
      <c r="C18" s="531">
        <v>22880</v>
      </c>
      <c r="D18" s="535">
        <v>22640</v>
      </c>
      <c r="E18" s="227" t="s">
        <v>2343</v>
      </c>
      <c r="F18" s="230"/>
      <c r="G18" s="231"/>
      <c r="H18" s="231"/>
      <c r="I18" s="231"/>
      <c r="J18" s="231"/>
      <c r="K18" s="231"/>
      <c r="L18" s="232"/>
    </row>
    <row r="19" spans="2:12">
      <c r="B19" s="575" t="s">
        <v>2170</v>
      </c>
      <c r="C19" s="533">
        <v>22890</v>
      </c>
      <c r="D19" s="534">
        <v>22650</v>
      </c>
      <c r="E19" s="227" t="s">
        <v>2343</v>
      </c>
      <c r="F19" s="227"/>
      <c r="G19" s="228"/>
      <c r="H19" s="228"/>
      <c r="I19" s="228"/>
      <c r="J19" s="228"/>
      <c r="K19" s="228"/>
      <c r="L19" s="229"/>
    </row>
    <row r="20" spans="2:12">
      <c r="B20" s="575" t="s">
        <v>2171</v>
      </c>
      <c r="C20" s="531">
        <v>22880</v>
      </c>
      <c r="D20" s="535">
        <v>22640</v>
      </c>
      <c r="E20" s="227" t="s">
        <v>2343</v>
      </c>
      <c r="F20" s="227"/>
      <c r="G20" s="228"/>
      <c r="H20" s="228"/>
      <c r="I20" s="228"/>
      <c r="J20" s="228"/>
      <c r="K20" s="228"/>
      <c r="L20" s="229"/>
    </row>
    <row r="21" spans="2:12">
      <c r="B21" s="575" t="s">
        <v>2172</v>
      </c>
      <c r="C21" s="531">
        <v>22880</v>
      </c>
      <c r="D21" s="535">
        <v>22640</v>
      </c>
      <c r="E21" s="227" t="s">
        <v>2343</v>
      </c>
      <c r="F21" s="227"/>
      <c r="G21" s="228"/>
      <c r="H21" s="228"/>
      <c r="I21" s="228"/>
      <c r="J21" s="228"/>
      <c r="K21" s="228"/>
      <c r="L21" s="229"/>
    </row>
    <row r="22" spans="2:12">
      <c r="B22" s="575" t="s">
        <v>2173</v>
      </c>
      <c r="C22" s="531">
        <v>22880</v>
      </c>
      <c r="D22" s="535">
        <v>22640</v>
      </c>
      <c r="E22" s="227" t="s">
        <v>2343</v>
      </c>
      <c r="F22" s="227"/>
      <c r="G22" s="228"/>
      <c r="H22" s="228"/>
      <c r="I22" s="228"/>
      <c r="J22" s="228"/>
      <c r="K22" s="228"/>
      <c r="L22" s="229"/>
    </row>
    <row r="23" spans="2:12">
      <c r="B23" s="575" t="s">
        <v>2174</v>
      </c>
      <c r="C23" s="531">
        <v>22890</v>
      </c>
      <c r="D23" s="535">
        <v>22650</v>
      </c>
      <c r="E23" s="227" t="s">
        <v>2343</v>
      </c>
      <c r="F23" s="230"/>
      <c r="G23" s="231"/>
      <c r="H23" s="231"/>
      <c r="I23" s="231"/>
      <c r="J23" s="231"/>
      <c r="K23" s="231"/>
      <c r="L23" s="232"/>
    </row>
    <row r="24" spans="2:12">
      <c r="B24" s="575" t="s">
        <v>2175</v>
      </c>
      <c r="C24" s="533">
        <v>22890</v>
      </c>
      <c r="D24" s="534">
        <v>22650</v>
      </c>
      <c r="E24" s="227" t="s">
        <v>2343</v>
      </c>
      <c r="F24" s="227"/>
      <c r="G24" s="228"/>
      <c r="H24" s="228"/>
      <c r="I24" s="228"/>
      <c r="J24" s="228"/>
      <c r="K24" s="228"/>
      <c r="L24" s="229"/>
    </row>
    <row r="25" spans="2:12">
      <c r="B25" s="575" t="s">
        <v>2176</v>
      </c>
      <c r="C25" s="533">
        <v>22890</v>
      </c>
      <c r="D25" s="534">
        <v>22650</v>
      </c>
      <c r="E25" s="227" t="s">
        <v>2343</v>
      </c>
      <c r="F25" s="227"/>
      <c r="G25" s="228"/>
      <c r="H25" s="228"/>
      <c r="I25" s="228"/>
      <c r="J25" s="228"/>
      <c r="K25" s="228"/>
      <c r="L25" s="229"/>
    </row>
    <row r="26" spans="2:12">
      <c r="B26" s="575" t="s">
        <v>2177</v>
      </c>
      <c r="C26" s="531">
        <v>22880</v>
      </c>
      <c r="D26" s="535">
        <v>22640</v>
      </c>
      <c r="E26" s="227" t="s">
        <v>2343</v>
      </c>
      <c r="F26" s="227"/>
      <c r="G26" s="228"/>
      <c r="H26" s="228"/>
      <c r="I26" s="228"/>
      <c r="J26" s="228"/>
      <c r="K26" s="228"/>
      <c r="L26" s="229"/>
    </row>
    <row r="27" spans="2:12">
      <c r="B27" s="575" t="s">
        <v>2178</v>
      </c>
      <c r="C27" s="533">
        <v>22880</v>
      </c>
      <c r="D27" s="534">
        <v>22640</v>
      </c>
      <c r="E27" s="227" t="s">
        <v>2343</v>
      </c>
      <c r="F27" s="227"/>
      <c r="G27" s="228"/>
      <c r="I27" s="228"/>
      <c r="J27" s="228"/>
      <c r="K27" s="228"/>
      <c r="L27" s="229"/>
    </row>
    <row r="28" spans="2:12">
      <c r="B28" s="575" t="s">
        <v>2179</v>
      </c>
      <c r="C28" s="531">
        <v>22880</v>
      </c>
      <c r="D28" s="535">
        <v>22640</v>
      </c>
      <c r="E28" s="227" t="s">
        <v>2343</v>
      </c>
      <c r="F28" s="227"/>
      <c r="G28" s="228"/>
      <c r="H28" s="228"/>
      <c r="I28" s="228"/>
      <c r="J28" s="228"/>
      <c r="K28" s="228"/>
      <c r="L28" s="229"/>
    </row>
    <row r="29" spans="2:12">
      <c r="B29" s="575" t="s">
        <v>2180</v>
      </c>
      <c r="C29" s="533">
        <v>22880</v>
      </c>
      <c r="D29" s="534">
        <v>22640</v>
      </c>
      <c r="E29" s="227" t="s">
        <v>2343</v>
      </c>
      <c r="F29" s="227"/>
      <c r="G29" s="228"/>
      <c r="H29" s="228"/>
      <c r="I29" s="228"/>
      <c r="J29" s="228"/>
      <c r="K29" s="228"/>
      <c r="L29" s="229"/>
    </row>
    <row r="30" spans="2:12">
      <c r="B30" s="575" t="s">
        <v>2181</v>
      </c>
      <c r="C30" s="533">
        <v>22890</v>
      </c>
      <c r="D30" s="534">
        <v>22650</v>
      </c>
      <c r="E30" s="227" t="s">
        <v>2343</v>
      </c>
      <c r="F30" s="227"/>
      <c r="G30" s="228"/>
      <c r="H30" s="228"/>
      <c r="I30" s="228"/>
      <c r="J30" s="228"/>
      <c r="K30" s="228"/>
      <c r="L30" s="229"/>
    </row>
    <row r="31" spans="2:12">
      <c r="B31" s="575" t="s">
        <v>2182</v>
      </c>
      <c r="C31" s="531">
        <v>22895</v>
      </c>
      <c r="D31" s="535">
        <v>22655</v>
      </c>
      <c r="E31" s="227" t="s">
        <v>2343</v>
      </c>
      <c r="F31" s="227"/>
      <c r="G31" s="228"/>
      <c r="H31" s="228"/>
      <c r="I31" s="228"/>
      <c r="J31" s="228"/>
      <c r="K31" s="228"/>
      <c r="L31" s="229"/>
    </row>
    <row r="32" spans="2:12">
      <c r="B32" s="575" t="s">
        <v>2183</v>
      </c>
      <c r="C32" s="531">
        <v>22880</v>
      </c>
      <c r="D32" s="535">
        <v>22640</v>
      </c>
      <c r="E32" s="227" t="s">
        <v>2343</v>
      </c>
      <c r="F32" s="227"/>
      <c r="G32" s="228"/>
      <c r="H32" s="228"/>
      <c r="I32" s="228"/>
      <c r="J32" s="228"/>
      <c r="K32" s="228"/>
      <c r="L32" s="229"/>
    </row>
    <row r="33" spans="2:12">
      <c r="B33" s="575" t="s">
        <v>2184</v>
      </c>
      <c r="C33" s="531">
        <v>22880</v>
      </c>
      <c r="D33" s="535">
        <v>22640</v>
      </c>
      <c r="E33" s="227" t="s">
        <v>2343</v>
      </c>
      <c r="F33" s="227"/>
      <c r="G33" s="228"/>
      <c r="H33" s="228"/>
      <c r="I33" s="228"/>
      <c r="J33" s="228"/>
      <c r="K33" s="228"/>
      <c r="L33" s="229"/>
    </row>
    <row r="34" spans="2:12">
      <c r="B34" s="575" t="s">
        <v>2185</v>
      </c>
      <c r="C34" s="531">
        <v>22880</v>
      </c>
      <c r="D34" s="535">
        <v>22640</v>
      </c>
      <c r="E34" s="227" t="s">
        <v>2343</v>
      </c>
      <c r="F34" s="227"/>
      <c r="G34" s="228"/>
      <c r="H34" s="228"/>
      <c r="I34" s="228"/>
      <c r="J34" s="228"/>
      <c r="K34" s="228"/>
      <c r="L34" s="229"/>
    </row>
    <row r="35" spans="2:12">
      <c r="B35" s="575" t="s">
        <v>2186</v>
      </c>
      <c r="C35" s="533">
        <v>22880</v>
      </c>
      <c r="D35" s="534">
        <v>22640</v>
      </c>
      <c r="E35" s="227" t="s">
        <v>2343</v>
      </c>
      <c r="F35" s="227"/>
      <c r="G35" s="228"/>
      <c r="H35" s="228"/>
      <c r="I35" s="228"/>
      <c r="J35" s="228"/>
      <c r="K35" s="228"/>
      <c r="L35" s="229"/>
    </row>
    <row r="36" spans="2:12">
      <c r="B36" s="575" t="s">
        <v>2187</v>
      </c>
      <c r="C36" s="533">
        <v>22880</v>
      </c>
      <c r="D36" s="534">
        <v>22640</v>
      </c>
      <c r="E36" s="227" t="s">
        <v>2343</v>
      </c>
      <c r="F36" s="227"/>
      <c r="G36" s="228"/>
      <c r="H36" s="228"/>
      <c r="I36" s="228"/>
      <c r="J36" s="228"/>
      <c r="K36" s="228"/>
      <c r="L36" s="229"/>
    </row>
    <row r="37" spans="2:12">
      <c r="B37" s="575" t="s">
        <v>2188</v>
      </c>
      <c r="C37" s="533">
        <v>22880</v>
      </c>
      <c r="D37" s="534">
        <v>22640</v>
      </c>
      <c r="E37" s="227" t="s">
        <v>2343</v>
      </c>
    </row>
    <row r="38" spans="2:12">
      <c r="B38" s="575" t="s">
        <v>2189</v>
      </c>
      <c r="C38" s="533">
        <v>22890</v>
      </c>
      <c r="D38" s="534">
        <v>22650</v>
      </c>
      <c r="E38" s="227" t="s">
        <v>2343</v>
      </c>
      <c r="G38" s="216"/>
      <c r="H38" s="216"/>
      <c r="I38" s="216"/>
      <c r="J38" s="216"/>
      <c r="K38" s="216"/>
      <c r="L38" s="216"/>
    </row>
    <row r="39" spans="2:12">
      <c r="B39" s="575" t="s">
        <v>2190</v>
      </c>
      <c r="C39" s="533">
        <v>22890</v>
      </c>
      <c r="D39" s="534">
        <v>22650</v>
      </c>
      <c r="E39" s="227" t="s">
        <v>2343</v>
      </c>
      <c r="G39" s="216"/>
      <c r="H39" s="216"/>
      <c r="I39" s="216"/>
      <c r="J39" s="216"/>
      <c r="K39" s="216"/>
      <c r="L39" s="216"/>
    </row>
    <row r="40" spans="2:12">
      <c r="B40" s="575" t="s">
        <v>2042</v>
      </c>
      <c r="C40" s="533">
        <v>22870</v>
      </c>
      <c r="D40" s="534">
        <v>22630</v>
      </c>
      <c r="E40" s="227" t="s">
        <v>2343</v>
      </c>
      <c r="G40" s="216"/>
      <c r="H40" s="216"/>
      <c r="I40" s="216"/>
      <c r="J40" s="216"/>
      <c r="K40" s="216"/>
      <c r="L40" s="216"/>
    </row>
    <row r="41" spans="2:12" s="242" customFormat="1">
      <c r="B41" s="586"/>
      <c r="C41" s="531"/>
      <c r="D41" s="535"/>
      <c r="G41" s="587"/>
      <c r="H41" s="587"/>
      <c r="I41" s="587"/>
      <c r="J41" s="587"/>
      <c r="K41" s="587"/>
      <c r="L41" s="587"/>
    </row>
    <row r="42" spans="2:12">
      <c r="C42" s="216"/>
      <c r="D42" s="216"/>
      <c r="G42" s="216"/>
      <c r="H42" s="216"/>
      <c r="I42" s="216"/>
      <c r="J42" s="216"/>
      <c r="K42" s="216"/>
      <c r="L42" s="216"/>
    </row>
    <row r="43" spans="2:12">
      <c r="C43" s="216"/>
      <c r="D43" s="216"/>
      <c r="G43" s="216"/>
      <c r="H43" s="216"/>
      <c r="I43" s="216"/>
      <c r="J43" s="216"/>
      <c r="K43" s="216"/>
      <c r="L43" s="216"/>
    </row>
    <row r="44" spans="2:12">
      <c r="C44" s="216"/>
      <c r="D44" s="216"/>
      <c r="G44" s="216"/>
      <c r="H44" s="216"/>
      <c r="I44" s="216"/>
      <c r="J44" s="216"/>
      <c r="K44" s="216"/>
      <c r="L44" s="216"/>
    </row>
    <row r="45" spans="2:12">
      <c r="C45" s="216"/>
      <c r="D45" s="216"/>
      <c r="G45" s="216"/>
      <c r="H45" s="216"/>
      <c r="I45" s="216"/>
      <c r="J45" s="216"/>
      <c r="K45" s="216"/>
      <c r="L45" s="216"/>
    </row>
    <row r="46" spans="2:12">
      <c r="C46" s="216"/>
      <c r="D46" s="216"/>
      <c r="G46" s="216"/>
      <c r="H46" s="216"/>
      <c r="I46" s="216"/>
      <c r="J46" s="216"/>
      <c r="K46" s="216"/>
      <c r="L46" s="216"/>
    </row>
    <row r="47" spans="2:12">
      <c r="C47" s="216"/>
      <c r="D47" s="216"/>
      <c r="G47" s="216"/>
      <c r="H47" s="216"/>
      <c r="I47" s="216"/>
      <c r="J47" s="216"/>
      <c r="K47" s="216"/>
      <c r="L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G60" s="216"/>
      <c r="H60" s="216"/>
      <c r="I60" s="216"/>
      <c r="J60" s="216"/>
      <c r="K60" s="216"/>
      <c r="L60" s="216"/>
    </row>
    <row r="61" spans="3:12">
      <c r="G61" s="216"/>
      <c r="H61" s="216"/>
      <c r="I61" s="216"/>
      <c r="J61" s="216"/>
      <c r="K61" s="216"/>
      <c r="L61" s="216"/>
    </row>
    <row r="62" spans="3:12">
      <c r="G62" s="216"/>
      <c r="H62" s="216"/>
      <c r="I62" s="216"/>
      <c r="J62" s="216"/>
      <c r="K62" s="216"/>
      <c r="L62" s="216"/>
    </row>
    <row r="63" spans="3:12">
      <c r="G63" s="216"/>
      <c r="H63" s="216"/>
      <c r="I63" s="216"/>
      <c r="J63" s="216"/>
      <c r="K63" s="216"/>
      <c r="L63" s="216"/>
    </row>
    <row r="64" spans="3:12">
      <c r="G64" s="216"/>
      <c r="H64" s="216"/>
      <c r="I64" s="216"/>
      <c r="J64" s="216"/>
      <c r="K64" s="216"/>
      <c r="L64" s="216"/>
    </row>
    <row r="65" spans="7:12">
      <c r="G65" s="216"/>
      <c r="H65" s="216"/>
      <c r="I65" s="216"/>
      <c r="J65" s="216"/>
      <c r="K65" s="216"/>
      <c r="L65" s="216"/>
    </row>
    <row r="66" spans="7:12">
      <c r="G66" s="216"/>
      <c r="H66" s="216"/>
      <c r="I66" s="216"/>
      <c r="J66" s="216"/>
      <c r="K66" s="216"/>
      <c r="L66" s="216"/>
    </row>
    <row r="67" spans="7:12">
      <c r="G67" s="216"/>
      <c r="H67" s="216"/>
      <c r="I67" s="216"/>
      <c r="J67" s="216"/>
      <c r="K67" s="216"/>
      <c r="L67" s="216"/>
    </row>
  </sheetData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L76"/>
  <sheetViews>
    <sheetView workbookViewId="0">
      <selection activeCell="G27" sqref="G27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334" t="s">
        <v>558</v>
      </c>
      <c r="C11" s="335">
        <v>23330</v>
      </c>
      <c r="D11" s="336">
        <v>23150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337" t="s">
        <v>559</v>
      </c>
      <c r="C12" s="338">
        <v>23330</v>
      </c>
      <c r="D12" s="339">
        <v>23150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337" t="s">
        <v>560</v>
      </c>
      <c r="C13" s="338">
        <v>23325</v>
      </c>
      <c r="D13" s="339">
        <v>23145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337" t="s">
        <v>561</v>
      </c>
      <c r="C14" s="338">
        <v>23310</v>
      </c>
      <c r="D14" s="339">
        <v>23130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337" t="s">
        <v>562</v>
      </c>
      <c r="C15" s="338">
        <v>23300</v>
      </c>
      <c r="D15" s="339">
        <v>23120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337" t="s">
        <v>563</v>
      </c>
      <c r="C16" s="338">
        <v>23305</v>
      </c>
      <c r="D16" s="339">
        <v>23125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337" t="s">
        <v>564</v>
      </c>
      <c r="C17" s="338">
        <v>23305</v>
      </c>
      <c r="D17" s="339">
        <v>23125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334" t="s">
        <v>565</v>
      </c>
      <c r="C18" s="335">
        <v>23305</v>
      </c>
      <c r="D18" s="336">
        <v>23125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337" t="s">
        <v>566</v>
      </c>
      <c r="C19" s="338">
        <v>23290</v>
      </c>
      <c r="D19" s="339">
        <v>23115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337" t="s">
        <v>567</v>
      </c>
      <c r="C20" s="338">
        <v>23270</v>
      </c>
      <c r="D20" s="339">
        <v>23090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337" t="s">
        <v>568</v>
      </c>
      <c r="C21" s="338">
        <v>23265</v>
      </c>
      <c r="D21" s="339">
        <v>23085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337" t="s">
        <v>569</v>
      </c>
      <c r="C22" s="338">
        <v>23265</v>
      </c>
      <c r="D22" s="339">
        <v>23090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337" t="s">
        <v>570</v>
      </c>
      <c r="C23" s="338">
        <v>23285</v>
      </c>
      <c r="D23" s="339">
        <v>23105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337" t="s">
        <v>571</v>
      </c>
      <c r="C24" s="338">
        <v>23285</v>
      </c>
      <c r="D24" s="339">
        <v>23105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334" t="s">
        <v>572</v>
      </c>
      <c r="C25" s="335">
        <v>23285</v>
      </c>
      <c r="D25" s="336">
        <v>23105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337" t="s">
        <v>573</v>
      </c>
      <c r="C26" s="338">
        <v>23295</v>
      </c>
      <c r="D26" s="339">
        <v>23105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337" t="s">
        <v>574</v>
      </c>
      <c r="C27" s="338">
        <v>23330</v>
      </c>
      <c r="D27" s="339">
        <v>23145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337" t="s">
        <v>575</v>
      </c>
      <c r="C28" s="338">
        <v>23330</v>
      </c>
      <c r="D28" s="339">
        <v>23145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337" t="s">
        <v>576</v>
      </c>
      <c r="C29" s="338">
        <v>23375</v>
      </c>
      <c r="D29" s="339">
        <v>23200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337" t="s">
        <v>577</v>
      </c>
      <c r="C30" s="338">
        <v>23515</v>
      </c>
      <c r="D30" s="339">
        <v>23315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337" t="s">
        <v>578</v>
      </c>
      <c r="C31" s="338">
        <v>23515</v>
      </c>
      <c r="D31" s="339">
        <v>23315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337" t="s">
        <v>579</v>
      </c>
      <c r="C32" s="338">
        <v>23515</v>
      </c>
      <c r="D32" s="339">
        <v>23315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37" t="s">
        <v>580</v>
      </c>
      <c r="C33" s="338">
        <v>23550</v>
      </c>
      <c r="D33" s="339">
        <v>23350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337" t="s">
        <v>581</v>
      </c>
      <c r="C34" s="338">
        <v>23780</v>
      </c>
      <c r="D34" s="339">
        <v>23580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337" t="s">
        <v>582</v>
      </c>
      <c r="C35" s="338">
        <v>23670</v>
      </c>
      <c r="D35" s="339">
        <v>23470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337" t="s">
        <v>583</v>
      </c>
      <c r="C36" s="338">
        <v>23695</v>
      </c>
      <c r="D36" s="339">
        <v>23495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337" t="s">
        <v>584</v>
      </c>
      <c r="C37" s="338">
        <v>23740</v>
      </c>
      <c r="D37" s="339">
        <v>23540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337" t="s">
        <v>585</v>
      </c>
      <c r="C38" s="338">
        <v>23740</v>
      </c>
      <c r="D38" s="339">
        <v>23540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337" t="s">
        <v>586</v>
      </c>
      <c r="C39" s="338">
        <v>23740</v>
      </c>
      <c r="D39" s="339">
        <v>23540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337" t="s">
        <v>587</v>
      </c>
      <c r="C40" s="338">
        <v>23720</v>
      </c>
      <c r="D40" s="339">
        <v>23520</v>
      </c>
    </row>
    <row r="41" spans="2:12">
      <c r="B41" s="340" t="s">
        <v>547</v>
      </c>
      <c r="C41" s="341">
        <v>23740</v>
      </c>
      <c r="D41" s="342">
        <v>23540</v>
      </c>
    </row>
    <row r="42" spans="2:12">
      <c r="C42" s="216"/>
      <c r="D42" s="216"/>
    </row>
    <row r="43" spans="2:12">
      <c r="C43" s="216"/>
      <c r="D43" s="216"/>
    </row>
    <row r="44" spans="2:12">
      <c r="C44" s="216"/>
      <c r="D44" s="216"/>
    </row>
    <row r="45" spans="2:12">
      <c r="C45" s="216"/>
      <c r="D45" s="216"/>
    </row>
    <row r="46" spans="2:12">
      <c r="C46" s="216"/>
      <c r="D46" s="216"/>
      <c r="G46" s="216"/>
      <c r="H46" s="216"/>
      <c r="I46" s="216"/>
      <c r="J46" s="216"/>
      <c r="K46" s="216"/>
      <c r="L46" s="216"/>
    </row>
    <row r="47" spans="2:12">
      <c r="C47" s="216"/>
      <c r="D47" s="216"/>
      <c r="G47" s="216"/>
      <c r="H47" s="216"/>
      <c r="I47" s="216"/>
      <c r="J47" s="216"/>
      <c r="K47" s="216"/>
      <c r="L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G69" s="216"/>
      <c r="H69" s="216"/>
      <c r="I69" s="216"/>
      <c r="J69" s="216"/>
      <c r="K69" s="216"/>
      <c r="L69" s="216"/>
    </row>
    <row r="70" spans="3:12">
      <c r="G70" s="216"/>
      <c r="H70" s="216"/>
      <c r="I70" s="216"/>
      <c r="J70" s="216"/>
      <c r="K70" s="216"/>
      <c r="L70" s="216"/>
    </row>
    <row r="71" spans="3:12"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5:J30"/>
  <sheetViews>
    <sheetView showGridLines="0" workbookViewId="0">
      <selection activeCell="H22" sqref="H22"/>
    </sheetView>
  </sheetViews>
  <sheetFormatPr defaultRowHeight="15"/>
  <cols>
    <col min="2" max="2" width="3.28515625" bestFit="1" customWidth="1"/>
    <col min="3" max="3" width="4.7109375" bestFit="1" customWidth="1"/>
    <col min="4" max="4" width="15" bestFit="1" customWidth="1"/>
    <col min="5" max="5" width="14.5703125" customWidth="1"/>
    <col min="6" max="6" width="18.7109375" customWidth="1"/>
    <col min="7" max="7" width="13.5703125" bestFit="1" customWidth="1"/>
    <col min="8" max="8" width="15.5703125" bestFit="1" customWidth="1"/>
    <col min="9" max="9" width="13.5703125" bestFit="1" customWidth="1"/>
    <col min="10" max="10" width="15.5703125" bestFit="1" customWidth="1"/>
  </cols>
  <sheetData>
    <row r="5" spans="2:10" ht="17.25">
      <c r="B5" s="714" t="s">
        <v>0</v>
      </c>
      <c r="C5" s="715"/>
      <c r="D5" s="716"/>
      <c r="E5" s="693">
        <v>44165</v>
      </c>
      <c r="F5" s="694"/>
      <c r="G5" s="723">
        <v>44196</v>
      </c>
      <c r="H5" s="724"/>
      <c r="I5" s="693">
        <v>44227</v>
      </c>
      <c r="J5" s="694"/>
    </row>
    <row r="6" spans="2:10" ht="17.25">
      <c r="B6" s="717"/>
      <c r="C6" s="718"/>
      <c r="D6" s="719"/>
      <c r="E6" s="373"/>
      <c r="F6" s="373"/>
      <c r="G6" s="477"/>
      <c r="H6" s="477"/>
      <c r="I6" s="373"/>
      <c r="J6" s="373"/>
    </row>
    <row r="7" spans="2:10">
      <c r="B7" s="695" t="s">
        <v>83</v>
      </c>
      <c r="C7" s="720" t="s">
        <v>3</v>
      </c>
      <c r="D7" s="720"/>
      <c r="E7" s="3"/>
      <c r="F7" s="4" t="e">
        <f>+'자금실적 및 계획(원)USD_VND'!#REF!</f>
        <v>#REF!</v>
      </c>
      <c r="G7" s="478"/>
      <c r="H7" s="479" t="e">
        <f>+'자금실적 및 계획(원)USD_VND'!#REF!</f>
        <v>#REF!</v>
      </c>
      <c r="I7" s="3"/>
      <c r="J7" s="4">
        <f>+'자금실적 및 계획(원)USD_VND'!G7</f>
        <v>139422205642</v>
      </c>
    </row>
    <row r="8" spans="2:10">
      <c r="B8" s="696"/>
      <c r="C8" s="699" t="s">
        <v>4</v>
      </c>
      <c r="D8" s="5" t="s">
        <v>5</v>
      </c>
      <c r="E8" s="511" t="e">
        <f>+'자금실적 및 계획(원)USD_VND'!#REF!</f>
        <v>#REF!</v>
      </c>
      <c r="F8" s="512" t="e">
        <f>+'자금실적 및 계획(원)USD_VND'!#REF!</f>
        <v>#REF!</v>
      </c>
      <c r="G8" s="515" t="e">
        <f>+'자금실적 및 계획(원)USD_VND'!#REF!</f>
        <v>#REF!</v>
      </c>
      <c r="H8" s="516" t="e">
        <f>+'자금실적 및 계획(원)USD_VND'!#REF!</f>
        <v>#REF!</v>
      </c>
      <c r="I8" s="511">
        <f>+'자금실적 및 계획(원)USD_VND'!F8</f>
        <v>3059067.2202781942</v>
      </c>
      <c r="J8" s="512">
        <f>+'자금실적 및 계획(원)USD_VND'!G8</f>
        <v>70309825956.800018</v>
      </c>
    </row>
    <row r="9" spans="2:10">
      <c r="B9" s="696"/>
      <c r="C9" s="700"/>
      <c r="D9" s="5" t="s">
        <v>105</v>
      </c>
      <c r="E9" s="513" t="e">
        <f>+'자금실적 및 계획(원)USD_VND'!#REF!</f>
        <v>#REF!</v>
      </c>
      <c r="F9" s="188" t="e">
        <f>+'자금실적 및 계획(원)USD_VND'!#REF!</f>
        <v>#REF!</v>
      </c>
      <c r="G9" s="517" t="e">
        <f>+'자금실적 및 계획(원)USD_VND'!#REF!</f>
        <v>#REF!</v>
      </c>
      <c r="H9" s="481" t="e">
        <f>+'자금실적 및 계획(원)USD_VND'!#REF!</f>
        <v>#REF!</v>
      </c>
      <c r="I9" s="513">
        <f>+'자금실적 및 계획(원)USD_VND'!F9</f>
        <v>0</v>
      </c>
      <c r="J9" s="188">
        <f>+'자금실적 및 계획(원)USD_VND'!G9</f>
        <v>6262881886</v>
      </c>
    </row>
    <row r="10" spans="2:10">
      <c r="B10" s="696"/>
      <c r="C10" s="700"/>
      <c r="D10" s="6" t="s">
        <v>104</v>
      </c>
      <c r="E10" s="514" t="e">
        <f>+'자금실적 및 계획(원)USD_VND'!#REF!</f>
        <v>#REF!</v>
      </c>
      <c r="F10" s="191" t="e">
        <f>+'자금실적 및 계획(원)USD_VND'!#REF!</f>
        <v>#REF!</v>
      </c>
      <c r="G10" s="518" t="e">
        <f>+'자금실적 및 계획(원)USD_VND'!#REF!</f>
        <v>#REF!</v>
      </c>
      <c r="H10" s="482" t="e">
        <f>+'자금실적 및 계획(원)USD_VND'!#REF!</f>
        <v>#REF!</v>
      </c>
      <c r="I10" s="514">
        <f>+'자금실적 및 계획(원)USD_VND'!F10</f>
        <v>0</v>
      </c>
      <c r="J10" s="191">
        <f>+'자금실적 및 계획(원)USD_VND'!G10</f>
        <v>0</v>
      </c>
    </row>
    <row r="11" spans="2:10">
      <c r="B11" s="697"/>
      <c r="C11" s="701"/>
      <c r="D11" s="7" t="s">
        <v>6</v>
      </c>
      <c r="E11" s="377" t="e">
        <f>SUM(E8:E10)</f>
        <v>#REF!</v>
      </c>
      <c r="F11" s="192" t="e">
        <f t="shared" ref="F11:H11" si="0">SUM(F8:F10)</f>
        <v>#REF!</v>
      </c>
      <c r="G11" s="483" t="e">
        <f>SUM(G8:G10)</f>
        <v>#REF!</v>
      </c>
      <c r="H11" s="484" t="e">
        <f t="shared" si="0"/>
        <v>#REF!</v>
      </c>
      <c r="I11" s="377">
        <f>SUM(I8:I10)</f>
        <v>3059067.2202781942</v>
      </c>
      <c r="J11" s="192">
        <f t="shared" ref="J11" si="1">SUM(J8:J10)</f>
        <v>76572707842.800018</v>
      </c>
    </row>
    <row r="12" spans="2:10">
      <c r="B12" s="703" t="s">
        <v>82</v>
      </c>
      <c r="C12" s="725"/>
      <c r="D12" s="159" t="s">
        <v>772</v>
      </c>
      <c r="E12" s="399" t="e">
        <f>+'자금실적 및 계획(원)USD_VND'!#REF!+'자금실적 및 계획(원)USD_VND'!#REF!</f>
        <v>#REF!</v>
      </c>
      <c r="F12" s="194" t="e">
        <f>+'자금실적 및 계획(원)USD_VND'!#REF!+'자금실적 및 계획(원)USD_VND'!#REF!</f>
        <v>#REF!</v>
      </c>
      <c r="G12" s="485" t="e">
        <f>+'자금실적 및 계획(원)USD_VND'!#REF!+'자금실적 및 계획(원)USD_VND'!#REF!</f>
        <v>#REF!</v>
      </c>
      <c r="H12" s="486" t="e">
        <f>+'자금실적 및 계획(원)USD_VND'!#REF!+'자금실적 및 계획(원)USD_VND'!#REF!</f>
        <v>#REF!</v>
      </c>
      <c r="I12" s="399">
        <f>+'자금실적 및 계획(원)USD_VND'!F13+'자금실적 및 계획(원)USD_VND'!F14</f>
        <v>6803995.3800000008</v>
      </c>
      <c r="J12" s="194">
        <f>+'자금실적 및 계획(원)USD_VND'!G13+'자금실적 및 계획(원)USD_VND'!G14</f>
        <v>156274190815</v>
      </c>
    </row>
    <row r="13" spans="2:10">
      <c r="B13" s="703"/>
      <c r="C13" s="726"/>
      <c r="D13" s="161" t="s">
        <v>96</v>
      </c>
      <c r="E13" s="399" t="e">
        <f>SUMIFS(#REF!,#REF!,'자금실적 및 계획(원)USD_VND'!$B18)</f>
        <v>#REF!</v>
      </c>
      <c r="F13" s="194" t="e">
        <f>+'자금실적 및 계획(원)USD_VND'!#REF!</f>
        <v>#REF!</v>
      </c>
      <c r="G13" s="485" t="e">
        <f>SUMIFS(#REF!,#REF!,'자금실적 및 계획(원)USD_VND'!$B18)</f>
        <v>#REF!</v>
      </c>
      <c r="H13" s="486" t="e">
        <f>+'자금실적 및 계획(원)USD_VND'!#REF!</f>
        <v>#REF!</v>
      </c>
      <c r="I13" s="399" t="e">
        <f>SUMIFS(#REF!,#REF!,'자금실적 및 계획(원)USD_VND'!$B18)</f>
        <v>#REF!</v>
      </c>
      <c r="J13" s="194">
        <f>+'자금실적 및 계획(원)USD_VND'!G15</f>
        <v>440480000</v>
      </c>
    </row>
    <row r="14" spans="2:10">
      <c r="B14" s="703"/>
      <c r="C14" s="726"/>
      <c r="D14" s="180" t="s">
        <v>15</v>
      </c>
      <c r="E14" s="384" t="e">
        <f>+'자금실적 및 계획(원)USD_VND'!#REF!</f>
        <v>#REF!</v>
      </c>
      <c r="F14" s="236" t="e">
        <f>+'자금실적 및 계획(원)USD_VND'!#REF!</f>
        <v>#REF!</v>
      </c>
      <c r="G14" s="487" t="e">
        <f>+'자금실적 및 계획(원)USD_VND'!#REF!</f>
        <v>#REF!</v>
      </c>
      <c r="H14" s="488" t="e">
        <f>+'자금실적 및 계획(원)USD_VND'!#REF!</f>
        <v>#REF!</v>
      </c>
      <c r="I14" s="384">
        <f>+'자금실적 및 계획(원)USD_VND'!F16</f>
        <v>0</v>
      </c>
      <c r="J14" s="236">
        <f>+'자금실적 및 계획(원)USD_VND'!G16</f>
        <v>0</v>
      </c>
    </row>
    <row r="15" spans="2:10">
      <c r="B15" s="703"/>
      <c r="C15" s="726"/>
      <c r="D15" s="159" t="s">
        <v>174</v>
      </c>
      <c r="E15" s="385" t="e">
        <f>SUMIFS(#REF!,#REF!,'자금실적 및 계획(원)USD_VND'!$B22)</f>
        <v>#REF!</v>
      </c>
      <c r="F15" s="194"/>
      <c r="G15" s="489" t="e">
        <f>+'자금실적 및 계획(원)USD_VND'!#REF!</f>
        <v>#REF!</v>
      </c>
      <c r="H15" s="486" t="e">
        <f>+'자금실적 및 계획(원)USD_VND'!#REF!</f>
        <v>#REF!</v>
      </c>
      <c r="I15" s="385">
        <f>+'자금실적 및 계획(원)USD_VND'!F19</f>
        <v>0</v>
      </c>
      <c r="J15" s="194">
        <f>+'자금실적 및 계획(원)USD_VND'!G19</f>
        <v>0</v>
      </c>
    </row>
    <row r="16" spans="2:10">
      <c r="B16" s="703"/>
      <c r="C16" s="726"/>
      <c r="D16" s="159" t="s">
        <v>161</v>
      </c>
      <c r="E16" s="385" t="e">
        <f>SUMIFS(#REF!,#REF!,'자금실적 및 계획(원)USD_VND'!$B24)</f>
        <v>#REF!</v>
      </c>
      <c r="F16" s="194" t="e">
        <f>+'자금실적 및 계획(원)USD_VND'!#REF!</f>
        <v>#REF!</v>
      </c>
      <c r="G16" s="489" t="e">
        <f>SUMIFS(#REF!,#REF!,'자금실적 및 계획(원)USD_VND'!$B24)</f>
        <v>#REF!</v>
      </c>
      <c r="H16" s="486" t="e">
        <f>+'자금실적 및 계획(원)USD_VND'!#REF!</f>
        <v>#REF!</v>
      </c>
      <c r="I16" s="385" t="e">
        <f>SUMIFS(#REF!,#REF!,'자금실적 및 계획(원)USD_VND'!$B24)</f>
        <v>#REF!</v>
      </c>
      <c r="J16" s="194">
        <f>+'자금실적 및 계획(원)USD_VND'!G21</f>
        <v>20674500000</v>
      </c>
    </row>
    <row r="17" spans="2:10">
      <c r="B17" s="703"/>
      <c r="C17" s="727"/>
      <c r="D17" s="159" t="s">
        <v>18</v>
      </c>
      <c r="E17" s="386" t="e">
        <f>SUMIFS(#REF!,#REF!,'자금실적 및 계획(원)USD_VND'!$B25)</f>
        <v>#REF!</v>
      </c>
      <c r="F17" s="195" t="e">
        <f>+'자금실적 및 계획(원)USD_VND'!#REF!+'자금실적 및 계획(원)USD_VND'!#REF!</f>
        <v>#REF!</v>
      </c>
      <c r="G17" s="490" t="e">
        <f>SUMIFS(#REF!,#REF!,'자금실적 및 계획(원)USD_VND'!$B25)</f>
        <v>#REF!</v>
      </c>
      <c r="H17" s="491" t="e">
        <f>+'자금실적 및 계획(원)USD_VND'!#REF!+'자금실적 및 계획(원)USD_VND'!#REF!</f>
        <v>#REF!</v>
      </c>
      <c r="I17" s="386" t="e">
        <f>SUMIFS(#REF!,#REF!,'자금실적 및 계획(원)USD_VND'!$B25)</f>
        <v>#REF!</v>
      </c>
      <c r="J17" s="195">
        <f>+'자금실적 및 계획(원)USD_VND'!G20+'자금실적 및 계획(원)USD_VND'!G22</f>
        <v>300286822</v>
      </c>
    </row>
    <row r="18" spans="2:10">
      <c r="B18" s="704"/>
      <c r="C18" s="708" t="s">
        <v>8</v>
      </c>
      <c r="D18" s="709"/>
      <c r="E18" s="362" t="e">
        <f t="shared" ref="E18:J18" si="2">SUM(E12:E17)</f>
        <v>#REF!</v>
      </c>
      <c r="F18" s="318" t="e">
        <f t="shared" si="2"/>
        <v>#REF!</v>
      </c>
      <c r="G18" s="492" t="e">
        <f t="shared" si="2"/>
        <v>#REF!</v>
      </c>
      <c r="H18" s="493" t="e">
        <f t="shared" si="2"/>
        <v>#REF!</v>
      </c>
      <c r="I18" s="362" t="e">
        <f t="shared" si="2"/>
        <v>#REF!</v>
      </c>
      <c r="J18" s="318">
        <f t="shared" si="2"/>
        <v>177689457637</v>
      </c>
    </row>
    <row r="19" spans="2:10">
      <c r="B19" s="703" t="s">
        <v>773</v>
      </c>
      <c r="C19" s="706"/>
      <c r="D19" s="11" t="s">
        <v>118</v>
      </c>
      <c r="E19" s="322" t="e">
        <f>+'자금실적 및 계획(원)USD_VND'!#REF!+'자금실적 및 계획(원)USD_VND'!#REF!+'자금실적 및 계획(원)USD_VND'!#REF!</f>
        <v>#REF!</v>
      </c>
      <c r="F19" s="313" t="e">
        <f>+'자금실적 및 계획(원)USD_VND'!#REF!+'자금실적 및 계획(원)USD_VND'!#REF!+'자금실적 및 계획(원)USD_VND'!#REF!</f>
        <v>#REF!</v>
      </c>
      <c r="G19" s="494" t="e">
        <f>+'자금실적 및 계획(원)USD_VND'!#REF!+'자금실적 및 계획(원)USD_VND'!#REF!+'자금실적 및 계획(원)USD_VND'!#REF!</f>
        <v>#REF!</v>
      </c>
      <c r="H19" s="495" t="e">
        <f>+'자금실적 및 계획(원)USD_VND'!#REF!+'자금실적 및 계획(원)USD_VND'!#REF!+'자금실적 및 계획(원)USD_VND'!#REF!</f>
        <v>#REF!</v>
      </c>
      <c r="I19" s="322">
        <f>+'자금실적 및 계획(원)USD_VND'!F24+'자금실적 및 계획(원)USD_VND'!F25+'자금실적 및 계획(원)USD_VND'!F26</f>
        <v>1938692.0799999998</v>
      </c>
      <c r="J19" s="313">
        <f>+'자금실적 및 계획(원)USD_VND'!G24+'자금실적 및 계획(원)USD_VND'!G25+'자금실적 및 계획(원)USD_VND'!G26</f>
        <v>44568224858</v>
      </c>
    </row>
    <row r="20" spans="2:10">
      <c r="B20" s="703"/>
      <c r="C20" s="707"/>
      <c r="D20" s="14" t="s">
        <v>97</v>
      </c>
      <c r="E20" s="322"/>
      <c r="F20" s="313" t="e">
        <f>+'자금실적 및 계획(원)USD_VND'!#REF!</f>
        <v>#REF!</v>
      </c>
      <c r="G20" s="494"/>
      <c r="H20" s="495" t="e">
        <f>+'자금실적 및 계획(원)USD_VND'!#REF!</f>
        <v>#REF!</v>
      </c>
      <c r="I20" s="322"/>
      <c r="J20" s="313">
        <f>+'자금실적 및 계획(원)USD_VND'!G27</f>
        <v>6527322619</v>
      </c>
    </row>
    <row r="21" spans="2:10">
      <c r="B21" s="703"/>
      <c r="C21" s="695" t="s">
        <v>10</v>
      </c>
      <c r="D21" s="12" t="s">
        <v>19</v>
      </c>
      <c r="E21" s="324" t="e">
        <f>+'자금실적 및 계획(원)USD_VND'!#REF!</f>
        <v>#REF!</v>
      </c>
      <c r="F21" s="312" t="e">
        <f>+'자금실적 및 계획(원)USD_VND'!#REF!+'자금실적 및 계획(원)USD_VND'!#REF!</f>
        <v>#REF!</v>
      </c>
      <c r="G21" s="496" t="e">
        <f>+'자금실적 및 계획(원)USD_VND'!#REF!</f>
        <v>#REF!</v>
      </c>
      <c r="H21" s="497" t="e">
        <f>+'자금실적 및 계획(원)USD_VND'!#REF!+'자금실적 및 계획(원)USD_VND'!#REF!</f>
        <v>#REF!</v>
      </c>
      <c r="I21" s="324">
        <f>+'자금실적 및 계획(원)USD_VND'!F28</f>
        <v>82240</v>
      </c>
      <c r="J21" s="312">
        <f>+'자금실적 및 계획(원)USD_VND'!G28+'자금실적 및 계획(원)USD_VND'!G29</f>
        <v>7976648633</v>
      </c>
    </row>
    <row r="22" spans="2:10">
      <c r="B22" s="703"/>
      <c r="C22" s="696"/>
      <c r="D22" s="13" t="s">
        <v>162</v>
      </c>
      <c r="E22" s="322" t="e">
        <f>+'자금실적 및 계획(원)USD_VND'!#REF!</f>
        <v>#REF!</v>
      </c>
      <c r="F22" s="313" t="e">
        <f>+'자금실적 및 계획(원)USD_VND'!#REF!</f>
        <v>#REF!</v>
      </c>
      <c r="G22" s="494" t="e">
        <f>+'자금실적 및 계획(원)USD_VND'!#REF!</f>
        <v>#REF!</v>
      </c>
      <c r="H22" s="495" t="e">
        <f>+'자금실적 및 계획(원)USD_VND'!#REF!</f>
        <v>#REF!</v>
      </c>
      <c r="I22" s="322">
        <f>+'자금실적 및 계획(원)USD_VND'!F30</f>
        <v>4016809.4699999997</v>
      </c>
      <c r="J22" s="313">
        <f>+'자금실적 및 계획(원)USD_VND'!G30</f>
        <v>92296152822.449982</v>
      </c>
    </row>
    <row r="23" spans="2:10">
      <c r="B23" s="703"/>
      <c r="C23" s="696"/>
      <c r="D23" s="13" t="s">
        <v>116</v>
      </c>
      <c r="E23" s="322" t="e">
        <f>+'자금실적 및 계획(원)USD_VND'!#REF!+'자금실적 및 계획(원)USD_VND'!#REF!+'자금실적 및 계획(원)USD_VND'!#REF!</f>
        <v>#REF!</v>
      </c>
      <c r="F23" s="313" t="e">
        <f>+'자금실적 및 계획(원)USD_VND'!#REF!+'자금실적 및 계획(원)USD_VND'!#REF!+'자금실적 및 계획(원)USD_VND'!#REF!</f>
        <v>#REF!</v>
      </c>
      <c r="G23" s="494" t="e">
        <f>+'자금실적 및 계획(원)USD_VND'!#REF!+'자금실적 및 계획(원)USD_VND'!#REF!+'자금실적 및 계획(원)USD_VND'!#REF!</f>
        <v>#REF!</v>
      </c>
      <c r="H23" s="495" t="e">
        <f>+'자금실적 및 계획(원)USD_VND'!#REF!+'자금실적 및 계획(원)USD_VND'!#REF!+'자금실적 및 계획(원)USD_VND'!#REF!</f>
        <v>#REF!</v>
      </c>
      <c r="I23" s="322">
        <f>+'자금실적 및 계획(원)USD_VND'!F35+'자금실적 및 계획(원)USD_VND'!F36+'자금실적 및 계획(원)USD_VND'!F37</f>
        <v>903214.9</v>
      </c>
      <c r="J23" s="313">
        <f>+'자금실적 및 계획(원)USD_VND'!G35+'자금실적 및 계획(원)USD_VND'!G36+'자금실적 및 계획(원)USD_VND'!G37</f>
        <v>20763836184</v>
      </c>
    </row>
    <row r="24" spans="2:10">
      <c r="B24" s="703"/>
      <c r="C24" s="697"/>
      <c r="D24" s="14" t="s">
        <v>116</v>
      </c>
      <c r="E24" s="323" t="e">
        <f>SUMIFS(#REF!,#REF!,'자금실적 및 계획(원)USD_VND'!$C$38,#REF!,"VND")</f>
        <v>#REF!</v>
      </c>
      <c r="F24" s="314" t="e">
        <f>+'자금실적 및 계획(원)USD_VND'!#REF!+'자금실적 및 계획(원)USD_VND'!#REF!+'자금실적 및 계획(원)USD_VND'!#REF!+'자금실적 및 계획(원)USD_VND'!#REF!</f>
        <v>#REF!</v>
      </c>
      <c r="G24" s="498" t="e">
        <f>SUMIFS(#REF!,#REF!,'자금실적 및 계획(원)USD_VND'!$C$38,#REF!,"VND")</f>
        <v>#REF!</v>
      </c>
      <c r="H24" s="499" t="e">
        <f>+'자금실적 및 계획(원)USD_VND'!#REF!+'자금실적 및 계획(원)USD_VND'!#REF!+'자금실적 및 계획(원)USD_VND'!#REF!+'자금실적 및 계획(원)USD_VND'!#REF!</f>
        <v>#REF!</v>
      </c>
      <c r="I24" s="323" t="e">
        <f>SUMIFS(#REF!,#REF!,'자금실적 및 계획(원)USD_VND'!$C$38,#REF!,"VND")</f>
        <v>#REF!</v>
      </c>
      <c r="J24" s="314">
        <f>+'자금실적 및 계획(원)USD_VND'!G31+'자금실적 및 계획(원)USD_VND'!G33+'자금실적 및 계획(원)USD_VND'!G34+'자금실적 및 계획(원)USD_VND'!G38</f>
        <v>11316599725</v>
      </c>
    </row>
    <row r="25" spans="2:10">
      <c r="B25" s="704"/>
      <c r="C25" s="708" t="s">
        <v>6</v>
      </c>
      <c r="D25" s="709"/>
      <c r="E25" s="376" t="e">
        <f t="shared" ref="E25:J25" si="3">SUM(E19:E24)</f>
        <v>#REF!</v>
      </c>
      <c r="F25" s="325" t="e">
        <f t="shared" si="3"/>
        <v>#REF!</v>
      </c>
      <c r="G25" s="500" t="e">
        <f t="shared" si="3"/>
        <v>#REF!</v>
      </c>
      <c r="H25" s="501" t="e">
        <f t="shared" si="3"/>
        <v>#REF!</v>
      </c>
      <c r="I25" s="376" t="e">
        <f t="shared" si="3"/>
        <v>#REF!</v>
      </c>
      <c r="J25" s="325">
        <f t="shared" si="3"/>
        <v>183448784841.44998</v>
      </c>
    </row>
    <row r="26" spans="2:10">
      <c r="B26" s="209"/>
      <c r="C26" s="210"/>
      <c r="D26" s="211" t="s">
        <v>168</v>
      </c>
      <c r="E26" s="327" t="e">
        <f>+'자금실적 및 계획(원)USD_VND'!#REF!</f>
        <v>#REF!</v>
      </c>
      <c r="F26" s="200" t="e">
        <f>+'자금실적 및 계획(원)USD_VND'!#REF!</f>
        <v>#REF!</v>
      </c>
      <c r="G26" s="502" t="e">
        <f>+'자금실적 및 계획(원)USD_VND'!#REF!</f>
        <v>#REF!</v>
      </c>
      <c r="H26" s="503" t="e">
        <f>+'자금실적 및 계획(원)USD_VND'!#REF!</f>
        <v>#REF!</v>
      </c>
      <c r="I26" s="327">
        <f>+'자금실적 및 계획(원)USD_VND'!F41</f>
        <v>0</v>
      </c>
      <c r="J26" s="200">
        <f>+'자금실적 및 계획(원)USD_VND'!G41</f>
        <v>0</v>
      </c>
    </row>
    <row r="27" spans="2:10">
      <c r="B27" s="695" t="s">
        <v>12</v>
      </c>
      <c r="C27" s="698" t="s">
        <v>3</v>
      </c>
      <c r="D27" s="698"/>
      <c r="E27" s="404" t="e">
        <f>+E26</f>
        <v>#REF!</v>
      </c>
      <c r="F27" s="403" t="e">
        <f>F7+F14-F26</f>
        <v>#REF!</v>
      </c>
      <c r="G27" s="504" t="e">
        <f>+G26</f>
        <v>#REF!</v>
      </c>
      <c r="H27" s="480" t="e">
        <f>H7+H14-H26</f>
        <v>#REF!</v>
      </c>
      <c r="I27" s="404">
        <f>+I26</f>
        <v>0</v>
      </c>
      <c r="J27" s="403">
        <f>J7+J14-J26</f>
        <v>139422205642</v>
      </c>
    </row>
    <row r="28" spans="2:10">
      <c r="B28" s="696"/>
      <c r="C28" s="699" t="s">
        <v>4</v>
      </c>
      <c r="D28" s="5" t="s">
        <v>5</v>
      </c>
      <c r="E28" s="329" t="e">
        <f>+E11+E18-E25-E27</f>
        <v>#REF!</v>
      </c>
      <c r="F28" s="378" t="e">
        <f>+'자금실적 및 계획(원)USD_VND'!#REF!</f>
        <v>#REF!</v>
      </c>
      <c r="G28" s="505" t="e">
        <f>+G11+G18-G25-G27</f>
        <v>#REF!</v>
      </c>
      <c r="H28" s="506" t="e">
        <f>+'자금실적 및 계획(원)USD_VND'!#REF!</f>
        <v>#REF!</v>
      </c>
      <c r="I28" s="329" t="e">
        <f>+I11+I18-I25-I27</f>
        <v>#REF!</v>
      </c>
      <c r="J28" s="378">
        <f>+'자금실적 및 계획(원)USD_VND'!G44</f>
        <v>67065203131.350037</v>
      </c>
    </row>
    <row r="29" spans="2:10">
      <c r="B29" s="696"/>
      <c r="C29" s="700"/>
      <c r="D29" s="5" t="s">
        <v>105</v>
      </c>
      <c r="E29" s="406"/>
      <c r="F29" s="238" t="e">
        <f>+'자금실적 및 계획(원)USD_VND'!#REF!</f>
        <v>#REF!</v>
      </c>
      <c r="G29" s="507"/>
      <c r="H29" s="508" t="e">
        <f>+'자금실적 및 계획(원)USD_VND'!#REF!</f>
        <v>#REF!</v>
      </c>
      <c r="I29" s="406"/>
      <c r="J29" s="238">
        <f>+'자금실적 및 계획(원)USD_VND'!G45</f>
        <v>3748177507</v>
      </c>
    </row>
    <row r="30" spans="2:10">
      <c r="B30" s="697"/>
      <c r="C30" s="701"/>
      <c r="D30" s="7" t="s">
        <v>6</v>
      </c>
      <c r="E30" s="204"/>
      <c r="F30" s="205" t="e">
        <f>SUM(F28:F29)</f>
        <v>#REF!</v>
      </c>
      <c r="G30" s="509"/>
      <c r="H30" s="510" t="e">
        <f>SUM(H28:H29)</f>
        <v>#REF!</v>
      </c>
      <c r="I30" s="204"/>
      <c r="J30" s="205">
        <f>SUM(J28:J29)</f>
        <v>70813380638.350037</v>
      </c>
    </row>
  </sheetData>
  <mergeCells count="17">
    <mergeCell ref="C25:D25"/>
    <mergeCell ref="B5:D6"/>
    <mergeCell ref="G5:H5"/>
    <mergeCell ref="I5:J5"/>
    <mergeCell ref="C12:C17"/>
    <mergeCell ref="B27:B30"/>
    <mergeCell ref="C27:D27"/>
    <mergeCell ref="C28:C30"/>
    <mergeCell ref="E5:F5"/>
    <mergeCell ref="B7:B11"/>
    <mergeCell ref="C7:D7"/>
    <mergeCell ref="C8:C11"/>
    <mergeCell ref="B12:B18"/>
    <mergeCell ref="C18:D18"/>
    <mergeCell ref="B19:B25"/>
    <mergeCell ref="C19:C20"/>
    <mergeCell ref="C21:C24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L79"/>
  <sheetViews>
    <sheetView topLeftCell="A13" workbookViewId="0">
      <selection activeCell="J44" sqref="J44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87" t="s">
        <v>397</v>
      </c>
      <c r="C11" s="288">
        <v>23285</v>
      </c>
      <c r="D11" s="289">
        <v>23115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87" t="s">
        <v>398</v>
      </c>
      <c r="C12" s="288">
        <v>23285</v>
      </c>
      <c r="D12" s="289">
        <v>23115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87" t="s">
        <v>399</v>
      </c>
      <c r="C13" s="288">
        <v>23285</v>
      </c>
      <c r="D13" s="289">
        <v>23120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87" t="s">
        <v>400</v>
      </c>
      <c r="C14" s="288">
        <v>23280</v>
      </c>
      <c r="D14" s="289">
        <v>23115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87" t="s">
        <v>401</v>
      </c>
      <c r="C15" s="288">
        <v>23280</v>
      </c>
      <c r="D15" s="289">
        <v>23120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87" t="s">
        <v>402</v>
      </c>
      <c r="C16" s="288">
        <v>23280</v>
      </c>
      <c r="D16" s="289">
        <v>23120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87" t="s">
        <v>403</v>
      </c>
      <c r="C17" s="288">
        <v>23280</v>
      </c>
      <c r="D17" s="289">
        <v>23120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87" t="s">
        <v>404</v>
      </c>
      <c r="C18" s="288">
        <v>23280</v>
      </c>
      <c r="D18" s="289">
        <v>23120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87" t="s">
        <v>405</v>
      </c>
      <c r="C19" s="288">
        <v>23280</v>
      </c>
      <c r="D19" s="289">
        <v>23120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87" t="s">
        <v>406</v>
      </c>
      <c r="C20" s="288">
        <v>23280</v>
      </c>
      <c r="D20" s="289">
        <v>23120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87" t="s">
        <v>407</v>
      </c>
      <c r="C21" s="288">
        <v>23280</v>
      </c>
      <c r="D21" s="289">
        <v>23120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87" t="s">
        <v>408</v>
      </c>
      <c r="C22" s="288">
        <v>23280</v>
      </c>
      <c r="D22" s="289">
        <v>23120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87" t="s">
        <v>409</v>
      </c>
      <c r="C23" s="288">
        <v>23285</v>
      </c>
      <c r="D23" s="289">
        <v>23125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87" t="s">
        <v>410</v>
      </c>
      <c r="C24" s="288">
        <v>23285</v>
      </c>
      <c r="D24" s="289">
        <v>23125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87" t="s">
        <v>411</v>
      </c>
      <c r="C25" s="288">
        <v>23285</v>
      </c>
      <c r="D25" s="289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87" t="s">
        <v>412</v>
      </c>
      <c r="C26" s="288">
        <v>23290</v>
      </c>
      <c r="D26" s="289">
        <v>23130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87" t="s">
        <v>413</v>
      </c>
      <c r="C27" s="288">
        <v>23300</v>
      </c>
      <c r="D27" s="289">
        <v>23135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87" t="s">
        <v>414</v>
      </c>
      <c r="C28" s="288">
        <v>23320</v>
      </c>
      <c r="D28" s="289">
        <v>23150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87" t="s">
        <v>415</v>
      </c>
      <c r="C29" s="288">
        <v>23305</v>
      </c>
      <c r="D29" s="289">
        <v>23135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87" t="s">
        <v>416</v>
      </c>
      <c r="C30" s="288">
        <v>23295</v>
      </c>
      <c r="D30" s="289">
        <v>23125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87" t="s">
        <v>417</v>
      </c>
      <c r="C31" s="290">
        <v>23295</v>
      </c>
      <c r="D31" s="291">
        <v>23125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87" t="s">
        <v>418</v>
      </c>
      <c r="C32" s="290">
        <v>23295</v>
      </c>
      <c r="D32" s="291">
        <v>23125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00" t="s">
        <v>419</v>
      </c>
      <c r="C33" s="290">
        <v>23290</v>
      </c>
      <c r="D33" s="291">
        <v>23115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87" t="s">
        <v>420</v>
      </c>
      <c r="C34" s="290">
        <v>23285</v>
      </c>
      <c r="D34" s="291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87" t="s">
        <v>421</v>
      </c>
      <c r="C35" s="290">
        <v>23285</v>
      </c>
      <c r="D35" s="291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87" t="s">
        <v>422</v>
      </c>
      <c r="C36" s="290">
        <v>23285</v>
      </c>
      <c r="D36" s="291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87" t="s">
        <v>423</v>
      </c>
      <c r="C37" s="290">
        <v>23285</v>
      </c>
      <c r="D37" s="291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87" t="s">
        <v>424</v>
      </c>
      <c r="C38" s="290">
        <v>23285</v>
      </c>
      <c r="D38" s="291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87" t="s">
        <v>425</v>
      </c>
      <c r="C39" s="290">
        <v>23285</v>
      </c>
      <c r="D39" s="291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87" t="s">
        <v>391</v>
      </c>
      <c r="C40" s="288">
        <v>23285</v>
      </c>
      <c r="D40" s="289">
        <v>23120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83"/>
      <c r="C41" s="278"/>
      <c r="D41" s="282"/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79"/>
  <sheetViews>
    <sheetView topLeftCell="A4" workbookViewId="0">
      <selection activeCell="K36" sqref="K36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80" t="s">
        <v>361</v>
      </c>
      <c r="C11" s="279">
        <v>23285</v>
      </c>
      <c r="D11" s="281">
        <v>23115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80" t="s">
        <v>362</v>
      </c>
      <c r="C12" s="279">
        <v>23295</v>
      </c>
      <c r="D12" s="281">
        <v>23165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80" t="s">
        <v>363</v>
      </c>
      <c r="C13" s="279">
        <v>23295</v>
      </c>
      <c r="D13" s="281">
        <v>23165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80" t="s">
        <v>364</v>
      </c>
      <c r="C14" s="279">
        <v>23295</v>
      </c>
      <c r="D14" s="281">
        <v>23165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80" t="s">
        <v>365</v>
      </c>
      <c r="C15" s="279">
        <v>23340</v>
      </c>
      <c r="D15" s="281">
        <v>23195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80" t="s">
        <v>366</v>
      </c>
      <c r="C16" s="279">
        <v>23340</v>
      </c>
      <c r="D16" s="281">
        <v>23180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80" t="s">
        <v>367</v>
      </c>
      <c r="C17" s="279">
        <v>23300</v>
      </c>
      <c r="D17" s="281">
        <v>23130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80" t="s">
        <v>368</v>
      </c>
      <c r="C18" s="279">
        <v>23300</v>
      </c>
      <c r="D18" s="281">
        <v>23140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80" t="s">
        <v>369</v>
      </c>
      <c r="C19" s="279">
        <v>23280</v>
      </c>
      <c r="D19" s="281">
        <v>23140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80" t="s">
        <v>370</v>
      </c>
      <c r="C20" s="279">
        <v>23280</v>
      </c>
      <c r="D20" s="281">
        <v>23140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80" t="s">
        <v>371</v>
      </c>
      <c r="C21" s="279">
        <v>23280</v>
      </c>
      <c r="D21" s="281">
        <v>23140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80" t="s">
        <v>372</v>
      </c>
      <c r="C22" s="279">
        <v>23285</v>
      </c>
      <c r="D22" s="281">
        <v>23120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80" t="s">
        <v>373</v>
      </c>
      <c r="C23" s="279">
        <v>23285</v>
      </c>
      <c r="D23" s="281">
        <v>23120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80" t="s">
        <v>374</v>
      </c>
      <c r="C24" s="279">
        <v>23285</v>
      </c>
      <c r="D24" s="281">
        <v>23120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80" t="s">
        <v>375</v>
      </c>
      <c r="C25" s="279">
        <v>23290</v>
      </c>
      <c r="D25" s="281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80" t="s">
        <v>376</v>
      </c>
      <c r="C26" s="279">
        <v>23295</v>
      </c>
      <c r="D26" s="281">
        <v>23125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80" t="s">
        <v>377</v>
      </c>
      <c r="C27" s="278">
        <v>23295</v>
      </c>
      <c r="D27" s="282">
        <v>23125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80" t="s">
        <v>378</v>
      </c>
      <c r="C28" s="278">
        <v>23295</v>
      </c>
      <c r="D28" s="282">
        <v>23125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80" t="s">
        <v>379</v>
      </c>
      <c r="C29" s="278">
        <v>23295</v>
      </c>
      <c r="D29" s="282">
        <v>23125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80" t="s">
        <v>380</v>
      </c>
      <c r="C30" s="278">
        <v>23290</v>
      </c>
      <c r="D30" s="282">
        <v>23120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80" t="s">
        <v>381</v>
      </c>
      <c r="C31" s="278">
        <v>23290</v>
      </c>
      <c r="D31" s="282">
        <v>23120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80" t="s">
        <v>382</v>
      </c>
      <c r="C32" s="278">
        <v>23290</v>
      </c>
      <c r="D32" s="282">
        <v>23120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80" t="s">
        <v>383</v>
      </c>
      <c r="C33" s="278">
        <v>23290</v>
      </c>
      <c r="D33" s="282">
        <v>23120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80" t="s">
        <v>384</v>
      </c>
      <c r="C34" s="278">
        <v>23290</v>
      </c>
      <c r="D34" s="282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80" t="s">
        <v>385</v>
      </c>
      <c r="C35" s="278">
        <v>23290</v>
      </c>
      <c r="D35" s="282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80" t="s">
        <v>386</v>
      </c>
      <c r="C36" s="278">
        <v>23290</v>
      </c>
      <c r="D36" s="282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80" t="s">
        <v>387</v>
      </c>
      <c r="C37" s="278">
        <v>23290</v>
      </c>
      <c r="D37" s="282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80" t="s">
        <v>388</v>
      </c>
      <c r="C38" s="278">
        <v>23290</v>
      </c>
      <c r="D38" s="282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80" t="s">
        <v>389</v>
      </c>
      <c r="C39" s="278">
        <v>23290</v>
      </c>
      <c r="D39" s="282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83" t="s">
        <v>390</v>
      </c>
      <c r="C40" s="278">
        <v>23285</v>
      </c>
      <c r="D40" s="282">
        <v>23115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83" t="s">
        <v>321</v>
      </c>
      <c r="C41" s="278">
        <v>23285</v>
      </c>
      <c r="D41" s="282">
        <v>23115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66" t="s">
        <v>320</v>
      </c>
      <c r="C11" s="265">
        <v>23355</v>
      </c>
      <c r="D11" s="267">
        <v>23190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66" t="s">
        <v>322</v>
      </c>
      <c r="C12" s="265">
        <v>23345</v>
      </c>
      <c r="D12" s="267">
        <v>23175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66" t="s">
        <v>323</v>
      </c>
      <c r="C13" s="265">
        <v>23320</v>
      </c>
      <c r="D13" s="267">
        <v>23150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66" t="s">
        <v>324</v>
      </c>
      <c r="C14" s="265">
        <v>23335</v>
      </c>
      <c r="D14" s="267">
        <v>23160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66" t="s">
        <v>325</v>
      </c>
      <c r="C15" s="265">
        <v>23335</v>
      </c>
      <c r="D15" s="267">
        <v>23160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66" t="s">
        <v>326</v>
      </c>
      <c r="C16" s="265">
        <v>23335</v>
      </c>
      <c r="D16" s="267">
        <v>23160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66" t="s">
        <v>327</v>
      </c>
      <c r="C17" s="265">
        <v>23335</v>
      </c>
      <c r="D17" s="267">
        <v>23160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66" t="s">
        <v>328</v>
      </c>
      <c r="C18" s="265">
        <v>23340</v>
      </c>
      <c r="D18" s="267">
        <v>23170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66" t="s">
        <v>329</v>
      </c>
      <c r="C19" s="265">
        <v>23330</v>
      </c>
      <c r="D19" s="267">
        <v>23160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66" t="s">
        <v>330</v>
      </c>
      <c r="C20" s="265">
        <v>23310</v>
      </c>
      <c r="D20" s="267">
        <v>23130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66" t="s">
        <v>331</v>
      </c>
      <c r="C21" s="265">
        <v>23295</v>
      </c>
      <c r="D21" s="267">
        <v>23110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66" t="s">
        <v>332</v>
      </c>
      <c r="C22" s="265">
        <v>23290</v>
      </c>
      <c r="D22" s="267">
        <v>23115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66" t="s">
        <v>333</v>
      </c>
      <c r="C23" s="265">
        <v>23290</v>
      </c>
      <c r="D23" s="267">
        <v>23115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66" t="s">
        <v>334</v>
      </c>
      <c r="C24" s="265">
        <v>23290</v>
      </c>
      <c r="D24" s="267">
        <v>23115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66" t="s">
        <v>335</v>
      </c>
      <c r="C25" s="265">
        <v>23290</v>
      </c>
      <c r="D25" s="267">
        <v>23115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66" t="s">
        <v>336</v>
      </c>
      <c r="C26" s="265">
        <v>23290</v>
      </c>
      <c r="D26" s="267">
        <v>23115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66" t="s">
        <v>337</v>
      </c>
      <c r="C27" s="265">
        <v>23290</v>
      </c>
      <c r="D27" s="267">
        <v>23115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66" t="s">
        <v>338</v>
      </c>
      <c r="C28" s="265">
        <v>23315</v>
      </c>
      <c r="D28" s="267">
        <v>23135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66" t="s">
        <v>339</v>
      </c>
      <c r="C29" s="265">
        <v>23325</v>
      </c>
      <c r="D29" s="267">
        <v>23145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66" t="s">
        <v>340</v>
      </c>
      <c r="C30" s="264">
        <v>23325</v>
      </c>
      <c r="D30" s="268">
        <v>23145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66" t="s">
        <v>341</v>
      </c>
      <c r="C31" s="264">
        <v>23325</v>
      </c>
      <c r="D31" s="268">
        <v>23145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66" t="s">
        <v>342</v>
      </c>
      <c r="C32" s="264">
        <v>23330</v>
      </c>
      <c r="D32" s="268">
        <v>23150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66" t="s">
        <v>343</v>
      </c>
      <c r="C33" s="264">
        <v>23305</v>
      </c>
      <c r="D33" s="268">
        <v>23135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66" t="s">
        <v>344</v>
      </c>
      <c r="C34" s="264">
        <v>23305</v>
      </c>
      <c r="D34" s="268">
        <v>23130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66" t="s">
        <v>345</v>
      </c>
      <c r="C35" s="264">
        <v>23300</v>
      </c>
      <c r="D35" s="268">
        <v>23125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70" t="s">
        <v>346</v>
      </c>
      <c r="C36" s="269">
        <v>23300</v>
      </c>
      <c r="D36" s="271">
        <v>23125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70" t="s">
        <v>347</v>
      </c>
      <c r="C37" s="269">
        <v>23300</v>
      </c>
      <c r="D37" s="271">
        <v>23125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70" t="s">
        <v>348</v>
      </c>
      <c r="C38" s="269">
        <v>23300</v>
      </c>
      <c r="D38" s="271">
        <v>23125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70" t="s">
        <v>349</v>
      </c>
      <c r="C39" s="269">
        <v>23310</v>
      </c>
      <c r="D39" s="271">
        <v>23130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70" t="s">
        <v>350</v>
      </c>
      <c r="C40" s="269">
        <v>23300</v>
      </c>
      <c r="D40" s="271">
        <v>23120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72" t="s">
        <v>285</v>
      </c>
      <c r="C41" s="273">
        <v>23285</v>
      </c>
      <c r="D41" s="273">
        <v>23115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57" t="s">
        <v>284</v>
      </c>
      <c r="C11" s="256">
        <v>23500</v>
      </c>
      <c r="D11" s="258">
        <v>23340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57" t="s">
        <v>286</v>
      </c>
      <c r="C12" s="256">
        <v>23500</v>
      </c>
      <c r="D12" s="258">
        <v>23340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57" t="s">
        <v>287</v>
      </c>
      <c r="C13" s="256">
        <v>23495</v>
      </c>
      <c r="D13" s="258">
        <v>23330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57" t="s">
        <v>288</v>
      </c>
      <c r="C14" s="256">
        <v>23475</v>
      </c>
      <c r="D14" s="258">
        <v>23310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57" t="s">
        <v>289</v>
      </c>
      <c r="C15" s="256">
        <v>23485</v>
      </c>
      <c r="D15" s="258">
        <v>23315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57" t="s">
        <v>290</v>
      </c>
      <c r="C16" s="256">
        <v>23490</v>
      </c>
      <c r="D16" s="258">
        <v>23320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57" t="s">
        <v>291</v>
      </c>
      <c r="C17" s="256">
        <v>23490</v>
      </c>
      <c r="D17" s="258">
        <v>23320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57" t="s">
        <v>292</v>
      </c>
      <c r="C18" s="256">
        <v>23490</v>
      </c>
      <c r="D18" s="258">
        <v>23320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57" t="s">
        <v>293</v>
      </c>
      <c r="C19" s="256">
        <v>23490</v>
      </c>
      <c r="D19" s="258">
        <v>23320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57" t="s">
        <v>294</v>
      </c>
      <c r="C20" s="256">
        <v>23480</v>
      </c>
      <c r="D20" s="258">
        <v>23300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57" t="s">
        <v>295</v>
      </c>
      <c r="C21" s="256">
        <v>23430</v>
      </c>
      <c r="D21" s="258">
        <v>23270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57" t="s">
        <v>296</v>
      </c>
      <c r="C22" s="256">
        <v>23420</v>
      </c>
      <c r="D22" s="258">
        <v>23255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57" t="s">
        <v>297</v>
      </c>
      <c r="C23" s="256">
        <v>23410</v>
      </c>
      <c r="D23" s="258">
        <v>23250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57" t="s">
        <v>298</v>
      </c>
      <c r="C24" s="256">
        <v>23410</v>
      </c>
      <c r="D24" s="258">
        <v>23250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57" t="s">
        <v>299</v>
      </c>
      <c r="C25" s="255">
        <v>23410</v>
      </c>
      <c r="D25" s="259">
        <v>23250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57" t="s">
        <v>300</v>
      </c>
      <c r="C26" s="255">
        <v>23410</v>
      </c>
      <c r="D26" s="259">
        <v>23250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57" t="s">
        <v>301</v>
      </c>
      <c r="C27" s="255">
        <v>23410</v>
      </c>
      <c r="D27" s="259">
        <v>23250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57" t="s">
        <v>302</v>
      </c>
      <c r="C28" s="255">
        <v>23440</v>
      </c>
      <c r="D28" s="259">
        <v>23270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57" t="s">
        <v>303</v>
      </c>
      <c r="C29" s="255">
        <v>23395</v>
      </c>
      <c r="D29" s="259">
        <v>23230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57" t="s">
        <v>304</v>
      </c>
      <c r="C30" s="255">
        <v>23385</v>
      </c>
      <c r="D30" s="259">
        <v>23235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57" t="s">
        <v>305</v>
      </c>
      <c r="C31" s="255">
        <v>23385</v>
      </c>
      <c r="D31" s="259">
        <v>23225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57" t="s">
        <v>306</v>
      </c>
      <c r="C32" s="255">
        <v>23385</v>
      </c>
      <c r="D32" s="259">
        <v>23225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57" t="s">
        <v>307</v>
      </c>
      <c r="C33" s="255">
        <v>23385</v>
      </c>
      <c r="D33" s="259">
        <v>23225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57" t="s">
        <v>308</v>
      </c>
      <c r="C34" s="255">
        <v>23370</v>
      </c>
      <c r="D34" s="259">
        <v>23200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57" t="s">
        <v>309</v>
      </c>
      <c r="C35" s="255">
        <v>23380</v>
      </c>
      <c r="D35" s="259">
        <v>23210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57" t="s">
        <v>310</v>
      </c>
      <c r="C36" s="255">
        <v>23390</v>
      </c>
      <c r="D36" s="259">
        <v>23215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57" t="s">
        <v>311</v>
      </c>
      <c r="C37" s="255">
        <v>23390</v>
      </c>
      <c r="D37" s="259">
        <v>23230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60" t="s">
        <v>312</v>
      </c>
      <c r="C38" s="259">
        <v>23400</v>
      </c>
      <c r="D38" s="259">
        <v>23230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61" t="s">
        <v>313</v>
      </c>
      <c r="C39" s="259">
        <v>23400</v>
      </c>
      <c r="D39" s="259">
        <v>23230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61" t="s">
        <v>255</v>
      </c>
      <c r="C40" s="259">
        <v>23400</v>
      </c>
      <c r="D40" s="259">
        <v>23230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C41" s="215"/>
      <c r="D41" s="215"/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L80"/>
  <sheetViews>
    <sheetView topLeftCell="A3" workbookViewId="0">
      <selection activeCell="K32" sqref="K32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47" t="s">
        <v>225</v>
      </c>
      <c r="C11" s="246">
        <v>23350</v>
      </c>
      <c r="D11" s="248">
        <v>23210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47" t="s">
        <v>226</v>
      </c>
      <c r="C12" s="246">
        <v>23350</v>
      </c>
      <c r="D12" s="248">
        <v>23210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47" t="s">
        <v>227</v>
      </c>
      <c r="C13" s="246">
        <v>23335</v>
      </c>
      <c r="D13" s="248">
        <v>23185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47" t="s">
        <v>228</v>
      </c>
      <c r="C14" s="246">
        <v>23335</v>
      </c>
      <c r="D14" s="248">
        <v>23185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47" t="s">
        <v>229</v>
      </c>
      <c r="C15" s="245">
        <v>23335</v>
      </c>
      <c r="D15" s="249">
        <v>23185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47" t="s">
        <v>230</v>
      </c>
      <c r="C16" s="245">
        <v>23320</v>
      </c>
      <c r="D16" s="249">
        <v>23180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47" t="s">
        <v>231</v>
      </c>
      <c r="C17" s="245">
        <v>23370</v>
      </c>
      <c r="D17" s="249">
        <v>23235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47" t="s">
        <v>232</v>
      </c>
      <c r="C18" s="245">
        <v>23435</v>
      </c>
      <c r="D18" s="249">
        <v>23300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47" t="s">
        <v>233</v>
      </c>
      <c r="C19" s="245">
        <v>23480</v>
      </c>
      <c r="D19" s="249">
        <v>23330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47" t="s">
        <v>234</v>
      </c>
      <c r="C20" s="245">
        <v>23410</v>
      </c>
      <c r="D20" s="249">
        <v>23265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47" t="s">
        <v>235</v>
      </c>
      <c r="C21" s="245">
        <v>23410</v>
      </c>
      <c r="D21" s="249">
        <v>23265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47" t="s">
        <v>236</v>
      </c>
      <c r="C22" s="245">
        <v>23410</v>
      </c>
      <c r="D22" s="249">
        <v>23265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47" t="s">
        <v>237</v>
      </c>
      <c r="C23" s="245">
        <v>23375</v>
      </c>
      <c r="D23" s="249">
        <v>23225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47" t="s">
        <v>238</v>
      </c>
      <c r="C24" s="245">
        <v>23450</v>
      </c>
      <c r="D24" s="249">
        <v>23285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47" t="s">
        <v>239</v>
      </c>
      <c r="C25" s="245">
        <v>23415</v>
      </c>
      <c r="D25" s="249">
        <v>23265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47" t="s">
        <v>240</v>
      </c>
      <c r="C26" s="245">
        <v>23340</v>
      </c>
      <c r="D26" s="249">
        <v>23200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47" t="s">
        <v>241</v>
      </c>
      <c r="C27" s="245">
        <v>23390</v>
      </c>
      <c r="D27" s="249">
        <v>23250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47" t="s">
        <v>242</v>
      </c>
      <c r="C28" s="245">
        <v>23390</v>
      </c>
      <c r="D28" s="249">
        <v>23250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47" t="s">
        <v>243</v>
      </c>
      <c r="C29" s="245">
        <v>23390</v>
      </c>
      <c r="D29" s="249">
        <v>23250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47" t="s">
        <v>244</v>
      </c>
      <c r="C30" s="245">
        <v>23465</v>
      </c>
      <c r="D30" s="249">
        <v>23325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47" t="s">
        <v>245</v>
      </c>
      <c r="C31" s="245">
        <v>23480</v>
      </c>
      <c r="D31" s="249">
        <v>23330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47" t="s">
        <v>246</v>
      </c>
      <c r="C32" s="245">
        <v>23460</v>
      </c>
      <c r="D32" s="249">
        <v>23310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47" t="s">
        <v>247</v>
      </c>
      <c r="C33" s="245">
        <v>23460</v>
      </c>
      <c r="D33" s="249">
        <v>23310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47" t="s">
        <v>248</v>
      </c>
      <c r="C34" s="245">
        <v>23475</v>
      </c>
      <c r="D34" s="249">
        <v>23310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47" t="s">
        <v>249</v>
      </c>
      <c r="C35" s="245">
        <v>23475</v>
      </c>
      <c r="D35" s="249">
        <v>23310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47" t="s">
        <v>250</v>
      </c>
      <c r="C36" s="245">
        <v>23475</v>
      </c>
      <c r="D36" s="249">
        <v>23310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47" t="s">
        <v>251</v>
      </c>
      <c r="C37" s="245">
        <v>23475</v>
      </c>
      <c r="D37" s="249">
        <v>23310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47" t="s">
        <v>252</v>
      </c>
      <c r="C38" s="245">
        <v>23475</v>
      </c>
      <c r="D38" s="249">
        <v>23310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47" t="s">
        <v>253</v>
      </c>
      <c r="C39" s="245">
        <v>23490</v>
      </c>
      <c r="D39" s="249">
        <v>23320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47" t="s">
        <v>254</v>
      </c>
      <c r="C40" s="245">
        <v>23490</v>
      </c>
      <c r="D40" s="249">
        <v>23320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50" t="s">
        <v>224</v>
      </c>
      <c r="C41" s="251">
        <v>23500</v>
      </c>
      <c r="D41" s="251">
        <v>23340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5"/>
      <c r="D45" s="215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C72" s="216"/>
      <c r="D72" s="216"/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  <row r="80" spans="3:12">
      <c r="G80" s="216"/>
      <c r="H80" s="216"/>
      <c r="I80" s="216"/>
      <c r="J80" s="216"/>
      <c r="K80" s="216"/>
      <c r="L80" s="216"/>
    </row>
  </sheetData>
  <phoneticPr fontId="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26"/>
  <sheetViews>
    <sheetView workbookViewId="0">
      <selection activeCell="H20" sqref="H20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4" t="s">
        <v>23</v>
      </c>
      <c r="B2" s="764"/>
      <c r="C2" s="765" t="s">
        <v>524</v>
      </c>
      <c r="D2" s="766"/>
      <c r="E2" s="765" t="s">
        <v>535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02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JAN'!E4</f>
        <v>#REF!</v>
      </c>
      <c r="D4" s="134" t="e">
        <f>'자금실적 JAN'!F4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34" t="e">
        <f>'자금실적 JAN'!F5</f>
        <v>#REF!</v>
      </c>
      <c r="E5" s="133"/>
      <c r="F5" s="357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356">
        <f>'자금실적 JAN'!F6</f>
        <v>0</v>
      </c>
      <c r="E6" s="133"/>
      <c r="F6" s="358" t="e">
        <f>+KRW_VND!#REF!/100000000</f>
        <v>#REF!</v>
      </c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87" t="e">
        <f>+KRW_VND!#REF!/100000000</f>
        <v>#REF!</v>
      </c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218" t="e">
        <f>+'자금실적 및 계획(원)USD_VND'!#REF!/1000000</f>
        <v>#REF!</v>
      </c>
      <c r="M14" s="225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 t="e">
        <f>SUM(L18:L20)</f>
        <v>#REF!</v>
      </c>
      <c r="M21" s="114" t="e">
        <f>SUM(M18:M20)</f>
        <v>#REF!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26"/>
  <sheetViews>
    <sheetView workbookViewId="0">
      <selection activeCell="K32" sqref="K32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4" t="s">
        <v>23</v>
      </c>
      <c r="B2" s="764"/>
      <c r="C2" s="765" t="s">
        <v>588</v>
      </c>
      <c r="D2" s="766"/>
      <c r="E2" s="765" t="s">
        <v>604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81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APR'!E4</f>
        <v>#REF!</v>
      </c>
      <c r="D4" s="134" t="e">
        <f>'자금실적 APR'!F4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34" t="e">
        <f>'자금실적 APR'!F5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34">
        <f>'자금실적 APR'!F6</f>
        <v>0</v>
      </c>
      <c r="E6" s="133"/>
      <c r="F6" s="132" t="e">
        <f>+KRW_VND!#REF!/100000000</f>
        <v>#REF!</v>
      </c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0" t="e">
        <f>+'자금실적 및 계획(원)USD_VND'!#REF!/1000000</f>
        <v>#REF!</v>
      </c>
      <c r="Q6" s="99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0" t="e">
        <f>+'자금실적 및 계획(원)USD_VND'!#REF!/1000000</f>
        <v>#REF!</v>
      </c>
      <c r="Q7" s="99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2" t="e">
        <f>+KRW_VND!#REF!/100000000</f>
        <v>#REF!</v>
      </c>
      <c r="N8" s="760"/>
      <c r="O8" s="104" t="s">
        <v>32</v>
      </c>
      <c r="P8" s="105"/>
      <c r="Q8" s="99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87" t="e">
        <f>+KRW_VND!#REF!/100000000</f>
        <v>#REF!</v>
      </c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218" t="e">
        <f>+'자금실적 및 계획(원)USD_VND'!#REF!/1000000</f>
        <v>#REF!</v>
      </c>
      <c r="M14" s="225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 t="e">
        <f>SUM(L18:L20)</f>
        <v>#REF!</v>
      </c>
      <c r="M21" s="114" t="e">
        <f>SUM(M18:M20)</f>
        <v>#REF!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7"/>
  <sheetViews>
    <sheetView showGridLines="0" workbookViewId="0">
      <selection activeCell="E19" sqref="E19"/>
    </sheetView>
  </sheetViews>
  <sheetFormatPr defaultRowHeight="15"/>
  <cols>
    <col min="5" max="5" width="10.140625" bestFit="1" customWidth="1"/>
    <col min="12" max="12" width="14" customWidth="1"/>
    <col min="13" max="13" width="16.42578125" customWidth="1"/>
    <col min="14" max="14" width="18.85546875" customWidth="1"/>
    <col min="16" max="16" width="14.5703125" customWidth="1"/>
    <col min="17" max="17" width="12.28515625" customWidth="1"/>
  </cols>
  <sheetData>
    <row r="1" spans="1:18" ht="15.75" thickBot="1"/>
    <row r="2" spans="1:18" ht="15.75" thickTop="1">
      <c r="A2" s="764" t="s">
        <v>23</v>
      </c>
      <c r="B2" s="764"/>
      <c r="C2" s="765" t="s">
        <v>2042</v>
      </c>
      <c r="D2" s="766"/>
      <c r="E2" s="765" t="s">
        <v>2191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83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>
        <f>'자금실적 SEP 21'!E4</f>
        <v>9.8942159002782102</v>
      </c>
      <c r="D4" s="134">
        <f>'자금실적 SEP 21'!F4</f>
        <v>1026.8250821156562</v>
      </c>
      <c r="E4" s="131">
        <f>+'자금실적 및 계획(원)USD_VND'!X44/1000000</f>
        <v>17.261033180326461</v>
      </c>
      <c r="F4" s="132">
        <f>+KRW_VND!X41/100000000</f>
        <v>1108.6744535967559</v>
      </c>
      <c r="G4" s="124">
        <f>+E4-C4</f>
        <v>7.3668172800482505</v>
      </c>
      <c r="H4" s="84">
        <f>+F4-D4</f>
        <v>81.849371481099752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34">
        <f>'자금실적 SEP 21'!F5</f>
        <v>389.79820511219475</v>
      </c>
      <c r="E5" s="133"/>
      <c r="F5" s="357">
        <f>+KRW_VND!X42/100000000</f>
        <v>384.41353538694483</v>
      </c>
      <c r="G5" s="125"/>
      <c r="H5" s="87">
        <f>+F5-D5</f>
        <v>-5.3846697252499212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393">
        <f>+'자금실적 및 계획(원)USD_VND'!V24/1000000</f>
        <v>1.3273252199999999</v>
      </c>
      <c r="Q5" s="394">
        <f>+KRW_VND!V21/100000000</f>
        <v>14.298996571575</v>
      </c>
      <c r="R5" s="96"/>
    </row>
    <row r="6" spans="1:18" ht="16.5">
      <c r="A6" s="740"/>
      <c r="B6" s="85" t="s">
        <v>14</v>
      </c>
      <c r="C6" s="86"/>
      <c r="D6" s="134">
        <f>'자금실적 SEP 21'!F6</f>
        <v>0</v>
      </c>
      <c r="E6" s="133"/>
      <c r="F6" s="358">
        <f>+KRW_VND!X43/100000000</f>
        <v>0</v>
      </c>
      <c r="G6" s="125"/>
      <c r="H6" s="87"/>
      <c r="I6" s="26"/>
      <c r="J6" s="760"/>
      <c r="K6" s="85" t="s">
        <v>178</v>
      </c>
      <c r="L6" s="101">
        <f>+'자금실적 및 계획(원)USD_VND'!V13/1000000</f>
        <v>1.7186266399999999</v>
      </c>
      <c r="M6" s="102">
        <f>+KRW_VND!V10/100000000</f>
        <v>18.48815974955</v>
      </c>
      <c r="N6" s="760"/>
      <c r="O6" s="85" t="s">
        <v>178</v>
      </c>
      <c r="P6" s="103">
        <f>+'자금실적 및 계획(원)USD_VND'!V25/1000000</f>
        <v>6.1578206600000005</v>
      </c>
      <c r="Q6" s="102">
        <f>+KRW_VND!V22/100000000</f>
        <v>66.225101261174999</v>
      </c>
      <c r="R6" s="96"/>
    </row>
    <row r="7" spans="1:18" ht="16.5">
      <c r="A7" s="741"/>
      <c r="B7" s="88" t="s">
        <v>35</v>
      </c>
      <c r="C7" s="89">
        <f>SUM(C4:C6)</f>
        <v>9.8942159002782102</v>
      </c>
      <c r="D7" s="120">
        <f>SUM(D4:D6)</f>
        <v>1416.6232872278511</v>
      </c>
      <c r="E7" s="135">
        <f>SUM(E4:E6)</f>
        <v>17.261033180326461</v>
      </c>
      <c r="F7" s="136">
        <f>SUM(F4:F6)</f>
        <v>1493.0879889837008</v>
      </c>
      <c r="G7" s="126">
        <f>+E7-C7</f>
        <v>7.3668172800482505</v>
      </c>
      <c r="H7" s="91">
        <f>+F7-D7</f>
        <v>76.464701755849774</v>
      </c>
      <c r="I7" s="38"/>
      <c r="J7" s="760"/>
      <c r="K7" s="85" t="s">
        <v>29</v>
      </c>
      <c r="L7" s="101">
        <f>+'자금실적 및 계획(원)USD_VND'!V14/1000000</f>
        <v>15.410685260000003</v>
      </c>
      <c r="M7" s="102">
        <f>+KRW_VND!V11/100000000</f>
        <v>165.780748595825</v>
      </c>
      <c r="N7" s="760"/>
      <c r="O7" s="85" t="s">
        <v>32</v>
      </c>
      <c r="P7" s="103">
        <f>+'자금실적 및 계획(원)USD_VND'!V26/1000000</f>
        <v>6.1141792099999988</v>
      </c>
      <c r="Q7" s="102">
        <f>+KRW_VND!V23/100000000</f>
        <v>65.8667719444</v>
      </c>
      <c r="R7" s="96"/>
    </row>
    <row r="8" spans="1:18">
      <c r="A8" s="762" t="s">
        <v>38</v>
      </c>
      <c r="B8" s="762"/>
      <c r="C8" s="92"/>
      <c r="D8" s="121">
        <f>'자금실적 SEP 21'!F8</f>
        <v>349.79710591701752</v>
      </c>
      <c r="E8" s="137"/>
      <c r="F8" s="138">
        <f>+KRW_VND!X40/100000000</f>
        <v>349.79710591701752</v>
      </c>
      <c r="G8" s="127"/>
      <c r="H8" s="93"/>
      <c r="I8" s="36"/>
      <c r="J8" s="760"/>
      <c r="K8" s="104" t="s">
        <v>29</v>
      </c>
      <c r="L8" s="105"/>
      <c r="M8" s="102">
        <f>+KRW_VND!V12/100000000</f>
        <v>12.704312</v>
      </c>
      <c r="N8" s="760"/>
      <c r="O8" s="104" t="s">
        <v>32</v>
      </c>
      <c r="P8" s="105"/>
      <c r="Q8" s="395">
        <f>+KRW_VND!V24/100000000</f>
        <v>1.5684406415500001</v>
      </c>
      <c r="R8" s="96"/>
    </row>
    <row r="9" spans="1:18" ht="15.75" thickBot="1">
      <c r="A9" s="745" t="s">
        <v>39</v>
      </c>
      <c r="B9" s="745"/>
      <c r="C9" s="94"/>
      <c r="D9" s="122">
        <f>+D7-D8</f>
        <v>1066.8261813108336</v>
      </c>
      <c r="E9" s="139"/>
      <c r="F9" s="140">
        <f>+F7-F8</f>
        <v>1143.2908830666834</v>
      </c>
      <c r="G9" s="128"/>
      <c r="H9" s="95">
        <f>+H7-H8</f>
        <v>76.464701755849774</v>
      </c>
      <c r="I9" s="36"/>
      <c r="J9" s="761"/>
      <c r="K9" s="88" t="s">
        <v>35</v>
      </c>
      <c r="L9" s="107">
        <f>SUM(L5:L8)</f>
        <v>17.129311900000001</v>
      </c>
      <c r="M9" s="90">
        <f>SUM(M5:M8)</f>
        <v>196.97322034537498</v>
      </c>
      <c r="N9" s="761"/>
      <c r="O9" s="88" t="s">
        <v>35</v>
      </c>
      <c r="P9" s="107">
        <f>SUM(P5:P8)</f>
        <v>13.599325089999999</v>
      </c>
      <c r="Q9" s="90">
        <f>SUM(Q5:Q8)</f>
        <v>147.9593104187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218">
        <f>+'자금실적 및 계획(원)USD_VND'!V18/1000000</f>
        <v>0</v>
      </c>
      <c r="M10" s="87">
        <f>+KRW_VND!V15/100000000</f>
        <v>0</v>
      </c>
      <c r="N10" s="739" t="s">
        <v>72</v>
      </c>
      <c r="O10" s="81" t="s">
        <v>74</v>
      </c>
      <c r="P10" s="109">
        <f>+'자금실적 및 계획(원)USD_VND'!V30/1000000+'자금실적 및 계획(원)USD_VND'!V32/1000000</f>
        <v>1.856E-2</v>
      </c>
      <c r="Q10" s="83">
        <f>+(KRW_VND!V27+KRW_VND!V28+KRW_VND!V29)/100000000</f>
        <v>1.2495029926000001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>
        <f>+'자금실적 및 계획(원)USD_VND'!V19/1000000</f>
        <v>0</v>
      </c>
      <c r="M11" s="87">
        <f>+KRW_VND!V16/100000000</f>
        <v>0</v>
      </c>
      <c r="N11" s="740"/>
      <c r="O11" s="85" t="s">
        <v>75</v>
      </c>
      <c r="P11" s="109">
        <f>+'자금실적 및 계획(원)USD_VND'!V30/1000000</f>
        <v>1.856E-2</v>
      </c>
      <c r="Q11" s="87"/>
      <c r="R11" s="96"/>
    </row>
    <row r="12" spans="1:18">
      <c r="A12" s="36"/>
      <c r="B12" s="36"/>
      <c r="C12" s="36"/>
      <c r="D12" s="36"/>
      <c r="E12" s="36"/>
      <c r="F12" s="36"/>
      <c r="I12" s="36"/>
      <c r="J12" s="760"/>
      <c r="K12" s="85" t="s">
        <v>17</v>
      </c>
      <c r="L12" s="218">
        <f>+'자금실적 및 계획(원)USD_VND'!V20/1000000</f>
        <v>0</v>
      </c>
      <c r="M12" s="87">
        <f>+KRW_VND!V17/100000000</f>
        <v>2.6085099999999999E-4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I13" s="36"/>
      <c r="J13" s="760"/>
      <c r="K13" s="85" t="s">
        <v>78</v>
      </c>
      <c r="L13" s="218">
        <f>+'자금실적 및 계획(원)USD_VND'!V21/1000000</f>
        <v>0</v>
      </c>
      <c r="M13" s="225">
        <f>+KRW_VND!V19/100000000+KRW_VND!V18/100000000</f>
        <v>7.7837279631999996</v>
      </c>
      <c r="N13" s="741"/>
      <c r="O13" s="88" t="s">
        <v>35</v>
      </c>
      <c r="P13" s="110">
        <f>SUM(P10:P12)</f>
        <v>3.712E-2</v>
      </c>
      <c r="Q13" s="90">
        <f>SUM(Q10:Q12)</f>
        <v>1.2495029926000001</v>
      </c>
      <c r="R13" s="96"/>
    </row>
    <row r="14" spans="1:18">
      <c r="A14" s="36"/>
      <c r="B14" s="36"/>
      <c r="C14" s="36"/>
      <c r="D14" s="36"/>
      <c r="E14" s="36"/>
      <c r="F14" s="36"/>
      <c r="I14" s="36"/>
      <c r="J14" s="760"/>
      <c r="K14" s="85" t="s">
        <v>18</v>
      </c>
      <c r="L14" s="218">
        <f>+'자금실적 및 계획(원)USD_VND'!V22/1000000</f>
        <v>0</v>
      </c>
      <c r="M14" s="225"/>
      <c r="N14" s="756" t="s">
        <v>41</v>
      </c>
      <c r="O14" s="81" t="s">
        <v>19</v>
      </c>
      <c r="P14" s="103">
        <f>+('자금실적 및 계획(원)USD_VND'!V29+'자금실적 및 계획(원)USD_VND'!V28)/1000000</f>
        <v>7.4828000000000006E-2</v>
      </c>
      <c r="Q14" s="99">
        <f>+(KRW_VND!V25+KRW_VND!V26)/100000000</f>
        <v>3.9079880603750001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>
        <f>+KRW_VND!V30/100000000</f>
        <v>4.3353582500000001E-2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>
        <f>+'자금실적 및 계획(원)USD_VND'!V37/1000000</f>
        <v>1.9206399999999999E-3</v>
      </c>
      <c r="Q16" s="106">
        <f>+KRW_VND!V35/100000000+KRW_VND!V31/100000000+KRW_VND!V34/100000000+KRW_VND!V32/100000000+KRW_VND!V33/100000000</f>
        <v>12.770322864475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>
        <f>SUM(L10:L16)</f>
        <v>0</v>
      </c>
      <c r="M17" s="112">
        <f>SUM(M10:M16)</f>
        <v>7.7839888141999998</v>
      </c>
      <c r="N17" s="741"/>
      <c r="O17" s="88" t="s">
        <v>35</v>
      </c>
      <c r="P17" s="213">
        <f>SUM(P14:P16)</f>
        <v>7.6748640000000007E-2</v>
      </c>
      <c r="Q17" s="112">
        <f>SUM(Q14:Q16)</f>
        <v>16.721664507349999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>
        <f>+'자금실적 및 계획(원)USD_VND'!V40/1000000</f>
        <v>0</v>
      </c>
      <c r="Q18" s="99">
        <f>+KRW_VND!V37/100000000</f>
        <v>0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218">
        <f>+'자금실적 및 계획(원)USD_VND'!V16/1000000</f>
        <v>0</v>
      </c>
      <c r="M20" s="87">
        <f>+KRW_VND!V13/100000000</f>
        <v>0</v>
      </c>
      <c r="N20" s="757"/>
      <c r="O20" s="85" t="s">
        <v>77</v>
      </c>
      <c r="P20" s="103">
        <f>+'자금실적 및 계획(원)USD_VND'!V41/1000000</f>
        <v>0</v>
      </c>
      <c r="Q20" s="102">
        <f>+KRW_VND!V38/100000000</f>
        <v>0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>
        <f>SUM(P18:P20)</f>
        <v>0</v>
      </c>
      <c r="Q21" s="114">
        <f>SUM(Q18:Q20)</f>
        <v>0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>
        <f>L9+L17+L21</f>
        <v>17.129311900000001</v>
      </c>
      <c r="M22" s="115">
        <f>M9+M17+M21</f>
        <v>204.75720915957498</v>
      </c>
      <c r="N22" s="758" t="s">
        <v>34</v>
      </c>
      <c r="O22" s="759"/>
      <c r="P22" s="223">
        <f>P9+P13+P17+P21</f>
        <v>13.713193729999999</v>
      </c>
      <c r="Q22" s="115">
        <f>Q9+Q13+Q17+QD21</f>
        <v>165.93047791865001</v>
      </c>
      <c r="R22" s="116">
        <f>M22-FPQ22</f>
        <v>204.75720915957498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b">
        <f>+L22='자금실적 및 계획(원)USD_VND'!V23/1000000</f>
        <v>1</v>
      </c>
      <c r="M24" s="96" t="b">
        <f>+M22=KRW_VND!V20/100000000</f>
        <v>1</v>
      </c>
      <c r="N24" s="96"/>
      <c r="O24" s="96"/>
      <c r="P24" s="240"/>
      <c r="Q24" s="241">
        <f>+(KRW_VND!V36+KRW_VND!V38)/100000000-Q22</f>
        <v>0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  <row r="27" spans="1:18" ht="90">
      <c r="L27" s="673" t="s">
        <v>2347</v>
      </c>
      <c r="M27" s="673" t="s">
        <v>2348</v>
      </c>
      <c r="P27" s="673" t="s">
        <v>2347</v>
      </c>
      <c r="Q27" s="673" t="s">
        <v>2348</v>
      </c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26"/>
  <sheetViews>
    <sheetView workbookViewId="0">
      <selection activeCell="W24" sqref="W24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4" t="s">
        <v>23</v>
      </c>
      <c r="B2" s="764"/>
      <c r="C2" s="765" t="s">
        <v>547</v>
      </c>
      <c r="D2" s="766"/>
      <c r="E2" s="765" t="s">
        <v>588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75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Mar'!E4</f>
        <v>#REF!</v>
      </c>
      <c r="D4" s="134" t="e">
        <f>'자금실적 Mar'!F4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34" t="e">
        <f>'자금실적 Mar'!F5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34">
        <f>'자금실적 Mar'!F6</f>
        <v>0</v>
      </c>
      <c r="E6" s="133"/>
      <c r="F6" s="132" t="e">
        <f>+KRW_VND!#REF!/100000000</f>
        <v>#REF!</v>
      </c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87" t="e">
        <f>+KRW_VND!#REF!/100000000</f>
        <v>#REF!</v>
      </c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218" t="e">
        <f>+'자금실적 및 계획(원)USD_VND'!#REF!/1000000</f>
        <v>#REF!</v>
      </c>
      <c r="M14" s="225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 t="e">
        <f>SUM(L18:L20)</f>
        <v>#REF!</v>
      </c>
      <c r="M21" s="114" t="e">
        <f>SUM(M18:M20)</f>
        <v>#REF!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26"/>
  <sheetViews>
    <sheetView workbookViewId="0">
      <selection activeCell="N35" sqref="N35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4" t="s">
        <v>23</v>
      </c>
      <c r="B2" s="764"/>
      <c r="C2" s="765" t="s">
        <v>535</v>
      </c>
      <c r="D2" s="766"/>
      <c r="E2" s="765" t="s">
        <v>547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72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FEB'!E4</f>
        <v>#REF!</v>
      </c>
      <c r="D4" s="134" t="e">
        <f>'자금실적 FEB'!F4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34" t="e">
        <f>'자금실적 FEB'!F5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34">
        <f>'자금실적 FEB'!F6</f>
        <v>0</v>
      </c>
      <c r="E6" s="133"/>
      <c r="F6" s="132" t="e">
        <f>+KRW_VND!#REF!/100000000</f>
        <v>#REF!</v>
      </c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87" t="e">
        <f>+KRW_VND!#REF!/100000000</f>
        <v>#REF!</v>
      </c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218" t="e">
        <f>+'자금실적 및 계획(원)USD_VND'!#REF!/1000000</f>
        <v>#REF!</v>
      </c>
      <c r="M14" s="225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 t="e">
        <f>SUM(L18:L20)</f>
        <v>#REF!</v>
      </c>
      <c r="M21" s="114" t="e">
        <f>SUM(M18:M20)</f>
        <v>#REF!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Q9+Q13+Q17+QD21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6"/>
  <sheetViews>
    <sheetView topLeftCell="B1" workbookViewId="0">
      <pane xSplit="3" ySplit="3" topLeftCell="S4" activePane="bottomRight" state="frozen"/>
      <selection activeCell="B1" sqref="B1"/>
      <selection pane="topRight" activeCell="E1" sqref="E1"/>
      <selection pane="bottomLeft" activeCell="B4" sqref="B4"/>
      <selection pane="bottomRight" activeCell="V30" sqref="V30"/>
    </sheetView>
  </sheetViews>
  <sheetFormatPr defaultColWidth="9" defaultRowHeight="13.5"/>
  <cols>
    <col min="1" max="2" width="2.85546875" style="1" bestFit="1" customWidth="1"/>
    <col min="3" max="3" width="15.85546875" style="1" customWidth="1"/>
    <col min="4" max="4" width="43.7109375" style="176" bestFit="1" customWidth="1"/>
    <col min="5" max="5" width="15.85546875" style="18" hidden="1" customWidth="1"/>
    <col min="6" max="6" width="18.42578125" style="18" hidden="1" customWidth="1"/>
    <col min="7" max="7" width="15.85546875" style="18" hidden="1" customWidth="1"/>
    <col min="8" max="8" width="18.42578125" style="18" hidden="1" customWidth="1"/>
    <col min="9" max="9" width="15.85546875" style="18" hidden="1" customWidth="1"/>
    <col min="10" max="10" width="18.42578125" style="18" hidden="1" customWidth="1"/>
    <col min="11" max="11" width="15.85546875" style="18" hidden="1" customWidth="1"/>
    <col min="12" max="12" width="18.42578125" style="18" hidden="1" customWidth="1"/>
    <col min="13" max="13" width="15.85546875" style="18" hidden="1" customWidth="1"/>
    <col min="14" max="14" width="18.42578125" style="18" hidden="1" customWidth="1"/>
    <col min="15" max="15" width="15.85546875" style="18" hidden="1" customWidth="1"/>
    <col min="16" max="16" width="18.42578125" style="18" hidden="1" customWidth="1"/>
    <col min="17" max="17" width="15.85546875" style="18" hidden="1" customWidth="1"/>
    <col min="18" max="18" width="18.42578125" style="18" hidden="1" customWidth="1"/>
    <col min="19" max="19" width="15.85546875" style="18" bestFit="1" customWidth="1"/>
    <col min="20" max="20" width="18.42578125" style="18" bestFit="1" customWidth="1"/>
    <col min="21" max="21" width="15.85546875" style="18" bestFit="1" customWidth="1"/>
    <col min="22" max="22" width="18.42578125" style="18" bestFit="1" customWidth="1"/>
    <col min="23" max="23" width="15.85546875" style="18" bestFit="1" customWidth="1"/>
    <col min="24" max="24" width="18.42578125" style="18" bestFit="1" customWidth="1"/>
    <col min="25" max="25" width="18.42578125" style="1" customWidth="1"/>
    <col min="26" max="26" width="23.5703125" style="1" customWidth="1"/>
    <col min="27" max="16384" width="9" style="1"/>
  </cols>
  <sheetData>
    <row r="1" spans="1:26">
      <c r="E1" s="18">
        <v>4.7500000000000001E-2</v>
      </c>
    </row>
    <row r="2" spans="1:26" ht="17.25">
      <c r="A2" s="714" t="s">
        <v>0</v>
      </c>
      <c r="B2" s="715"/>
      <c r="C2" s="716"/>
      <c r="D2" s="163"/>
      <c r="E2" s="728">
        <v>44227</v>
      </c>
      <c r="F2" s="729"/>
      <c r="G2" s="728">
        <v>44255</v>
      </c>
      <c r="H2" s="729"/>
      <c r="I2" s="728">
        <v>44283</v>
      </c>
      <c r="J2" s="729"/>
      <c r="K2" s="728">
        <v>44314</v>
      </c>
      <c r="L2" s="729"/>
      <c r="M2" s="728">
        <v>44347</v>
      </c>
      <c r="N2" s="729"/>
      <c r="O2" s="728">
        <v>44377</v>
      </c>
      <c r="P2" s="729"/>
      <c r="Q2" s="728">
        <v>44408</v>
      </c>
      <c r="R2" s="729"/>
      <c r="S2" s="728">
        <v>44439</v>
      </c>
      <c r="T2" s="729"/>
      <c r="U2" s="728">
        <v>44469</v>
      </c>
      <c r="V2" s="729"/>
      <c r="W2" s="728">
        <v>44499</v>
      </c>
      <c r="X2" s="729"/>
    </row>
    <row r="3" spans="1:26" ht="17.25">
      <c r="A3" s="717"/>
      <c r="B3" s="718"/>
      <c r="C3" s="719"/>
      <c r="D3" s="164"/>
      <c r="E3" s="2" t="s">
        <v>114</v>
      </c>
      <c r="F3" s="2" t="s">
        <v>169</v>
      </c>
      <c r="G3" s="2" t="s">
        <v>114</v>
      </c>
      <c r="H3" s="2" t="s">
        <v>169</v>
      </c>
      <c r="I3" s="2" t="s">
        <v>114</v>
      </c>
      <c r="J3" s="2" t="s">
        <v>169</v>
      </c>
      <c r="K3" s="2" t="s">
        <v>114</v>
      </c>
      <c r="L3" s="2" t="s">
        <v>169</v>
      </c>
      <c r="M3" s="2" t="s">
        <v>114</v>
      </c>
      <c r="N3" s="2" t="s">
        <v>169</v>
      </c>
      <c r="O3" s="2" t="s">
        <v>114</v>
      </c>
      <c r="P3" s="2" t="s">
        <v>169</v>
      </c>
      <c r="Q3" s="2" t="s">
        <v>114</v>
      </c>
      <c r="R3" s="2" t="s">
        <v>169</v>
      </c>
      <c r="S3" s="2" t="s">
        <v>114</v>
      </c>
      <c r="T3" s="2" t="s">
        <v>169</v>
      </c>
      <c r="U3" s="2" t="s">
        <v>114</v>
      </c>
      <c r="V3" s="2" t="s">
        <v>169</v>
      </c>
      <c r="W3" s="2" t="s">
        <v>114</v>
      </c>
      <c r="X3" s="2" t="s">
        <v>169</v>
      </c>
      <c r="Y3" s="2" t="s">
        <v>114</v>
      </c>
      <c r="Z3" s="2" t="s">
        <v>169</v>
      </c>
    </row>
    <row r="4" spans="1:26" ht="13.5" customHeight="1">
      <c r="A4" s="695" t="s">
        <v>83</v>
      </c>
      <c r="B4" s="720" t="s">
        <v>3</v>
      </c>
      <c r="C4" s="720"/>
      <c r="D4" s="165" t="s">
        <v>79</v>
      </c>
      <c r="E4" s="3"/>
      <c r="F4" s="4">
        <v>21881584591.209251</v>
      </c>
      <c r="G4" s="3"/>
      <c r="H4" s="4">
        <f>F40</f>
        <v>21881584591.209251</v>
      </c>
      <c r="I4" s="3"/>
      <c r="J4" s="4">
        <f>H40</f>
        <v>34979710591.701752</v>
      </c>
      <c r="K4" s="3"/>
      <c r="L4" s="4">
        <f>J40</f>
        <v>34979710591.701752</v>
      </c>
      <c r="M4" s="3"/>
      <c r="N4" s="4">
        <f>L40</f>
        <v>34979710591.701752</v>
      </c>
      <c r="O4" s="3"/>
      <c r="P4" s="4">
        <f>N40</f>
        <v>34979710591.701752</v>
      </c>
      <c r="Q4" s="3"/>
      <c r="R4" s="4">
        <f>P40</f>
        <v>34979710591.701752</v>
      </c>
      <c r="S4" s="3"/>
      <c r="T4" s="4">
        <f>R40</f>
        <v>34979710591.701752</v>
      </c>
      <c r="U4" s="3"/>
      <c r="V4" s="4">
        <f>T40</f>
        <v>34979710591.701752</v>
      </c>
      <c r="W4" s="3"/>
      <c r="X4" s="4">
        <f>V40</f>
        <v>34979710591.701752</v>
      </c>
      <c r="Y4" s="730" t="s">
        <v>2341</v>
      </c>
      <c r="Z4" s="731" t="s">
        <v>2342</v>
      </c>
    </row>
    <row r="5" spans="1:26">
      <c r="A5" s="696"/>
      <c r="B5" s="699" t="s">
        <v>4</v>
      </c>
      <c r="C5" s="5" t="s">
        <v>5</v>
      </c>
      <c r="D5" s="166"/>
      <c r="E5" s="183">
        <v>70309825956.800018</v>
      </c>
      <c r="F5" s="185">
        <v>74914936418.893417</v>
      </c>
      <c r="G5" s="183">
        <f>E41</f>
        <v>67065203131.350037</v>
      </c>
      <c r="H5" s="185">
        <f>F41</f>
        <v>80220969801.850906</v>
      </c>
      <c r="I5" s="183">
        <f>G41</f>
        <v>64352778614.900055</v>
      </c>
      <c r="J5" s="185">
        <f>H41</f>
        <v>79817192432.018402</v>
      </c>
      <c r="K5" s="183">
        <f>I41</f>
        <v>119202485931.90002</v>
      </c>
      <c r="L5" s="185">
        <f>J41</f>
        <v>86679320692.480896</v>
      </c>
      <c r="M5" s="183">
        <f>K41</f>
        <v>114601697438.00003</v>
      </c>
      <c r="N5" s="185">
        <f>L41</f>
        <v>89213414721.773132</v>
      </c>
      <c r="O5" s="183">
        <f>M41</f>
        <v>141879751035.45026</v>
      </c>
      <c r="P5" s="185">
        <f>N41</f>
        <v>92508631195.367035</v>
      </c>
      <c r="Q5" s="183">
        <f>O41</f>
        <v>161311544745.60022</v>
      </c>
      <c r="R5" s="185">
        <f>P41</f>
        <v>95968235424.511642</v>
      </c>
      <c r="S5" s="183">
        <f>Q41</f>
        <v>158657791132.60022</v>
      </c>
      <c r="T5" s="185">
        <f>R41</f>
        <v>97825023893.849152</v>
      </c>
      <c r="U5" s="183">
        <f>S41</f>
        <v>158933769989</v>
      </c>
      <c r="V5" s="185">
        <f>T41</f>
        <v>98894704354.743118</v>
      </c>
      <c r="W5" s="183">
        <f>U41</f>
        <v>223920817761</v>
      </c>
      <c r="X5" s="185">
        <f>V41</f>
        <v>102682508211.56561</v>
      </c>
      <c r="Y5" s="730"/>
      <c r="Z5" s="732"/>
    </row>
    <row r="6" spans="1:26">
      <c r="A6" s="696"/>
      <c r="B6" s="700"/>
      <c r="C6" s="5" t="s">
        <v>105</v>
      </c>
      <c r="D6" s="162" t="s">
        <v>107</v>
      </c>
      <c r="E6" s="186"/>
      <c r="F6" s="188">
        <v>24603972584.176983</v>
      </c>
      <c r="G6" s="186"/>
      <c r="H6" s="188">
        <f>F42</f>
        <v>24484524126.174484</v>
      </c>
      <c r="I6" s="186"/>
      <c r="J6" s="188">
        <f>H42</f>
        <v>37654741042.916985</v>
      </c>
      <c r="K6" s="186"/>
      <c r="L6" s="188">
        <f>J42</f>
        <v>37627372143.839493</v>
      </c>
      <c r="M6" s="186"/>
      <c r="N6" s="188">
        <f>L42</f>
        <v>37712542761.311989</v>
      </c>
      <c r="O6" s="186"/>
      <c r="P6" s="188">
        <f>N42</f>
        <v>37679086485.056984</v>
      </c>
      <c r="Q6" s="186"/>
      <c r="R6" s="188">
        <f>P42</f>
        <v>37719159139.339478</v>
      </c>
      <c r="S6" s="186"/>
      <c r="T6" s="188">
        <f>R42</f>
        <v>37833905102.139481</v>
      </c>
      <c r="U6" s="186"/>
      <c r="V6" s="188">
        <f>T42</f>
        <v>38184032156.296974</v>
      </c>
      <c r="W6" s="186"/>
      <c r="X6" s="188">
        <f>V42</f>
        <v>38979820511.219475</v>
      </c>
      <c r="Y6" s="730"/>
      <c r="Z6" s="732"/>
    </row>
    <row r="7" spans="1:26">
      <c r="A7" s="696"/>
      <c r="B7" s="700"/>
      <c r="C7" s="6" t="s">
        <v>104</v>
      </c>
      <c r="D7" s="167" t="s">
        <v>108</v>
      </c>
      <c r="E7" s="189"/>
      <c r="F7" s="191">
        <v>0</v>
      </c>
      <c r="G7" s="189"/>
      <c r="H7" s="191">
        <f>F43</f>
        <v>0</v>
      </c>
      <c r="I7" s="189"/>
      <c r="J7" s="191">
        <f>H43</f>
        <v>0</v>
      </c>
      <c r="K7" s="189"/>
      <c r="L7" s="191">
        <f>J43</f>
        <v>0</v>
      </c>
      <c r="M7" s="189"/>
      <c r="N7" s="191">
        <f>L43</f>
        <v>0</v>
      </c>
      <c r="O7" s="189"/>
      <c r="P7" s="191">
        <f>N43</f>
        <v>0</v>
      </c>
      <c r="Q7" s="189"/>
      <c r="R7" s="191">
        <f>P43</f>
        <v>0</v>
      </c>
      <c r="S7" s="189"/>
      <c r="T7" s="191">
        <f>R43</f>
        <v>0</v>
      </c>
      <c r="U7" s="189"/>
      <c r="V7" s="191">
        <f>T43</f>
        <v>0</v>
      </c>
      <c r="W7" s="189"/>
      <c r="X7" s="191">
        <f>V43</f>
        <v>0</v>
      </c>
      <c r="Y7" s="730"/>
      <c r="Z7" s="732"/>
    </row>
    <row r="8" spans="1:26">
      <c r="A8" s="697"/>
      <c r="B8" s="701"/>
      <c r="C8" s="7" t="s">
        <v>6</v>
      </c>
      <c r="D8" s="168"/>
      <c r="E8" s="8">
        <f t="shared" ref="E8:F8" si="0">SUM(E5:E7)</f>
        <v>70309825956.800018</v>
      </c>
      <c r="F8" s="9">
        <f t="shared" si="0"/>
        <v>99518909003.070404</v>
      </c>
      <c r="G8" s="8">
        <f t="shared" ref="G8:H8" si="1">SUM(G5:G7)</f>
        <v>67065203131.350037</v>
      </c>
      <c r="H8" s="9">
        <f t="shared" si="1"/>
        <v>104705493928.02539</v>
      </c>
      <c r="I8" s="8">
        <f t="shared" ref="I8:J8" si="2">SUM(I5:I7)</f>
        <v>64352778614.900055</v>
      </c>
      <c r="J8" s="9">
        <f t="shared" si="2"/>
        <v>117471933474.93539</v>
      </c>
      <c r="K8" s="8">
        <f t="shared" ref="K8:L8" si="3">SUM(K5:K7)</f>
        <v>119202485931.90002</v>
      </c>
      <c r="L8" s="9">
        <f t="shared" si="3"/>
        <v>124306692836.32039</v>
      </c>
      <c r="M8" s="8">
        <f t="shared" ref="M8:N8" si="4">SUM(M5:M7)</f>
        <v>114601697438.00003</v>
      </c>
      <c r="N8" s="9">
        <f t="shared" si="4"/>
        <v>126925957483.08511</v>
      </c>
      <c r="O8" s="8">
        <f t="shared" ref="O8:P8" si="5">SUM(O5:O7)</f>
        <v>141879751035.45026</v>
      </c>
      <c r="P8" s="9">
        <f t="shared" si="5"/>
        <v>130187717680.42401</v>
      </c>
      <c r="Q8" s="8">
        <f t="shared" ref="Q8:R8" si="6">SUM(Q5:Q7)</f>
        <v>161311544745.60022</v>
      </c>
      <c r="R8" s="9">
        <f t="shared" si="6"/>
        <v>133687394563.85112</v>
      </c>
      <c r="S8" s="8">
        <f t="shared" ref="S8:T8" si="7">SUM(S5:S7)</f>
        <v>158657791132.60022</v>
      </c>
      <c r="T8" s="9">
        <f t="shared" si="7"/>
        <v>135658928995.98863</v>
      </c>
      <c r="U8" s="8">
        <f t="shared" ref="U8:V8" si="8">SUM(U5:U7)</f>
        <v>158933769989</v>
      </c>
      <c r="V8" s="9">
        <f t="shared" si="8"/>
        <v>137078736511.0401</v>
      </c>
      <c r="W8" s="8">
        <f t="shared" ref="W8:X8" si="9">SUM(W5:W7)</f>
        <v>223920817761</v>
      </c>
      <c r="X8" s="9">
        <f t="shared" si="9"/>
        <v>141662328722.7851</v>
      </c>
      <c r="Y8" s="730"/>
      <c r="Z8" s="732"/>
    </row>
    <row r="9" spans="1:26" ht="13.5" customHeight="1">
      <c r="A9" s="713" t="s">
        <v>82</v>
      </c>
      <c r="B9" s="160" t="s">
        <v>80</v>
      </c>
      <c r="C9" s="160"/>
      <c r="D9" s="166" t="s">
        <v>90</v>
      </c>
      <c r="E9" s="237">
        <f>+'자금실적 및 계획(원)USD_VND'!G12</f>
        <v>0</v>
      </c>
      <c r="F9" s="529">
        <f>+E9*$E$1</f>
        <v>0</v>
      </c>
      <c r="G9" s="237">
        <f>+'자금실적 및 계획(원)USD_VND'!I12</f>
        <v>0</v>
      </c>
      <c r="H9" s="193">
        <f t="shared" ref="H9:H19" si="10">+G9*$E$1</f>
        <v>0</v>
      </c>
      <c r="I9" s="237">
        <f>+'자금실적 및 계획(원)USD_VND'!K12</f>
        <v>0</v>
      </c>
      <c r="J9" s="193">
        <f t="shared" ref="J9:J19" si="11">+I9*$E$1</f>
        <v>0</v>
      </c>
      <c r="K9" s="237">
        <f>+'자금실적 및 계획(원)USD_VND'!M12</f>
        <v>0</v>
      </c>
      <c r="L9" s="193">
        <f t="shared" ref="L9:L19" si="12">+K9*$E$1</f>
        <v>0</v>
      </c>
      <c r="M9" s="237">
        <f>+'자금실적 및 계획(원)USD_VND'!O12</f>
        <v>0</v>
      </c>
      <c r="N9" s="193">
        <f t="shared" ref="N9:N19" si="13">+M9*$E$1</f>
        <v>0</v>
      </c>
      <c r="O9" s="237">
        <f>+'자금실적 및 계획(원)USD_VND'!Q12</f>
        <v>0</v>
      </c>
      <c r="P9" s="193">
        <f t="shared" ref="P9:P19" si="14">+O9*$E$1</f>
        <v>0</v>
      </c>
      <c r="Q9" s="237">
        <f>+'자금실적 및 계획(원)USD_VND'!S12</f>
        <v>0</v>
      </c>
      <c r="R9" s="193">
        <f t="shared" ref="R9:R19" si="15">+Q9*$E$1</f>
        <v>0</v>
      </c>
      <c r="S9" s="237">
        <f>+'자금실적 및 계획(원)USD_VND'!U12</f>
        <v>0</v>
      </c>
      <c r="T9" s="193">
        <f t="shared" ref="T9:T19" si="16">+S9*$E$1</f>
        <v>0</v>
      </c>
      <c r="U9" s="237">
        <f>+'자금실적 및 계획(원)USD_VND'!W12</f>
        <v>0</v>
      </c>
      <c r="V9" s="193">
        <f t="shared" ref="V9:V19" si="17">+U9*$E$1</f>
        <v>0</v>
      </c>
      <c r="W9" s="237">
        <f>+'자금실적 및 계획(원)USD_VND'!Y12</f>
        <v>0</v>
      </c>
      <c r="X9" s="193">
        <f t="shared" ref="X9:X19" si="18">+W9*$E$1</f>
        <v>0</v>
      </c>
      <c r="Y9" s="730"/>
      <c r="Z9" s="732"/>
    </row>
    <row r="10" spans="1:26">
      <c r="A10" s="703"/>
      <c r="B10" s="159" t="s">
        <v>81</v>
      </c>
      <c r="C10" s="159"/>
      <c r="D10" s="162" t="s">
        <v>91</v>
      </c>
      <c r="E10" s="187">
        <f>+'자금실적 및 계획(원)USD_VND'!G13</f>
        <v>0</v>
      </c>
      <c r="F10" s="187">
        <f t="shared" ref="F10:F35" si="19">+E10*$E$1</f>
        <v>0</v>
      </c>
      <c r="G10" s="187">
        <f>+'자금실적 및 계획(원)USD_VND'!I13</f>
        <v>12972576327</v>
      </c>
      <c r="H10" s="187">
        <f t="shared" si="10"/>
        <v>616197375.53250003</v>
      </c>
      <c r="I10" s="187">
        <f>+'자금실적 및 계획(원)USD_VND'!K13</f>
        <v>12523356818</v>
      </c>
      <c r="J10" s="187">
        <f t="shared" si="11"/>
        <v>594859448.85500002</v>
      </c>
      <c r="K10" s="187">
        <f>+'자금실적 및 계획(원)USD_VND'!M13</f>
        <v>0</v>
      </c>
      <c r="L10" s="187">
        <f t="shared" si="12"/>
        <v>0</v>
      </c>
      <c r="M10" s="187">
        <f>+'자금실적 및 계획(원)USD_VND'!O13</f>
        <v>31014540155</v>
      </c>
      <c r="N10" s="187">
        <f t="shared" si="13"/>
        <v>1473190657.3625</v>
      </c>
      <c r="O10" s="187">
        <f>+'자금실적 및 계획(원)USD_VND'!Q13</f>
        <v>36239086988</v>
      </c>
      <c r="P10" s="187">
        <f t="shared" si="14"/>
        <v>1721356631.9300001</v>
      </c>
      <c r="Q10" s="187">
        <f>+'자금실적 및 계획(원)USD_VND'!S13</f>
        <v>47558351209</v>
      </c>
      <c r="R10" s="187">
        <f t="shared" si="15"/>
        <v>2259021682.4275002</v>
      </c>
      <c r="S10" s="187">
        <f>+'자금실적 및 계획(원)USD_VND'!U13</f>
        <v>51551338188</v>
      </c>
      <c r="T10" s="187">
        <f t="shared" si="16"/>
        <v>2448688563.9299998</v>
      </c>
      <c r="U10" s="187">
        <f>+'자금실적 및 계획(원)USD_VND'!W13</f>
        <v>38922441578</v>
      </c>
      <c r="V10" s="187">
        <f t="shared" si="17"/>
        <v>1848815974.9549999</v>
      </c>
      <c r="W10" s="187">
        <f>+'자금실적 및 계획(원)USD_VND'!Y13</f>
        <v>38209538716</v>
      </c>
      <c r="X10" s="187">
        <f t="shared" si="18"/>
        <v>1814953089.01</v>
      </c>
      <c r="Y10" s="730"/>
      <c r="Z10" s="732"/>
    </row>
    <row r="11" spans="1:26">
      <c r="A11" s="703"/>
      <c r="B11" s="159" t="s">
        <v>117</v>
      </c>
      <c r="C11" s="159"/>
      <c r="D11" s="162" t="s">
        <v>92</v>
      </c>
      <c r="E11" s="187">
        <f>+'자금실적 및 계획(원)USD_VND'!G14</f>
        <v>156274190815</v>
      </c>
      <c r="F11" s="187">
        <f t="shared" si="19"/>
        <v>7423024063.7124996</v>
      </c>
      <c r="G11" s="187">
        <f>+'자금실적 및 계획(원)USD_VND'!I14</f>
        <v>258196420205</v>
      </c>
      <c r="H11" s="187">
        <f t="shared" si="10"/>
        <v>12264329959.737499</v>
      </c>
      <c r="I11" s="187">
        <f>+'자금실적 및 계획(원)USD_VND'!K14</f>
        <v>339256906081</v>
      </c>
      <c r="J11" s="187">
        <f t="shared" si="11"/>
        <v>16114703038.8475</v>
      </c>
      <c r="K11" s="187">
        <f>+'자금실적 및 계획(원)USD_VND'!M14</f>
        <v>216389294070</v>
      </c>
      <c r="L11" s="187">
        <f t="shared" si="12"/>
        <v>10278491468.325001</v>
      </c>
      <c r="M11" s="187">
        <f>+'자금실적 및 계획(원)USD_VND'!O14</f>
        <v>310309735183</v>
      </c>
      <c r="N11" s="187">
        <f t="shared" si="13"/>
        <v>14739712421.192501</v>
      </c>
      <c r="O11" s="187">
        <f>+'자금실적 및 계획(원)USD_VND'!Q14</f>
        <v>253191087270</v>
      </c>
      <c r="P11" s="187">
        <f t="shared" si="14"/>
        <v>12026576645.325001</v>
      </c>
      <c r="Q11" s="187">
        <f>+'자금실적 및 계획(원)USD_VND'!S14</f>
        <v>301114114537</v>
      </c>
      <c r="R11" s="187">
        <f t="shared" si="15"/>
        <v>14302920440.5075</v>
      </c>
      <c r="S11" s="187">
        <f>+'자금실적 및 계획(원)USD_VND'!U14</f>
        <v>248199055488</v>
      </c>
      <c r="T11" s="187">
        <f t="shared" si="16"/>
        <v>11789455135.68</v>
      </c>
      <c r="U11" s="187">
        <f>+'자금실적 및 계획(원)USD_VND'!W14</f>
        <v>349012102307</v>
      </c>
      <c r="V11" s="187">
        <f t="shared" si="17"/>
        <v>16578074859.5825</v>
      </c>
      <c r="W11" s="187">
        <f>+'자금실적 및 계획(원)USD_VND'!Y14</f>
        <v>330476506066</v>
      </c>
      <c r="X11" s="187">
        <f t="shared" si="18"/>
        <v>15697634038.135</v>
      </c>
      <c r="Y11" s="730"/>
      <c r="Z11" s="732"/>
    </row>
    <row r="12" spans="1:26" ht="18.75" customHeight="1">
      <c r="A12" s="703"/>
      <c r="B12" s="161" t="s">
        <v>96</v>
      </c>
      <c r="C12" s="161"/>
      <c r="D12" s="162" t="s">
        <v>93</v>
      </c>
      <c r="E12" s="190">
        <f>+'자금실적 및 계획(원)USD_VND'!G15</f>
        <v>440480000</v>
      </c>
      <c r="F12" s="190">
        <f t="shared" si="19"/>
        <v>20922800</v>
      </c>
      <c r="G12" s="190">
        <f>+'자금실적 및 계획(원)USD_VND'!I15</f>
        <v>13909000</v>
      </c>
      <c r="H12" s="190">
        <f t="shared" si="10"/>
        <v>660677.5</v>
      </c>
      <c r="I12" s="190">
        <f>+'자금실적 및 계획(원)USD_VND'!K15</f>
        <v>660720000</v>
      </c>
      <c r="J12" s="190">
        <f t="shared" si="11"/>
        <v>31384200</v>
      </c>
      <c r="K12" s="190">
        <f>+'자금실적 및 계획(원)USD_VND'!M15</f>
        <v>660720000</v>
      </c>
      <c r="L12" s="190">
        <f t="shared" si="12"/>
        <v>31384200</v>
      </c>
      <c r="M12" s="190">
        <f>+'자금실적 및 계획(원)USD_VND'!O15</f>
        <v>0</v>
      </c>
      <c r="N12" s="190">
        <f t="shared" si="13"/>
        <v>0</v>
      </c>
      <c r="O12" s="190">
        <f>+'자금실적 및 계획(원)USD_VND'!Q15</f>
        <v>0</v>
      </c>
      <c r="P12" s="190">
        <f t="shared" si="14"/>
        <v>0</v>
      </c>
      <c r="Q12" s="190">
        <f>+'자금실적 및 계획(원)USD_VND'!S15</f>
        <v>0</v>
      </c>
      <c r="R12" s="190">
        <f t="shared" si="15"/>
        <v>0</v>
      </c>
      <c r="S12" s="190">
        <f>+'자금실적 및 계획(원)USD_VND'!U15</f>
        <v>1286720000</v>
      </c>
      <c r="T12" s="190">
        <f t="shared" si="16"/>
        <v>61119200</v>
      </c>
      <c r="U12" s="190">
        <f>+'자금실적 및 계획(원)USD_VND'!W15</f>
        <v>26745920000</v>
      </c>
      <c r="V12" s="190">
        <f t="shared" si="17"/>
        <v>1270431200</v>
      </c>
      <c r="W12" s="190">
        <f>+'자금실적 및 계획(원)USD_VND'!Y15</f>
        <v>10105048000</v>
      </c>
      <c r="X12" s="190">
        <f t="shared" si="18"/>
        <v>479989780</v>
      </c>
      <c r="Y12" s="730"/>
      <c r="Z12" s="732"/>
    </row>
    <row r="13" spans="1:26">
      <c r="A13" s="703"/>
      <c r="B13" s="180" t="s">
        <v>15</v>
      </c>
      <c r="C13" s="180"/>
      <c r="D13" s="179" t="s">
        <v>84</v>
      </c>
      <c r="E13" s="237">
        <f>+'자금실적 및 계획(원)USD_VND'!G16</f>
        <v>0</v>
      </c>
      <c r="F13" s="529">
        <f t="shared" si="19"/>
        <v>0</v>
      </c>
      <c r="G13" s="237">
        <f>+'자금실적 및 계획(원)USD_VND'!I16</f>
        <v>275750021063</v>
      </c>
      <c r="H13" s="194">
        <f t="shared" si="10"/>
        <v>13098126000.4925</v>
      </c>
      <c r="I13" s="237">
        <f>+'자금실적 및 계획(원)USD_VND'!K16</f>
        <v>0</v>
      </c>
      <c r="J13" s="194">
        <f t="shared" si="11"/>
        <v>0</v>
      </c>
      <c r="K13" s="237">
        <f>+'자금실적 및 계획(원)USD_VND'!M16</f>
        <v>0</v>
      </c>
      <c r="L13" s="194">
        <f t="shared" si="12"/>
        <v>0</v>
      </c>
      <c r="M13" s="237">
        <f>+'자금실적 및 계획(원)USD_VND'!O16</f>
        <v>0</v>
      </c>
      <c r="N13" s="194">
        <f t="shared" si="13"/>
        <v>0</v>
      </c>
      <c r="O13" s="237">
        <f>+'자금실적 및 계획(원)USD_VND'!Q16</f>
        <v>0</v>
      </c>
      <c r="P13" s="194">
        <f t="shared" si="14"/>
        <v>0</v>
      </c>
      <c r="Q13" s="237">
        <f>+'자금실적 및 계획(원)USD_VND'!S16</f>
        <v>0</v>
      </c>
      <c r="R13" s="194">
        <f t="shared" si="15"/>
        <v>0</v>
      </c>
      <c r="S13" s="237">
        <f>+'자금실적 및 계획(원)USD_VND'!U16</f>
        <v>0</v>
      </c>
      <c r="T13" s="194">
        <f t="shared" si="16"/>
        <v>0</v>
      </c>
      <c r="U13" s="237">
        <f>+'자금실적 및 계획(원)USD_VND'!W16</f>
        <v>0</v>
      </c>
      <c r="V13" s="194">
        <f t="shared" si="17"/>
        <v>0</v>
      </c>
      <c r="W13" s="237">
        <f>+'자금실적 및 계획(원)USD_VND'!Y16</f>
        <v>0</v>
      </c>
      <c r="X13" s="194">
        <f t="shared" si="18"/>
        <v>0</v>
      </c>
      <c r="Y13" s="730"/>
      <c r="Z13" s="732"/>
    </row>
    <row r="14" spans="1:26">
      <c r="A14" s="703"/>
      <c r="B14" s="159" t="s">
        <v>66</v>
      </c>
      <c r="C14" s="159"/>
      <c r="D14" s="178" t="s">
        <v>85</v>
      </c>
      <c r="E14" s="187">
        <f>+'자금실적 및 계획(원)USD_VND'!G17</f>
        <v>0</v>
      </c>
      <c r="F14" s="187">
        <f t="shared" si="19"/>
        <v>0</v>
      </c>
      <c r="G14" s="187">
        <f>+'자금실적 및 계획(원)USD_VND'!I17</f>
        <v>0</v>
      </c>
      <c r="H14" s="194">
        <f t="shared" si="10"/>
        <v>0</v>
      </c>
      <c r="I14" s="187">
        <f>+'자금실적 및 계획(원)USD_VND'!K17</f>
        <v>0</v>
      </c>
      <c r="J14" s="194">
        <f t="shared" si="11"/>
        <v>0</v>
      </c>
      <c r="K14" s="187">
        <f>+'자금실적 및 계획(원)USD_VND'!M17</f>
        <v>0</v>
      </c>
      <c r="L14" s="194">
        <f t="shared" si="12"/>
        <v>0</v>
      </c>
      <c r="M14" s="187">
        <f>+'자금실적 및 계획(원)USD_VND'!O17</f>
        <v>0</v>
      </c>
      <c r="N14" s="194">
        <f t="shared" si="13"/>
        <v>0</v>
      </c>
      <c r="O14" s="187">
        <f>+'자금실적 및 계획(원)USD_VND'!Q17</f>
        <v>0</v>
      </c>
      <c r="P14" s="194">
        <f t="shared" si="14"/>
        <v>0</v>
      </c>
      <c r="Q14" s="187">
        <f>+'자금실적 및 계획(원)USD_VND'!S17</f>
        <v>0</v>
      </c>
      <c r="R14" s="194">
        <f t="shared" si="15"/>
        <v>0</v>
      </c>
      <c r="S14" s="187">
        <f>+'자금실적 및 계획(원)USD_VND'!U17</f>
        <v>0</v>
      </c>
      <c r="T14" s="194">
        <f t="shared" si="16"/>
        <v>0</v>
      </c>
      <c r="U14" s="187">
        <f>+'자금실적 및 계획(원)USD_VND'!W17</f>
        <v>0</v>
      </c>
      <c r="V14" s="194">
        <f t="shared" si="17"/>
        <v>0</v>
      </c>
      <c r="W14" s="187">
        <f>+'자금실적 및 계획(원)USD_VND'!Y17</f>
        <v>0</v>
      </c>
      <c r="X14" s="194">
        <f t="shared" si="18"/>
        <v>0</v>
      </c>
      <c r="Y14" s="730"/>
      <c r="Z14" s="732"/>
    </row>
    <row r="15" spans="1:26">
      <c r="A15" s="703"/>
      <c r="B15" s="159" t="s">
        <v>7</v>
      </c>
      <c r="C15" s="159"/>
      <c r="D15" s="177" t="s">
        <v>86</v>
      </c>
      <c r="E15" s="187">
        <f>+'자금실적 및 계획(원)USD_VND'!G18</f>
        <v>0</v>
      </c>
      <c r="F15" s="187">
        <f t="shared" si="19"/>
        <v>0</v>
      </c>
      <c r="G15" s="187">
        <f>+'자금실적 및 계획(원)USD_VND'!I18</f>
        <v>0</v>
      </c>
      <c r="H15" s="187">
        <f t="shared" si="10"/>
        <v>0</v>
      </c>
      <c r="I15" s="187">
        <f>+'자금실적 및 계획(원)USD_VND'!K18</f>
        <v>0</v>
      </c>
      <c r="J15" s="187">
        <f t="shared" si="11"/>
        <v>0</v>
      </c>
      <c r="K15" s="187">
        <f>+'자금실적 및 계획(원)USD_VND'!M18</f>
        <v>0</v>
      </c>
      <c r="L15" s="187">
        <f t="shared" si="12"/>
        <v>0</v>
      </c>
      <c r="M15" s="187">
        <f>+'자금실적 및 계획(원)USD_VND'!O18</f>
        <v>0</v>
      </c>
      <c r="N15" s="187">
        <f t="shared" si="13"/>
        <v>0</v>
      </c>
      <c r="O15" s="187">
        <f>+'자금실적 및 계획(원)USD_VND'!Q18</f>
        <v>0</v>
      </c>
      <c r="P15" s="187">
        <f t="shared" si="14"/>
        <v>0</v>
      </c>
      <c r="Q15" s="187">
        <f>+'자금실적 및 계획(원)USD_VND'!S18</f>
        <v>0</v>
      </c>
      <c r="R15" s="187">
        <f t="shared" si="15"/>
        <v>0</v>
      </c>
      <c r="S15" s="187">
        <f>+'자금실적 및 계획(원)USD_VND'!U18</f>
        <v>4430982959</v>
      </c>
      <c r="T15" s="187">
        <f t="shared" si="16"/>
        <v>210471690.55250001</v>
      </c>
      <c r="U15" s="187">
        <f>+'자금실적 및 계획(원)USD_VND'!W18</f>
        <v>0</v>
      </c>
      <c r="V15" s="187">
        <f t="shared" si="17"/>
        <v>0</v>
      </c>
      <c r="W15" s="187">
        <f>+'자금실적 및 계획(원)USD_VND'!Y18</f>
        <v>0</v>
      </c>
      <c r="X15" s="187">
        <f t="shared" si="18"/>
        <v>0</v>
      </c>
      <c r="Y15" s="730"/>
      <c r="Z15" s="732"/>
    </row>
    <row r="16" spans="1:26">
      <c r="A16" s="703"/>
      <c r="B16" s="159" t="s">
        <v>174</v>
      </c>
      <c r="C16" s="159"/>
      <c r="D16" s="178" t="s">
        <v>173</v>
      </c>
      <c r="E16" s="187">
        <f>+'자금실적 및 계획(원)USD_VND'!G19</f>
        <v>0</v>
      </c>
      <c r="F16" s="187">
        <f t="shared" si="19"/>
        <v>0</v>
      </c>
      <c r="G16" s="187">
        <f>+'자금실적 및 계획(원)USD_VND'!I19</f>
        <v>2086968</v>
      </c>
      <c r="H16" s="187">
        <f t="shared" si="10"/>
        <v>99130.98</v>
      </c>
      <c r="I16" s="187">
        <f>+'자금실적 및 계획(원)USD_VND'!K19</f>
        <v>0</v>
      </c>
      <c r="J16" s="187">
        <f t="shared" si="11"/>
        <v>0</v>
      </c>
      <c r="K16" s="187">
        <f>+'자금실적 및 계획(원)USD_VND'!M19</f>
        <v>0</v>
      </c>
      <c r="L16" s="187">
        <f t="shared" si="12"/>
        <v>0</v>
      </c>
      <c r="M16" s="187">
        <f>+'자금실적 및 계획(원)USD_VND'!O19</f>
        <v>170254878</v>
      </c>
      <c r="N16" s="187">
        <f t="shared" si="13"/>
        <v>8087106.7050000001</v>
      </c>
      <c r="O16" s="187">
        <f>+'자금실적 및 계획(원)USD_VND'!Q19</f>
        <v>0</v>
      </c>
      <c r="P16" s="187">
        <f t="shared" si="14"/>
        <v>0</v>
      </c>
      <c r="Q16" s="187">
        <f>+'자금실적 및 계획(원)USD_VND'!S19</f>
        <v>0</v>
      </c>
      <c r="R16" s="187">
        <f t="shared" si="15"/>
        <v>0</v>
      </c>
      <c r="S16" s="187">
        <f>+'자금실적 및 계획(원)USD_VND'!U19</f>
        <v>0</v>
      </c>
      <c r="T16" s="187">
        <f t="shared" si="16"/>
        <v>0</v>
      </c>
      <c r="U16" s="187">
        <f>+'자금실적 및 계획(원)USD_VND'!W19</f>
        <v>0</v>
      </c>
      <c r="V16" s="187">
        <f t="shared" si="17"/>
        <v>0</v>
      </c>
      <c r="W16" s="187">
        <f>+'자금실적 및 계획(원)USD_VND'!Y19</f>
        <v>0</v>
      </c>
      <c r="X16" s="187">
        <f t="shared" si="18"/>
        <v>0</v>
      </c>
      <c r="Y16" s="730"/>
      <c r="Z16" s="732"/>
    </row>
    <row r="17" spans="1:26">
      <c r="A17" s="703"/>
      <c r="B17" s="159" t="s">
        <v>17</v>
      </c>
      <c r="C17" s="159"/>
      <c r="D17" s="178" t="s">
        <v>87</v>
      </c>
      <c r="E17" s="187">
        <f>+'자금실적 및 계획(원)USD_VND'!G20</f>
        <v>359638</v>
      </c>
      <c r="F17" s="187">
        <f t="shared" si="19"/>
        <v>17082.805</v>
      </c>
      <c r="G17" s="187">
        <f>+'자금실적 및 계획(원)USD_VND'!I20</f>
        <v>314487</v>
      </c>
      <c r="H17" s="187">
        <f t="shared" si="10"/>
        <v>14938.1325</v>
      </c>
      <c r="I17" s="187">
        <f>+'자금실적 및 계획(원)USD_VND'!K20</f>
        <v>475199</v>
      </c>
      <c r="J17" s="187">
        <f t="shared" si="11"/>
        <v>22571.952499999999</v>
      </c>
      <c r="K17" s="187">
        <f>+'자금실적 및 계획(원)USD_VND'!M20</f>
        <v>381197</v>
      </c>
      <c r="L17" s="187">
        <f t="shared" si="12"/>
        <v>18106.857500000002</v>
      </c>
      <c r="M17" s="187">
        <f>+'자금실적 및 계획(원)USD_VND'!O20</f>
        <v>410509</v>
      </c>
      <c r="N17" s="187">
        <f t="shared" si="13"/>
        <v>19499.177500000002</v>
      </c>
      <c r="O17" s="187">
        <f>+'자금실적 및 계획(원)USD_VND'!Q20</f>
        <v>518049</v>
      </c>
      <c r="P17" s="187">
        <f t="shared" si="14"/>
        <v>24607.327499999999</v>
      </c>
      <c r="Q17" s="187">
        <f>+'자금실적 및 계획(원)USD_VND'!S20</f>
        <v>512394</v>
      </c>
      <c r="R17" s="187">
        <f t="shared" si="15"/>
        <v>24338.715</v>
      </c>
      <c r="S17" s="187">
        <f>+'자금실적 및 계획(원)USD_VND'!U20</f>
        <v>593752</v>
      </c>
      <c r="T17" s="187">
        <f t="shared" si="16"/>
        <v>28203.22</v>
      </c>
      <c r="U17" s="187">
        <f>+'자금실적 및 계획(원)USD_VND'!W20</f>
        <v>549160</v>
      </c>
      <c r="V17" s="187">
        <f t="shared" si="17"/>
        <v>26085.1</v>
      </c>
      <c r="W17" s="187">
        <f>+'자금실적 및 계획(원)USD_VND'!Y20</f>
        <v>548457</v>
      </c>
      <c r="X17" s="187">
        <f t="shared" si="18"/>
        <v>26051.7075</v>
      </c>
      <c r="Y17" s="730"/>
      <c r="Z17" s="732"/>
    </row>
    <row r="18" spans="1:26">
      <c r="A18" s="703"/>
      <c r="B18" s="159" t="s">
        <v>161</v>
      </c>
      <c r="C18" s="159"/>
      <c r="D18" s="178" t="s">
        <v>159</v>
      </c>
      <c r="E18" s="187">
        <f>+'자금실적 및 계획(원)USD_VND'!G21</f>
        <v>20674500000</v>
      </c>
      <c r="F18" s="187">
        <f t="shared" si="19"/>
        <v>982038750</v>
      </c>
      <c r="G18" s="187">
        <f>+'자금실적 및 계획(원)USD_VND'!I21</f>
        <v>43554996000</v>
      </c>
      <c r="H18" s="187">
        <f t="shared" si="10"/>
        <v>2068862310</v>
      </c>
      <c r="I18" s="187">
        <f>+'자금실적 및 계획(원)USD_VND'!K21</f>
        <v>30981000000</v>
      </c>
      <c r="J18" s="187">
        <f t="shared" si="11"/>
        <v>1471597500</v>
      </c>
      <c r="K18" s="187">
        <f>+'자금실적 및 계획(원)USD_VND'!M21</f>
        <v>26410750000</v>
      </c>
      <c r="L18" s="187">
        <f t="shared" si="12"/>
        <v>1254510625</v>
      </c>
      <c r="M18" s="187">
        <f>+'자금실적 및 계획(원)USD_VND'!O21</f>
        <v>25238000000</v>
      </c>
      <c r="N18" s="187">
        <f t="shared" si="13"/>
        <v>1198805000</v>
      </c>
      <c r="O18" s="187">
        <f>+'자금실적 및 계획(원)USD_VND'!Q21</f>
        <v>26307000000</v>
      </c>
      <c r="P18" s="187">
        <f t="shared" si="14"/>
        <v>1249582500</v>
      </c>
      <c r="Q18" s="187">
        <f>+'자금실적 및 계획(원)USD_VND'!S21</f>
        <v>38921500000</v>
      </c>
      <c r="R18" s="187">
        <f t="shared" si="15"/>
        <v>1848771250</v>
      </c>
      <c r="S18" s="187">
        <f>+'자금실적 및 계획(원)USD_VND'!U21</f>
        <v>25016250000</v>
      </c>
      <c r="T18" s="187">
        <f t="shared" si="16"/>
        <v>1188271875</v>
      </c>
      <c r="U18" s="187">
        <f>+'자금실적 및 계획(원)USD_VND'!W21</f>
        <v>12449250000</v>
      </c>
      <c r="V18" s="187">
        <f t="shared" si="17"/>
        <v>591339375</v>
      </c>
      <c r="W18" s="187">
        <f>+'자금실적 및 계획(원)USD_VND'!Y21</f>
        <v>4535911806</v>
      </c>
      <c r="X18" s="187">
        <f t="shared" si="18"/>
        <v>215455810.785</v>
      </c>
      <c r="Y18" s="730"/>
      <c r="Z18" s="732"/>
    </row>
    <row r="19" spans="1:26">
      <c r="A19" s="703"/>
      <c r="B19" s="159" t="s">
        <v>18</v>
      </c>
      <c r="C19" s="159"/>
      <c r="D19" s="162" t="s">
        <v>88</v>
      </c>
      <c r="E19" s="190">
        <f>+'자금실적 및 계획(원)USD_VND'!G22</f>
        <v>299927184</v>
      </c>
      <c r="F19" s="190">
        <f t="shared" si="19"/>
        <v>14246541.24</v>
      </c>
      <c r="G19" s="190">
        <f>+'자금실적 및 계획(원)USD_VND'!I22</f>
        <v>890000</v>
      </c>
      <c r="H19" s="187">
        <f t="shared" si="10"/>
        <v>42275</v>
      </c>
      <c r="I19" s="190">
        <f>+'자금실적 및 계획(원)USD_VND'!K22</f>
        <v>227313730</v>
      </c>
      <c r="J19" s="187">
        <f t="shared" si="11"/>
        <v>10797402.175000001</v>
      </c>
      <c r="K19" s="190">
        <f>+'자금실적 및 계획(원)USD_VND'!M22</f>
        <v>639494173</v>
      </c>
      <c r="L19" s="187">
        <f t="shared" si="12"/>
        <v>30375973.217500001</v>
      </c>
      <c r="M19" s="190">
        <f>+'자금실적 및 계획(원)USD_VND'!O22</f>
        <v>6635977</v>
      </c>
      <c r="N19" s="187">
        <f t="shared" si="13"/>
        <v>315208.90750000003</v>
      </c>
      <c r="O19" s="190">
        <f>+'자금실적 및 계획(원)USD_VND'!Q22</f>
        <v>244753980</v>
      </c>
      <c r="P19" s="187">
        <f t="shared" si="14"/>
        <v>11625814.050000001</v>
      </c>
      <c r="Q19" s="190">
        <f>+'자금실적 및 계획(원)USD_VND'!S22</f>
        <v>441151007</v>
      </c>
      <c r="R19" s="187">
        <f t="shared" si="15"/>
        <v>20954672.8325</v>
      </c>
      <c r="S19" s="190">
        <f>+'자금실적 및 계획(원)USD_VND'!U22</f>
        <v>252481097</v>
      </c>
      <c r="T19" s="187">
        <f t="shared" si="16"/>
        <v>11992852.1075</v>
      </c>
      <c r="U19" s="190">
        <f>+'자금실적 및 계획(원)USD_VND'!W22</f>
        <v>3937545712</v>
      </c>
      <c r="V19" s="187">
        <f t="shared" si="17"/>
        <v>187033421.31999999</v>
      </c>
      <c r="W19" s="190">
        <f>+'자금실적 및 계획(원)USD_VND'!Y22</f>
        <v>42016200</v>
      </c>
      <c r="X19" s="187">
        <f t="shared" si="18"/>
        <v>1995769.5</v>
      </c>
      <c r="Y19" s="730"/>
      <c r="Z19" s="732"/>
    </row>
    <row r="20" spans="1:26">
      <c r="A20" s="704"/>
      <c r="B20" s="708" t="s">
        <v>8</v>
      </c>
      <c r="C20" s="709"/>
      <c r="D20" s="168"/>
      <c r="E20" s="9">
        <f t="shared" ref="E20:F20" si="20">SUM(E9:E19)</f>
        <v>177689457637</v>
      </c>
      <c r="F20" s="9">
        <f t="shared" si="20"/>
        <v>8440249237.7574997</v>
      </c>
      <c r="G20" s="9">
        <f t="shared" ref="G20:H20" si="21">SUM(G9:G19)</f>
        <v>590491214050</v>
      </c>
      <c r="H20" s="9">
        <f t="shared" si="21"/>
        <v>28048332667.374996</v>
      </c>
      <c r="I20" s="9">
        <f t="shared" ref="I20:J20" si="22">SUM(I9:I19)</f>
        <v>383649771828</v>
      </c>
      <c r="J20" s="9">
        <f t="shared" si="22"/>
        <v>18223364161.829998</v>
      </c>
      <c r="K20" s="9">
        <f t="shared" ref="K20:L20" si="23">SUM(K9:K19)</f>
        <v>244100639440</v>
      </c>
      <c r="L20" s="9">
        <f t="shared" si="23"/>
        <v>11594780373.400002</v>
      </c>
      <c r="M20" s="9">
        <f t="shared" ref="M20:N20" si="24">SUM(M9:M19)</f>
        <v>366739576702</v>
      </c>
      <c r="N20" s="9">
        <f t="shared" si="24"/>
        <v>17420129893.345001</v>
      </c>
      <c r="O20" s="9">
        <f t="shared" ref="O20:P20" si="25">SUM(O9:O19)</f>
        <v>315982446287</v>
      </c>
      <c r="P20" s="9">
        <f t="shared" si="25"/>
        <v>15009166198.6325</v>
      </c>
      <c r="Q20" s="9">
        <f t="shared" ref="Q20:R20" si="26">SUM(Q9:Q19)</f>
        <v>388035629147</v>
      </c>
      <c r="R20" s="9">
        <f t="shared" si="26"/>
        <v>18431692384.482502</v>
      </c>
      <c r="S20" s="9">
        <f t="shared" ref="S20:T20" si="27">SUM(S9:S19)</f>
        <v>330737421484</v>
      </c>
      <c r="T20" s="9">
        <f t="shared" si="27"/>
        <v>15710027520.49</v>
      </c>
      <c r="U20" s="9">
        <f t="shared" ref="U20:V20" si="28">SUM(U9:U19)</f>
        <v>431067808757</v>
      </c>
      <c r="V20" s="9">
        <f t="shared" si="28"/>
        <v>20475720915.957497</v>
      </c>
      <c r="W20" s="9">
        <f t="shared" ref="W20:X20" si="29">SUM(W9:W19)</f>
        <v>383369569245</v>
      </c>
      <c r="X20" s="9">
        <f t="shared" si="29"/>
        <v>18210054539.137501</v>
      </c>
      <c r="Y20" s="730"/>
      <c r="Z20" s="732"/>
    </row>
    <row r="21" spans="1:26" ht="13.5" customHeight="1">
      <c r="A21" s="702" t="s">
        <v>9</v>
      </c>
      <c r="B21" s="705" t="s">
        <v>95</v>
      </c>
      <c r="C21" s="10" t="s">
        <v>120</v>
      </c>
      <c r="D21" s="166" t="s">
        <v>94</v>
      </c>
      <c r="E21" s="237">
        <f>+'자금실적 및 계획(원)USD_VND'!G24</f>
        <v>0</v>
      </c>
      <c r="F21" s="529">
        <f t="shared" si="19"/>
        <v>0</v>
      </c>
      <c r="G21" s="237">
        <f>+'자금실적 및 계획(원)USD_VND'!I24</f>
        <v>8706607905</v>
      </c>
      <c r="H21" s="184">
        <f t="shared" ref="H21:H35" si="30">+G21*$E$1</f>
        <v>413563875.48750001</v>
      </c>
      <c r="I21" s="237">
        <f>+'자금실적 및 계획(원)USD_VND'!K24</f>
        <v>9383801170</v>
      </c>
      <c r="J21" s="184">
        <f t="shared" ref="J21:J35" si="31">+I21*$E$1</f>
        <v>445730555.57499999</v>
      </c>
      <c r="K21" s="237">
        <f>+'자금실적 및 계획(원)USD_VND'!M24</f>
        <v>15493827631</v>
      </c>
      <c r="L21" s="184">
        <f t="shared" ref="L21:L35" si="32">+K21*$E$1</f>
        <v>735956812.47249997</v>
      </c>
      <c r="M21" s="237">
        <f>+'자금실적 및 계획(원)USD_VND'!O24</f>
        <v>30408624882</v>
      </c>
      <c r="N21" s="184">
        <f t="shared" ref="N21:N35" si="33">+M21*$E$1</f>
        <v>1444409681.895</v>
      </c>
      <c r="O21" s="237">
        <f>+'자금실적 및 계획(원)USD_VND'!Q24</f>
        <v>23195708102</v>
      </c>
      <c r="P21" s="184">
        <f t="shared" ref="P21:P35" si="34">+O21*$E$1</f>
        <v>1101796134.845</v>
      </c>
      <c r="Q21" s="237">
        <f>+'자금실적 및 계획(원)USD_VND'!S24</f>
        <v>31411243164</v>
      </c>
      <c r="R21" s="184">
        <f t="shared" ref="R21:R35" si="35">+Q21*$E$1</f>
        <v>1492034050.29</v>
      </c>
      <c r="S21" s="237">
        <f>+'자금실적 및 계획(원)USD_VND'!U24</f>
        <v>26431679685</v>
      </c>
      <c r="T21" s="184">
        <f t="shared" ref="T21:T35" si="36">+S21*$E$1</f>
        <v>1255504785.0374999</v>
      </c>
      <c r="U21" s="237">
        <f>+'자금실적 및 계획(원)USD_VND'!W24</f>
        <v>30103150677</v>
      </c>
      <c r="V21" s="184">
        <f t="shared" ref="V21:V35" si="37">+U21*$E$1</f>
        <v>1429899657.1575</v>
      </c>
      <c r="W21" s="237">
        <f>+'자금실적 및 계획(원)USD_VND'!Y24</f>
        <v>23563957732</v>
      </c>
      <c r="X21" s="184">
        <f t="shared" ref="X21:X35" si="38">+W21*$E$1</f>
        <v>1119287992.27</v>
      </c>
      <c r="Y21" s="730"/>
      <c r="Z21" s="732"/>
    </row>
    <row r="22" spans="1:26">
      <c r="A22" s="703"/>
      <c r="B22" s="706"/>
      <c r="C22" s="11" t="s">
        <v>89</v>
      </c>
      <c r="D22" s="162" t="s">
        <v>163</v>
      </c>
      <c r="E22" s="187">
        <f>+'자금실적 및 계획(원)USD_VND'!G25</f>
        <v>0</v>
      </c>
      <c r="F22" s="187">
        <f t="shared" si="19"/>
        <v>0</v>
      </c>
      <c r="G22" s="187">
        <f>+'자금실적 및 계획(원)USD_VND'!I25</f>
        <v>68878484273</v>
      </c>
      <c r="H22" s="187">
        <f t="shared" si="30"/>
        <v>3271728002.9675002</v>
      </c>
      <c r="I22" s="187">
        <f>+'자금실적 및 계획(원)USD_VND'!K25</f>
        <v>0</v>
      </c>
      <c r="J22" s="187">
        <f t="shared" si="31"/>
        <v>0</v>
      </c>
      <c r="K22" s="187">
        <f>+'자금실적 및 계획(원)USD_VND'!M25</f>
        <v>46621503500</v>
      </c>
      <c r="L22" s="187">
        <f t="shared" si="32"/>
        <v>2214521416.25</v>
      </c>
      <c r="M22" s="187">
        <f>+'자금실적 및 계획(원)USD_VND'!O25</f>
        <v>138080158699.54974</v>
      </c>
      <c r="N22" s="187">
        <f t="shared" si="33"/>
        <v>6558807538.2286129</v>
      </c>
      <c r="O22" s="187">
        <f>+'자금실적 및 계획(원)USD_VND'!Q25</f>
        <v>117223344839.85004</v>
      </c>
      <c r="P22" s="187">
        <f t="shared" si="34"/>
        <v>5568108879.8928766</v>
      </c>
      <c r="Q22" s="187">
        <f>+'자금실적 및 계획(원)USD_VND'!S25</f>
        <v>162297764858</v>
      </c>
      <c r="R22" s="187">
        <f t="shared" si="35"/>
        <v>7709143830.7550001</v>
      </c>
      <c r="S22" s="187">
        <f>+'자금실적 및 계획(원)USD_VND'!U25</f>
        <v>82276791146</v>
      </c>
      <c r="T22" s="187">
        <f t="shared" si="36"/>
        <v>3908147579.4349999</v>
      </c>
      <c r="U22" s="187">
        <f>+'자금실적 및 계획(원)USD_VND'!W25</f>
        <v>139421265813</v>
      </c>
      <c r="V22" s="187">
        <f t="shared" si="37"/>
        <v>6622510126.1175003</v>
      </c>
      <c r="W22" s="187">
        <f>+'자금실적 및 계획(원)USD_VND'!Y25</f>
        <v>0</v>
      </c>
      <c r="X22" s="187">
        <f t="shared" si="38"/>
        <v>0</v>
      </c>
      <c r="Y22" s="730"/>
      <c r="Z22" s="732"/>
    </row>
    <row r="23" spans="1:26">
      <c r="A23" s="703"/>
      <c r="B23" s="706"/>
      <c r="C23" s="11" t="s">
        <v>118</v>
      </c>
      <c r="D23" s="162" t="s">
        <v>164</v>
      </c>
      <c r="E23" s="187">
        <f>+'자금실적 및 계획(원)USD_VND'!G26</f>
        <v>44568224858</v>
      </c>
      <c r="F23" s="187">
        <f t="shared" si="19"/>
        <v>2116990680.7550001</v>
      </c>
      <c r="G23" s="187">
        <f>+'자금실적 및 계획(원)USD_VND'!I26</f>
        <v>202084480561</v>
      </c>
      <c r="H23" s="187">
        <f t="shared" si="30"/>
        <v>9599012826.647501</v>
      </c>
      <c r="I23" s="187">
        <f>+'자금실적 및 계획(원)USD_VND'!K26</f>
        <v>197930603614</v>
      </c>
      <c r="J23" s="187">
        <f t="shared" si="31"/>
        <v>9401703671.6650009</v>
      </c>
      <c r="K23" s="187">
        <f>+'자금실적 및 계획(원)USD_VND'!M26</f>
        <v>100924614953.89999</v>
      </c>
      <c r="L23" s="187">
        <f t="shared" si="32"/>
        <v>4793919210.3102493</v>
      </c>
      <c r="M23" s="187">
        <f>+'자금실적 및 계획(원)USD_VND'!O26</f>
        <v>103462513365</v>
      </c>
      <c r="N23" s="187">
        <f t="shared" si="33"/>
        <v>4914469384.8374996</v>
      </c>
      <c r="O23" s="187">
        <f>+'자금실적 및 계획(원)USD_VND'!Q26</f>
        <v>76177348071</v>
      </c>
      <c r="P23" s="187">
        <f t="shared" si="34"/>
        <v>3618424033.3724999</v>
      </c>
      <c r="Q23" s="187">
        <f>+'자금실적 및 계획(원)USD_VND'!S26</f>
        <v>115873174159</v>
      </c>
      <c r="R23" s="187">
        <f t="shared" si="35"/>
        <v>5503975772.5524998</v>
      </c>
      <c r="S23" s="187">
        <f>+'자금실적 및 계획(원)USD_VND'!U26</f>
        <v>168522334194.60022</v>
      </c>
      <c r="T23" s="187">
        <f t="shared" si="36"/>
        <v>8004810874.2435102</v>
      </c>
      <c r="U23" s="187">
        <f>+'자금실적 및 계획(원)USD_VND'!W26</f>
        <v>138666888304</v>
      </c>
      <c r="V23" s="187">
        <f t="shared" si="37"/>
        <v>6586677194.4400005</v>
      </c>
      <c r="W23" s="187">
        <f>+'자금실적 및 계획(원)USD_VND'!Y26</f>
        <v>172807620774</v>
      </c>
      <c r="X23" s="187">
        <f t="shared" si="38"/>
        <v>8208361986.7650003</v>
      </c>
      <c r="Y23" s="730"/>
      <c r="Z23" s="732"/>
    </row>
    <row r="24" spans="1:26">
      <c r="A24" s="703"/>
      <c r="B24" s="707"/>
      <c r="C24" s="14" t="s">
        <v>97</v>
      </c>
      <c r="D24" s="162" t="s">
        <v>165</v>
      </c>
      <c r="E24" s="190">
        <f>+'자금실적 및 계획(원)USD_VND'!G27</f>
        <v>6527322619</v>
      </c>
      <c r="F24" s="190">
        <f t="shared" si="19"/>
        <v>310047824.40250003</v>
      </c>
      <c r="G24" s="190">
        <f>+'자금실적 및 계획(원)USD_VND'!I27</f>
        <v>5400191800</v>
      </c>
      <c r="H24" s="190">
        <f t="shared" si="30"/>
        <v>256509110.5</v>
      </c>
      <c r="I24" s="190">
        <f>+'자금실적 및 계획(원)USD_VND'!K27</f>
        <v>4422577546</v>
      </c>
      <c r="J24" s="190">
        <f t="shared" si="31"/>
        <v>210072433.435</v>
      </c>
      <c r="K24" s="190">
        <f>+'자금실적 및 계획(원)USD_VND'!M27</f>
        <v>3316896592</v>
      </c>
      <c r="L24" s="190">
        <f t="shared" si="32"/>
        <v>157552588.12</v>
      </c>
      <c r="M24" s="190">
        <f>+'자금실적 및 계획(원)USD_VND'!O27</f>
        <v>5716128631</v>
      </c>
      <c r="N24" s="190">
        <f t="shared" si="33"/>
        <v>271516109.97250003</v>
      </c>
      <c r="O24" s="190">
        <f>+'자금실적 및 계획(원)USD_VND'!Q27</f>
        <v>4411425110</v>
      </c>
      <c r="P24" s="190">
        <f t="shared" si="34"/>
        <v>209542692.72499999</v>
      </c>
      <c r="Q24" s="190">
        <f>+'자금실적 및 계획(원)USD_VND'!S27</f>
        <v>4285943187</v>
      </c>
      <c r="R24" s="190">
        <f t="shared" si="35"/>
        <v>203582301.38249999</v>
      </c>
      <c r="S24" s="190">
        <f>+'자금실적 및 계획(원)USD_VND'!U27</f>
        <v>3817464100</v>
      </c>
      <c r="T24" s="190">
        <f t="shared" si="36"/>
        <v>181329544.75</v>
      </c>
      <c r="U24" s="190">
        <f>+'자금실적 및 계획(원)USD_VND'!W27</f>
        <v>3301980298</v>
      </c>
      <c r="V24" s="190">
        <f t="shared" si="37"/>
        <v>156844064.155</v>
      </c>
      <c r="W24" s="190">
        <f>+'자금실적 및 계획(원)USD_VND'!Y27</f>
        <v>2529913252</v>
      </c>
      <c r="X24" s="190">
        <f t="shared" si="38"/>
        <v>120170879.47</v>
      </c>
      <c r="Y24" s="730"/>
      <c r="Z24" s="732"/>
    </row>
    <row r="25" spans="1:26" ht="13.5" customHeight="1">
      <c r="A25" s="703"/>
      <c r="B25" s="695" t="s">
        <v>10</v>
      </c>
      <c r="C25" s="12" t="s">
        <v>19</v>
      </c>
      <c r="D25" s="166" t="s">
        <v>170</v>
      </c>
      <c r="E25" s="237">
        <f>+'자금실적 및 계획(원)USD_VND'!G28</f>
        <v>1890599776</v>
      </c>
      <c r="F25" s="529">
        <f t="shared" si="19"/>
        <v>89803489.359999999</v>
      </c>
      <c r="G25" s="237">
        <f>+'자금실적 및 계획(원)USD_VND'!I28</f>
        <v>1350225402</v>
      </c>
      <c r="H25" s="187">
        <f t="shared" si="30"/>
        <v>64135706.594999999</v>
      </c>
      <c r="I25" s="237">
        <f>+'자금실적 및 계획(원)USD_VND'!K28</f>
        <v>1113992728</v>
      </c>
      <c r="J25" s="187">
        <f t="shared" si="31"/>
        <v>52914654.579999998</v>
      </c>
      <c r="K25" s="237">
        <f>+'자금실적 및 계획(원)USD_VND'!M28</f>
        <v>1190535287</v>
      </c>
      <c r="L25" s="187">
        <f t="shared" si="32"/>
        <v>56550426.1325</v>
      </c>
      <c r="M25" s="237">
        <f>+'자금실적 및 계획(원)USD_VND'!O28</f>
        <v>967017947</v>
      </c>
      <c r="N25" s="187">
        <f t="shared" si="33"/>
        <v>45933352.482500002</v>
      </c>
      <c r="O25" s="237">
        <f>+'자금실적 및 계획(원)USD_VND'!Q28</f>
        <v>843734224</v>
      </c>
      <c r="P25" s="187">
        <f t="shared" si="34"/>
        <v>40077375.640000001</v>
      </c>
      <c r="Q25" s="237">
        <f>+'자금실적 및 계획(원)USD_VND'!S28</f>
        <v>2407886275</v>
      </c>
      <c r="R25" s="187">
        <f t="shared" si="35"/>
        <v>114374598.0625</v>
      </c>
      <c r="S25" s="237">
        <f>+'자금실적 및 계획(원)USD_VND'!U28</f>
        <v>966781728</v>
      </c>
      <c r="T25" s="187">
        <f t="shared" si="36"/>
        <v>45922132.079999998</v>
      </c>
      <c r="U25" s="237">
        <f>+'자금실적 및 계획(원)USD_VND'!W28</f>
        <v>1697066043</v>
      </c>
      <c r="V25" s="187">
        <f t="shared" si="37"/>
        <v>80610637.042500004</v>
      </c>
      <c r="W25" s="237">
        <f>+'자금실적 및 계획(원)USD_VND'!Y28</f>
        <v>1061426042</v>
      </c>
      <c r="X25" s="187">
        <f t="shared" si="38"/>
        <v>50417736.994999997</v>
      </c>
      <c r="Y25" s="730"/>
      <c r="Z25" s="732"/>
    </row>
    <row r="26" spans="1:26" ht="13.5" customHeight="1">
      <c r="A26" s="703"/>
      <c r="B26" s="696"/>
      <c r="C26" s="13" t="s">
        <v>19</v>
      </c>
      <c r="D26" s="162" t="s">
        <v>123</v>
      </c>
      <c r="E26" s="187">
        <f>+'자금실적 및 계획(원)USD_VND'!G29</f>
        <v>6086048857</v>
      </c>
      <c r="F26" s="187">
        <f t="shared" si="19"/>
        <v>289087320.70749998</v>
      </c>
      <c r="G26" s="187">
        <f>+'자금실적 및 계획(원)USD_VND'!I29</f>
        <v>10840778293</v>
      </c>
      <c r="H26" s="187">
        <f t="shared" si="30"/>
        <v>514936968.91750002</v>
      </c>
      <c r="I26" s="187">
        <f>+'자금실적 및 계획(원)USD_VND'!K29</f>
        <v>5892067963</v>
      </c>
      <c r="J26" s="187">
        <f t="shared" si="31"/>
        <v>279873228.24250001</v>
      </c>
      <c r="K26" s="187">
        <f>+'자금실적 및 계획(원)USD_VND'!M29</f>
        <v>5775267133</v>
      </c>
      <c r="L26" s="187">
        <f t="shared" si="32"/>
        <v>274325188.8175</v>
      </c>
      <c r="M26" s="187">
        <f>+'자금실적 및 계획(원)USD_VND'!O29</f>
        <v>6481492402</v>
      </c>
      <c r="N26" s="187">
        <f t="shared" si="33"/>
        <v>307870889.09500003</v>
      </c>
      <c r="O26" s="187">
        <f>+'자금실적 및 계획(원)USD_VND'!Q29</f>
        <v>6547371493</v>
      </c>
      <c r="P26" s="187">
        <f t="shared" si="34"/>
        <v>311000145.91750002</v>
      </c>
      <c r="Q26" s="187">
        <f>+'자금실적 및 계획(원)USD_VND'!S29</f>
        <v>11725206044</v>
      </c>
      <c r="R26" s="187">
        <f t="shared" si="35"/>
        <v>556947287.09000003</v>
      </c>
      <c r="S26" s="187">
        <f>+'자금실적 및 계획(원)USD_VND'!U29</f>
        <v>6424969909</v>
      </c>
      <c r="T26" s="187">
        <f t="shared" si="36"/>
        <v>305186070.67750001</v>
      </c>
      <c r="U26" s="187">
        <f>+'자금실적 및 계획(원)USD_VND'!W29</f>
        <v>6530277242</v>
      </c>
      <c r="V26" s="187">
        <f t="shared" si="37"/>
        <v>310188168.995</v>
      </c>
      <c r="W26" s="187">
        <f>+'자금실적 및 계획(원)USD_VND'!Y29</f>
        <v>7072557098</v>
      </c>
      <c r="X26" s="187">
        <f t="shared" si="38"/>
        <v>335946462.15500003</v>
      </c>
      <c r="Y26" s="730"/>
      <c r="Z26" s="732"/>
    </row>
    <row r="27" spans="1:26">
      <c r="A27" s="703"/>
      <c r="B27" s="696"/>
      <c r="C27" s="13" t="s">
        <v>162</v>
      </c>
      <c r="D27" s="162" t="s">
        <v>209</v>
      </c>
      <c r="E27" s="187">
        <f>+'자금실적 및 계획(원)USD_VND'!G30</f>
        <v>92296152822.449982</v>
      </c>
      <c r="F27" s="187">
        <f t="shared" si="19"/>
        <v>4384067259.0663738</v>
      </c>
      <c r="G27" s="187">
        <f>+'자금실적 및 계획(원)USD_VND'!I30</f>
        <v>224705500210.45004</v>
      </c>
      <c r="H27" s="187">
        <f t="shared" si="30"/>
        <v>10673511259.996378</v>
      </c>
      <c r="I27" s="187">
        <f>+'자금실적 및 계획(원)USD_VND'!K30</f>
        <v>57236026534</v>
      </c>
      <c r="J27" s="187">
        <f t="shared" si="31"/>
        <v>2718711260.3650002</v>
      </c>
      <c r="K27" s="187">
        <f>+'자금실적 및 계획(원)USD_VND'!M30</f>
        <v>29530638170</v>
      </c>
      <c r="L27" s="187">
        <f t="shared" si="32"/>
        <v>1402705313.075</v>
      </c>
      <c r="M27" s="187">
        <f>+'자금실적 및 계획(원)USD_VND'!O30</f>
        <v>15580482927</v>
      </c>
      <c r="N27" s="187">
        <f t="shared" si="33"/>
        <v>740072939.03250003</v>
      </c>
      <c r="O27" s="187">
        <f>+'자금실적 및 계획(원)USD_VND'!Q30</f>
        <v>26056428066</v>
      </c>
      <c r="P27" s="187">
        <f t="shared" si="34"/>
        <v>1237680333.135</v>
      </c>
      <c r="Q27" s="187">
        <f>+'자금실적 및 계획(원)USD_VND'!S30</f>
        <v>377705855</v>
      </c>
      <c r="R27" s="187">
        <f t="shared" si="35"/>
        <v>17941028.112500001</v>
      </c>
      <c r="S27" s="187">
        <f>+'자금실적 및 계획(원)USD_VND'!U30</f>
        <v>236403997</v>
      </c>
      <c r="T27" s="187">
        <f t="shared" si="36"/>
        <v>11229189.8575</v>
      </c>
      <c r="U27" s="187">
        <f>+'자금실적 및 계획(원)USD_VND'!W30</f>
        <v>420932616</v>
      </c>
      <c r="V27" s="187">
        <f t="shared" si="37"/>
        <v>19994299.260000002</v>
      </c>
      <c r="W27" s="187">
        <f>+'자금실적 및 계획(원)USD_VND'!Y30</f>
        <v>0</v>
      </c>
      <c r="X27" s="187">
        <f t="shared" si="38"/>
        <v>0</v>
      </c>
      <c r="Y27" s="730"/>
      <c r="Z27" s="732"/>
    </row>
    <row r="28" spans="1:26" s="18" customFormat="1">
      <c r="A28" s="703"/>
      <c r="B28" s="696"/>
      <c r="C28" s="13" t="s">
        <v>162</v>
      </c>
      <c r="D28" s="162" t="s">
        <v>210</v>
      </c>
      <c r="E28" s="187">
        <f>+'자금실적 및 계획(원)USD_VND'!G31</f>
        <v>670500000</v>
      </c>
      <c r="F28" s="187">
        <f t="shared" si="19"/>
        <v>31848750</v>
      </c>
      <c r="G28" s="187">
        <f>+'자금실적 및 계획(원)USD_VND'!I31</f>
        <v>817193000</v>
      </c>
      <c r="H28" s="187">
        <f t="shared" si="30"/>
        <v>38816667.5</v>
      </c>
      <c r="I28" s="187">
        <f>+'자금실적 및 계획(원)USD_VND'!K31</f>
        <v>5540000000</v>
      </c>
      <c r="J28" s="187">
        <f t="shared" si="31"/>
        <v>263150000</v>
      </c>
      <c r="K28" s="187">
        <f>+'자금실적 및 계획(원)USD_VND'!M31</f>
        <v>3981002120</v>
      </c>
      <c r="L28" s="187">
        <f t="shared" si="32"/>
        <v>189097600.69999999</v>
      </c>
      <c r="M28" s="187">
        <f>+'자금실적 및 계획(원)USD_VND'!O31</f>
        <v>2107872800</v>
      </c>
      <c r="N28" s="187">
        <f t="shared" si="33"/>
        <v>100123958</v>
      </c>
      <c r="O28" s="187">
        <f>+'자금실적 및 계획(원)USD_VND'!Q31</f>
        <v>2100000000</v>
      </c>
      <c r="P28" s="187">
        <f t="shared" si="34"/>
        <v>99750000</v>
      </c>
      <c r="Q28" s="187">
        <f>+'자금실적 및 계획(원)USD_VND'!S31</f>
        <v>3686169120</v>
      </c>
      <c r="R28" s="187">
        <f t="shared" si="35"/>
        <v>175093033.19999999</v>
      </c>
      <c r="S28" s="187">
        <f>+'자금실적 및 계획(원)USD_VND'!U31</f>
        <v>464000000</v>
      </c>
      <c r="T28" s="187">
        <f t="shared" si="36"/>
        <v>22040000</v>
      </c>
      <c r="U28" s="187">
        <f>+'자금실적 및 계획(원)USD_VND'!W31</f>
        <v>2209600000</v>
      </c>
      <c r="V28" s="187">
        <f t="shared" si="37"/>
        <v>104956000</v>
      </c>
      <c r="W28" s="187">
        <f>+'자금실적 및 계획(원)USD_VND'!Y31</f>
        <v>3387000000</v>
      </c>
      <c r="X28" s="187">
        <f t="shared" si="38"/>
        <v>160882500</v>
      </c>
      <c r="Y28" s="730"/>
      <c r="Z28" s="732"/>
    </row>
    <row r="29" spans="1:26">
      <c r="A29" s="703"/>
      <c r="B29" s="696"/>
      <c r="C29" s="13" t="s">
        <v>166</v>
      </c>
      <c r="D29" s="162" t="s">
        <v>167</v>
      </c>
      <c r="E29" s="187">
        <f>+'자금실적 및 계획(원)USD_VND'!G32</f>
        <v>0</v>
      </c>
      <c r="F29" s="187">
        <f t="shared" si="19"/>
        <v>0</v>
      </c>
      <c r="G29" s="187">
        <f>+'자금실적 및 계획(원)USD_VND'!I32</f>
        <v>0</v>
      </c>
      <c r="H29" s="187">
        <f t="shared" si="30"/>
        <v>0</v>
      </c>
      <c r="I29" s="187">
        <f>+'자금실적 및 계획(원)USD_VND'!K32</f>
        <v>0</v>
      </c>
      <c r="J29" s="187">
        <f t="shared" si="31"/>
        <v>0</v>
      </c>
      <c r="K29" s="187">
        <f>+'자금실적 및 계획(원)USD_VND'!M32</f>
        <v>0</v>
      </c>
      <c r="L29" s="187">
        <f t="shared" si="32"/>
        <v>0</v>
      </c>
      <c r="M29" s="187">
        <f>+'자금실적 및 계획(원)USD_VND'!O32</f>
        <v>0</v>
      </c>
      <c r="N29" s="187">
        <f t="shared" si="33"/>
        <v>0</v>
      </c>
      <c r="O29" s="187">
        <f>+'자금실적 및 계획(원)USD_VND'!Q32</f>
        <v>0</v>
      </c>
      <c r="P29" s="187">
        <f t="shared" si="34"/>
        <v>0</v>
      </c>
      <c r="Q29" s="187">
        <f>+'자금실적 및 계획(원)USD_VND'!S32</f>
        <v>0</v>
      </c>
      <c r="R29" s="187">
        <f t="shared" si="35"/>
        <v>0</v>
      </c>
      <c r="S29" s="187">
        <f>+'자금실적 및 계획(원)USD_VND'!U32</f>
        <v>0</v>
      </c>
      <c r="T29" s="187">
        <f t="shared" si="36"/>
        <v>0</v>
      </c>
      <c r="U29" s="187">
        <f>+'자금실적 및 계획(원)USD_VND'!W32</f>
        <v>0</v>
      </c>
      <c r="V29" s="187">
        <f t="shared" si="37"/>
        <v>0</v>
      </c>
      <c r="W29" s="187">
        <f>+'자금실적 및 계획(원)USD_VND'!Y32</f>
        <v>0</v>
      </c>
      <c r="X29" s="187">
        <f t="shared" si="38"/>
        <v>0</v>
      </c>
      <c r="Y29" s="730"/>
      <c r="Z29" s="732"/>
    </row>
    <row r="30" spans="1:26">
      <c r="A30" s="703"/>
      <c r="B30" s="696"/>
      <c r="C30" s="13" t="s">
        <v>20</v>
      </c>
      <c r="D30" s="169" t="s">
        <v>215</v>
      </c>
      <c r="E30" s="187">
        <f>+'자금실적 및 계획(원)USD_VND'!G33</f>
        <v>123133060</v>
      </c>
      <c r="F30" s="187">
        <f t="shared" si="19"/>
        <v>5848820.3499999996</v>
      </c>
      <c r="G30" s="187">
        <f>+'자금실적 및 계획(원)USD_VND'!I33</f>
        <v>104475024</v>
      </c>
      <c r="H30" s="187">
        <f t="shared" si="30"/>
        <v>4962563.6399999997</v>
      </c>
      <c r="I30" s="187">
        <f>+'자금실적 및 계획(원)USD_VND'!K33</f>
        <v>86968600</v>
      </c>
      <c r="J30" s="187">
        <f t="shared" si="31"/>
        <v>4131008.5</v>
      </c>
      <c r="K30" s="187">
        <f>+'자금실적 및 계획(원)USD_VND'!M33</f>
        <v>87030068</v>
      </c>
      <c r="L30" s="187">
        <f t="shared" si="32"/>
        <v>4133928.23</v>
      </c>
      <c r="M30" s="187">
        <f>+'자금실적 및 계획(원)USD_VND'!O33</f>
        <v>118966670</v>
      </c>
      <c r="N30" s="187">
        <f t="shared" si="33"/>
        <v>5650916.8250000002</v>
      </c>
      <c r="O30" s="187">
        <f>+'자금실적 및 계획(원)USD_VND'!Q33</f>
        <v>154266500</v>
      </c>
      <c r="P30" s="187">
        <f t="shared" si="34"/>
        <v>7327658.75</v>
      </c>
      <c r="Q30" s="187">
        <f>+'자금실적 및 계획(원)USD_VND'!S33</f>
        <v>79445000</v>
      </c>
      <c r="R30" s="187">
        <f t="shared" si="35"/>
        <v>3773637.5</v>
      </c>
      <c r="S30" s="187">
        <f>+'자금실적 및 계획(원)USD_VND'!U33</f>
        <v>70618475</v>
      </c>
      <c r="T30" s="187">
        <f t="shared" si="36"/>
        <v>3354377.5625</v>
      </c>
      <c r="U30" s="187">
        <f>+'자금실적 및 계획(원)USD_VND'!W33</f>
        <v>91270700</v>
      </c>
      <c r="V30" s="187">
        <f t="shared" si="37"/>
        <v>4335358.25</v>
      </c>
      <c r="W30" s="187">
        <f>+'자금실적 및 계획(원)USD_VND'!Y33</f>
        <v>94818798</v>
      </c>
      <c r="X30" s="187">
        <f t="shared" si="38"/>
        <v>4503892.9050000003</v>
      </c>
      <c r="Y30" s="730"/>
      <c r="Z30" s="732"/>
    </row>
    <row r="31" spans="1:26">
      <c r="A31" s="703"/>
      <c r="B31" s="696"/>
      <c r="C31" s="13" t="s">
        <v>119</v>
      </c>
      <c r="D31" s="169" t="s">
        <v>203</v>
      </c>
      <c r="E31" s="187">
        <f>+'자금실적 및 계획(원)USD_VND'!G34</f>
        <v>1026035858</v>
      </c>
      <c r="F31" s="187">
        <f t="shared" si="19"/>
        <v>48736703.255000003</v>
      </c>
      <c r="G31" s="187">
        <f>+'자금실적 및 계획(원)USD_VND'!I34</f>
        <v>1343151648</v>
      </c>
      <c r="H31" s="187">
        <f t="shared" si="30"/>
        <v>63799703.280000001</v>
      </c>
      <c r="I31" s="187">
        <f>+'자금실적 및 계획(원)USD_VND'!K34</f>
        <v>1838691297</v>
      </c>
      <c r="J31" s="187">
        <f t="shared" si="31"/>
        <v>87337836.607500002</v>
      </c>
      <c r="K31" s="187">
        <f>+'자금실적 및 계획(원)USD_VND'!M34</f>
        <v>1056395837</v>
      </c>
      <c r="L31" s="187">
        <f t="shared" si="32"/>
        <v>50178802.2575</v>
      </c>
      <c r="M31" s="187">
        <f>+'자금실적 및 계획(원)USD_VND'!O34</f>
        <v>1834727706</v>
      </c>
      <c r="N31" s="187">
        <f t="shared" si="33"/>
        <v>87149566.034999996</v>
      </c>
      <c r="O31" s="187">
        <f>+'자금실적 및 계획(원)USD_VND'!Q34</f>
        <v>839813843</v>
      </c>
      <c r="P31" s="187">
        <f t="shared" si="34"/>
        <v>39891157.542500004</v>
      </c>
      <c r="Q31" s="187">
        <f>+'자금실적 및 계획(원)USD_VND'!S34</f>
        <v>1901051972</v>
      </c>
      <c r="R31" s="187">
        <f t="shared" si="35"/>
        <v>90299968.670000002</v>
      </c>
      <c r="S31" s="187">
        <f>+'자금실적 및 계획(원)USD_VND'!U34</f>
        <v>2224459166</v>
      </c>
      <c r="T31" s="187">
        <f t="shared" si="36"/>
        <v>105661810.38500001</v>
      </c>
      <c r="U31" s="187">
        <f>+'자금실적 및 계획(원)USD_VND'!W34</f>
        <v>797499882</v>
      </c>
      <c r="V31" s="187">
        <f t="shared" si="37"/>
        <v>37881244.395000003</v>
      </c>
      <c r="W31" s="187">
        <f>+'자금실적 및 계획(원)USD_VND'!Y34</f>
        <v>1166109832</v>
      </c>
      <c r="X31" s="187">
        <f t="shared" si="38"/>
        <v>55390217.020000003</v>
      </c>
      <c r="Y31" s="730"/>
      <c r="Z31" s="732"/>
    </row>
    <row r="32" spans="1:26">
      <c r="A32" s="703"/>
      <c r="B32" s="696"/>
      <c r="C32" s="13" t="s">
        <v>121</v>
      </c>
      <c r="D32" s="169" t="s">
        <v>125</v>
      </c>
      <c r="E32" s="187">
        <f>+'자금실적 및 계획(원)USD_VND'!G35</f>
        <v>0</v>
      </c>
      <c r="F32" s="187">
        <f t="shared" si="19"/>
        <v>0</v>
      </c>
      <c r="G32" s="187">
        <f>+'자금실적 및 계획(원)USD_VND'!I35</f>
        <v>136156442</v>
      </c>
      <c r="H32" s="187">
        <f t="shared" si="30"/>
        <v>6467430.9950000001</v>
      </c>
      <c r="I32" s="187">
        <f>+'자금실적 및 계획(원)USD_VND'!K35</f>
        <v>253381918</v>
      </c>
      <c r="J32" s="187">
        <f t="shared" si="31"/>
        <v>12035641.105</v>
      </c>
      <c r="K32" s="187">
        <f>+'자금실적 및 계획(원)USD_VND'!M35</f>
        <v>0</v>
      </c>
      <c r="L32" s="187">
        <f t="shared" si="32"/>
        <v>0</v>
      </c>
      <c r="M32" s="187">
        <f>+'자금실적 및 계획(원)USD_VND'!O35</f>
        <v>258032156</v>
      </c>
      <c r="N32" s="187">
        <f t="shared" si="33"/>
        <v>12256527.41</v>
      </c>
      <c r="O32" s="187">
        <f>+'자금실적 및 계획(원)USD_VND'!Q35</f>
        <v>124130851</v>
      </c>
      <c r="P32" s="187">
        <f t="shared" si="34"/>
        <v>5896215.4225000003</v>
      </c>
      <c r="Q32" s="187">
        <f>+'자금실적 및 계획(원)USD_VND'!S35</f>
        <v>0</v>
      </c>
      <c r="R32" s="187">
        <f t="shared" si="35"/>
        <v>0</v>
      </c>
      <c r="S32" s="187">
        <f>+'자금실적 및 계획(원)USD_VND'!U35</f>
        <v>254900072</v>
      </c>
      <c r="T32" s="187">
        <f t="shared" si="36"/>
        <v>12107753.42</v>
      </c>
      <c r="U32" s="187">
        <f>+'자금실적 및 계획(원)USD_VND'!W35</f>
        <v>120875926</v>
      </c>
      <c r="V32" s="187">
        <f t="shared" si="37"/>
        <v>5741606.4850000003</v>
      </c>
      <c r="W32" s="187">
        <f>+'자금실적 및 계획(원)USD_VND'!Y35</f>
        <v>120875926</v>
      </c>
      <c r="X32" s="187">
        <f t="shared" si="38"/>
        <v>5741606.4850000003</v>
      </c>
      <c r="Y32" s="730"/>
      <c r="Z32" s="732"/>
    </row>
    <row r="33" spans="1:26">
      <c r="A33" s="703"/>
      <c r="B33" s="696"/>
      <c r="C33" s="13" t="s">
        <v>160</v>
      </c>
      <c r="D33" s="178" t="s">
        <v>159</v>
      </c>
      <c r="E33" s="187">
        <f>+'자금실적 및 계획(원)USD_VND'!G36</f>
        <v>20689929457</v>
      </c>
      <c r="F33" s="187">
        <f t="shared" si="19"/>
        <v>982771649.20749998</v>
      </c>
      <c r="G33" s="187">
        <f>+'자금실적 및 계획(원)USD_VND'!I36</f>
        <v>43664634388</v>
      </c>
      <c r="H33" s="187">
        <f t="shared" si="30"/>
        <v>2074070133.4300001</v>
      </c>
      <c r="I33" s="187">
        <f>+'자금실적 및 계획(원)USD_VND'!K36</f>
        <v>30960168473</v>
      </c>
      <c r="J33" s="187">
        <f t="shared" si="31"/>
        <v>1470608002.4675</v>
      </c>
      <c r="K33" s="187">
        <f>+'자금실적 및 계획(원)USD_VND'!M36</f>
        <v>26404296458</v>
      </c>
      <c r="L33" s="187">
        <f t="shared" si="32"/>
        <v>1254204081.7550001</v>
      </c>
      <c r="M33" s="187">
        <f>+'자금실적 및 계획(원)USD_VND'!O36</f>
        <v>25241320814</v>
      </c>
      <c r="N33" s="187">
        <f t="shared" si="33"/>
        <v>1198962738.665</v>
      </c>
      <c r="O33" s="187">
        <f>+'자금실적 및 계획(원)USD_VND'!Q36</f>
        <v>26333062614</v>
      </c>
      <c r="P33" s="187">
        <f t="shared" si="34"/>
        <v>1250820474.165</v>
      </c>
      <c r="Q33" s="187">
        <f>+'자금실적 및 계획(원)USD_VND'!S36</f>
        <v>38915148743</v>
      </c>
      <c r="R33" s="187">
        <f t="shared" si="35"/>
        <v>1848469565.2925</v>
      </c>
      <c r="S33" s="187">
        <f>+'자금실적 및 계획(원)USD_VND'!U36</f>
        <v>25088701995</v>
      </c>
      <c r="T33" s="187">
        <f t="shared" si="36"/>
        <v>1191713344.7625</v>
      </c>
      <c r="U33" s="187">
        <f>+'자금실적 및 계획(원)USD_VND'!W36</f>
        <v>12473757466</v>
      </c>
      <c r="V33" s="187">
        <f t="shared" si="37"/>
        <v>592503479.63499999</v>
      </c>
      <c r="W33" s="187">
        <f>+'자금실적 및 계획(원)USD_VND'!Y36</f>
        <v>4535911806</v>
      </c>
      <c r="X33" s="187">
        <f t="shared" si="38"/>
        <v>215455810.785</v>
      </c>
      <c r="Y33" s="730"/>
      <c r="Z33" s="732"/>
    </row>
    <row r="34" spans="1:26">
      <c r="A34" s="703"/>
      <c r="B34" s="696"/>
      <c r="C34" s="13" t="s">
        <v>116</v>
      </c>
      <c r="D34" s="162" t="s">
        <v>171</v>
      </c>
      <c r="E34" s="187">
        <f>+'자금실적 및 계획(원)USD_VND'!G37</f>
        <v>73906727</v>
      </c>
      <c r="F34" s="187">
        <f t="shared" si="19"/>
        <v>3510569.5325000002</v>
      </c>
      <c r="G34" s="187">
        <f>+'자금실적 및 계획(원)USD_VND'!I37</f>
        <v>105352930</v>
      </c>
      <c r="H34" s="187">
        <f t="shared" si="30"/>
        <v>5004264.1749999998</v>
      </c>
      <c r="I34" s="187">
        <f>+'자금실적 및 계획(원)USD_VND'!K37</f>
        <v>52581145</v>
      </c>
      <c r="J34" s="187">
        <f t="shared" si="31"/>
        <v>2497604.3875000002</v>
      </c>
      <c r="K34" s="187">
        <f>+'자금실적 및 계획(원)USD_VND'!M37</f>
        <v>824666564</v>
      </c>
      <c r="L34" s="187">
        <f t="shared" si="32"/>
        <v>39171661.789999999</v>
      </c>
      <c r="M34" s="187">
        <f>+'자금실적 및 계획(원)USD_VND'!O37</f>
        <v>48070950</v>
      </c>
      <c r="N34" s="187">
        <f t="shared" si="33"/>
        <v>2283370.125</v>
      </c>
      <c r="O34" s="187">
        <f>+'자금실적 및 계획(원)USD_VND'!Q37</f>
        <v>44623780</v>
      </c>
      <c r="P34" s="187">
        <f t="shared" si="34"/>
        <v>2119629.5499999998</v>
      </c>
      <c r="Q34" s="187">
        <f>+'자금실적 및 계획(원)USD_VND'!S37</f>
        <v>43296305</v>
      </c>
      <c r="R34" s="187">
        <f t="shared" si="35"/>
        <v>2056574.4875</v>
      </c>
      <c r="S34" s="187">
        <f>+'자금실적 및 계획(원)USD_VND'!U37</f>
        <v>127804961</v>
      </c>
      <c r="T34" s="187">
        <f t="shared" si="36"/>
        <v>6070735.6475</v>
      </c>
      <c r="U34" s="187">
        <f>+'자금실적 및 계획(원)USD_VND'!W37</f>
        <v>43559268</v>
      </c>
      <c r="V34" s="187">
        <f t="shared" si="37"/>
        <v>2069065.23</v>
      </c>
      <c r="W34" s="187">
        <f>+'자금실적 및 계획(원)USD_VND'!Y37</f>
        <v>43457211</v>
      </c>
      <c r="X34" s="187">
        <f t="shared" si="38"/>
        <v>2064217.5225</v>
      </c>
      <c r="Y34" s="730"/>
      <c r="Z34" s="732"/>
    </row>
    <row r="35" spans="1:26">
      <c r="A35" s="703"/>
      <c r="B35" s="697"/>
      <c r="C35" s="14" t="s">
        <v>116</v>
      </c>
      <c r="D35" s="167" t="s">
        <v>172</v>
      </c>
      <c r="E35" s="190">
        <f>+'자금실적 및 계획(원)USD_VND'!G38</f>
        <v>9496930807</v>
      </c>
      <c r="F35" s="190">
        <f t="shared" si="19"/>
        <v>451104213.33249998</v>
      </c>
      <c r="G35" s="190">
        <f>+'자금실적 및 계획(원)USD_VND'!I38</f>
        <v>23546616222</v>
      </c>
      <c r="H35" s="196">
        <f t="shared" si="30"/>
        <v>1118464270.5450001</v>
      </c>
      <c r="I35" s="190">
        <f>+'자금실적 및 계획(원)USD_VND'!K38</f>
        <v>14665390872</v>
      </c>
      <c r="J35" s="196">
        <f t="shared" si="31"/>
        <v>696606066.41999996</v>
      </c>
      <c r="K35" s="190">
        <f>+'자금실적 및 계획(원)USD_VND'!M38</f>
        <v>11701687989</v>
      </c>
      <c r="L35" s="196">
        <f t="shared" si="32"/>
        <v>555830179.47749996</v>
      </c>
      <c r="M35" s="190">
        <f>+'자금실적 및 계획(원)USD_VND'!O38</f>
        <v>9690200935</v>
      </c>
      <c r="N35" s="196">
        <f t="shared" si="33"/>
        <v>460284544.41250002</v>
      </c>
      <c r="O35" s="190">
        <f>+'자금실적 및 계획(원)USD_VND'!Q38</f>
        <v>11655760256</v>
      </c>
      <c r="P35" s="196">
        <f t="shared" si="34"/>
        <v>553648612.15999997</v>
      </c>
      <c r="Q35" s="190">
        <f>+'자금실적 및 계획(원)USD_VND'!S38</f>
        <v>15269643598</v>
      </c>
      <c r="R35" s="196">
        <f t="shared" si="35"/>
        <v>725308070.90499997</v>
      </c>
      <c r="S35" s="190">
        <f>+'자금실적 및 계획(원)USD_VND'!U38</f>
        <v>10614420281</v>
      </c>
      <c r="T35" s="196">
        <f t="shared" si="36"/>
        <v>504184963.34750003</v>
      </c>
      <c r="U35" s="190">
        <f>+'자금실적 및 계획(원)USD_VND'!W38</f>
        <v>13449197699</v>
      </c>
      <c r="V35" s="196">
        <f t="shared" si="37"/>
        <v>638836890.70249999</v>
      </c>
      <c r="W35" s="190">
        <f>+'자금실적 및 계획(원)USD_VND'!Y38</f>
        <v>11769272273</v>
      </c>
      <c r="X35" s="196">
        <f t="shared" si="38"/>
        <v>559040432.96749997</v>
      </c>
      <c r="Y35" s="730"/>
      <c r="Z35" s="732"/>
    </row>
    <row r="36" spans="1:26">
      <c r="A36" s="704"/>
      <c r="B36" s="708" t="s">
        <v>6</v>
      </c>
      <c r="C36" s="709"/>
      <c r="D36" s="168"/>
      <c r="E36" s="9">
        <f t="shared" ref="E36:F36" si="39">SUM(E21:E35)</f>
        <v>183448784841.44998</v>
      </c>
      <c r="F36" s="9">
        <f t="shared" si="39"/>
        <v>8713817279.968874</v>
      </c>
      <c r="G36" s="9">
        <f t="shared" ref="G36:H36" si="40">SUM(G21:G35)</f>
        <v>591683848098.45007</v>
      </c>
      <c r="H36" s="9">
        <f t="shared" si="40"/>
        <v>28104982784.676376</v>
      </c>
      <c r="I36" s="9">
        <f t="shared" ref="I36:J36" si="41">SUM(I21:I35)</f>
        <v>329376251860</v>
      </c>
      <c r="J36" s="9">
        <f t="shared" si="41"/>
        <v>15645371963.350002</v>
      </c>
      <c r="K36" s="9">
        <f t="shared" ref="K36:L36" si="42">SUM(K21:K35)</f>
        <v>246908362302.89999</v>
      </c>
      <c r="L36" s="9">
        <f t="shared" si="42"/>
        <v>11728147209.387753</v>
      </c>
      <c r="M36" s="9">
        <f t="shared" ref="M36:N36" si="43">SUM(M21:M35)</f>
        <v>339995610884.54974</v>
      </c>
      <c r="N36" s="9">
        <f t="shared" si="43"/>
        <v>16149791517.016111</v>
      </c>
      <c r="O36" s="9">
        <f t="shared" ref="O36:P36" si="44">SUM(O21:O35)</f>
        <v>295707017749.85004</v>
      </c>
      <c r="P36" s="9">
        <f t="shared" si="44"/>
        <v>14046083343.117874</v>
      </c>
      <c r="Q36" s="9">
        <f t="shared" ref="Q36:R36" si="45">SUM(Q21:Q35)</f>
        <v>388273678280</v>
      </c>
      <c r="R36" s="9">
        <f t="shared" si="45"/>
        <v>18442999718.299999</v>
      </c>
      <c r="S36" s="9">
        <f t="shared" ref="S36:T36" si="46">SUM(S21:S35)</f>
        <v>327521329709.60022</v>
      </c>
      <c r="T36" s="9">
        <f t="shared" si="46"/>
        <v>15557263161.206011</v>
      </c>
      <c r="U36" s="9">
        <f t="shared" ref="U36:V36" si="47">SUM(U21:U35)</f>
        <v>349327321934</v>
      </c>
      <c r="V36" s="9">
        <f t="shared" si="47"/>
        <v>16593047791.865002</v>
      </c>
      <c r="W36" s="9">
        <f t="shared" ref="W36:X36" si="48">SUM(W21:W35)</f>
        <v>228152920744</v>
      </c>
      <c r="X36" s="9">
        <f t="shared" si="48"/>
        <v>10837263735.340002</v>
      </c>
      <c r="Y36" s="730"/>
      <c r="Z36" s="732"/>
    </row>
    <row r="37" spans="1:26">
      <c r="A37" s="710" t="s">
        <v>100</v>
      </c>
      <c r="B37" s="710"/>
      <c r="C37" s="710"/>
      <c r="D37" s="170" t="s">
        <v>98</v>
      </c>
      <c r="E37" s="197">
        <f>+'자금실적 및 계획(원)USD_VND'!G40</f>
        <v>0</v>
      </c>
      <c r="F37" s="199"/>
      <c r="G37" s="197">
        <f>+'자금실적 및 계획(원)USD_VND'!I40</f>
        <v>0</v>
      </c>
      <c r="H37" s="199"/>
      <c r="I37" s="197">
        <f>+'자금실적 및 계획(원)USD_VND'!K40</f>
        <v>0</v>
      </c>
      <c r="J37" s="199"/>
      <c r="K37" s="197">
        <f>+'자금실적 및 계획(원)USD_VND'!M40</f>
        <v>0</v>
      </c>
      <c r="L37" s="199"/>
      <c r="M37" s="197">
        <f>+'자금실적 및 계획(원)USD_VND'!O40</f>
        <v>0</v>
      </c>
      <c r="N37" s="199"/>
      <c r="O37" s="197">
        <f>+'자금실적 및 계획(원)USD_VND'!Q40</f>
        <v>0</v>
      </c>
      <c r="P37" s="199"/>
      <c r="Q37" s="197">
        <f>+'자금실적 및 계획(원)USD_VND'!S40</f>
        <v>0</v>
      </c>
      <c r="R37" s="199"/>
      <c r="S37" s="197">
        <f>+'자금실적 및 계획(원)USD_VND'!U40</f>
        <v>0</v>
      </c>
      <c r="T37" s="199"/>
      <c r="U37" s="197">
        <f>+'자금실적 및 계획(원)USD_VND'!W40</f>
        <v>0</v>
      </c>
      <c r="V37" s="199"/>
      <c r="W37" s="197">
        <f>+'자금실적 및 계획(원)USD_VND'!Y40</f>
        <v>0</v>
      </c>
      <c r="X37" s="199"/>
      <c r="Y37" s="730"/>
      <c r="Z37" s="732"/>
    </row>
    <row r="38" spans="1:26">
      <c r="A38" s="209"/>
      <c r="B38" s="210"/>
      <c r="C38" s="211" t="s">
        <v>168</v>
      </c>
      <c r="D38" s="171" t="s">
        <v>99</v>
      </c>
      <c r="E38" s="197">
        <f>+'자금실적 및 계획(원)USD_VND'!G41</f>
        <v>0</v>
      </c>
      <c r="F38" s="193">
        <f t="shared" ref="F38" si="49">+E38*$E$1</f>
        <v>0</v>
      </c>
      <c r="G38" s="197">
        <f>+'자금실적 및 계획(원)USD_VND'!I41</f>
        <v>0</v>
      </c>
      <c r="H38" s="201">
        <f>+G38*$E$1</f>
        <v>0</v>
      </c>
      <c r="I38" s="197">
        <f>+'자금실적 및 계획(원)USD_VND'!K41</f>
        <v>0</v>
      </c>
      <c r="J38" s="201">
        <f>+I38*$E$1</f>
        <v>0</v>
      </c>
      <c r="K38" s="197">
        <f>+'자금실적 및 계획(원)USD_VND'!M41</f>
        <v>0</v>
      </c>
      <c r="L38" s="201">
        <f>+K38*$E$1</f>
        <v>0</v>
      </c>
      <c r="M38" s="197">
        <f>+'자금실적 및 계획(원)USD_VND'!O41</f>
        <v>0</v>
      </c>
      <c r="N38" s="201">
        <f>+M38*$E$1</f>
        <v>0</v>
      </c>
      <c r="O38" s="197">
        <f>+'자금실적 및 계획(원)USD_VND'!Q41</f>
        <v>0</v>
      </c>
      <c r="P38" s="201">
        <f>+O38*$E$1</f>
        <v>0</v>
      </c>
      <c r="Q38" s="197">
        <f>+'자금실적 및 계획(원)USD_VND'!S41</f>
        <v>0</v>
      </c>
      <c r="R38" s="201">
        <f>+Q38*$E$1</f>
        <v>0</v>
      </c>
      <c r="S38" s="197">
        <f>+'자금실적 및 계획(원)USD_VND'!U41</f>
        <v>0</v>
      </c>
      <c r="T38" s="201">
        <f>+S38*$E$1</f>
        <v>0</v>
      </c>
      <c r="U38" s="197">
        <f>+'자금실적 및 계획(원)USD_VND'!W41</f>
        <v>0</v>
      </c>
      <c r="V38" s="201">
        <f>+U38*$E$1</f>
        <v>0</v>
      </c>
      <c r="W38" s="197">
        <f>+'자금실적 및 계획(원)USD_VND'!Y41</f>
        <v>0</v>
      </c>
      <c r="X38" s="201">
        <f>+W38*$E$1</f>
        <v>0</v>
      </c>
      <c r="Y38" s="730"/>
      <c r="Z38" s="732"/>
    </row>
    <row r="39" spans="1:26">
      <c r="A39" s="711" t="s">
        <v>11</v>
      </c>
      <c r="B39" s="711"/>
      <c r="C39" s="711"/>
      <c r="D39" s="172"/>
      <c r="E39" s="197">
        <f>+'자금실적 및 계획(원)USD_VND'!G42</f>
        <v>0</v>
      </c>
      <c r="F39" s="202"/>
      <c r="G39" s="197">
        <f>+'자금실적 및 계획(원)USD_VND'!I42</f>
        <v>0</v>
      </c>
      <c r="H39" s="202"/>
      <c r="I39" s="197">
        <f>+'자금실적 및 계획(원)USD_VND'!K42</f>
        <v>0</v>
      </c>
      <c r="J39" s="202"/>
      <c r="K39" s="197">
        <f>+'자금실적 및 계획(원)USD_VND'!M42</f>
        <v>0</v>
      </c>
      <c r="L39" s="202"/>
      <c r="M39" s="197">
        <f>+'자금실적 및 계획(원)USD_VND'!O42</f>
        <v>0</v>
      </c>
      <c r="N39" s="202"/>
      <c r="O39" s="197">
        <f>+'자금실적 및 계획(원)USD_VND'!Q42</f>
        <v>0</v>
      </c>
      <c r="P39" s="202"/>
      <c r="Q39" s="197">
        <f>+'자금실적 및 계획(원)USD_VND'!S42</f>
        <v>0</v>
      </c>
      <c r="R39" s="202"/>
      <c r="S39" s="197">
        <f>+'자금실적 및 계획(원)USD_VND'!U42</f>
        <v>0</v>
      </c>
      <c r="T39" s="202"/>
      <c r="U39" s="197">
        <f>+'자금실적 및 계획(원)USD_VND'!W42</f>
        <v>0</v>
      </c>
      <c r="V39" s="202"/>
      <c r="W39" s="197">
        <f>+'자금실적 및 계획(원)USD_VND'!Y42</f>
        <v>0</v>
      </c>
      <c r="X39" s="202"/>
      <c r="Y39" s="730"/>
      <c r="Z39" s="732"/>
    </row>
    <row r="40" spans="1:26" ht="13.5" customHeight="1">
      <c r="A40" s="695" t="s">
        <v>12</v>
      </c>
      <c r="B40" s="720" t="s">
        <v>3</v>
      </c>
      <c r="C40" s="720"/>
      <c r="D40" s="173" t="s">
        <v>101</v>
      </c>
      <c r="E40" s="15"/>
      <c r="F40" s="15">
        <f>F4+F13-F38</f>
        <v>21881584591.209251</v>
      </c>
      <c r="G40" s="15"/>
      <c r="H40" s="15">
        <f>H4+H13-H38</f>
        <v>34979710591.701752</v>
      </c>
      <c r="I40" s="15"/>
      <c r="J40" s="15">
        <f>J4+J13-J38</f>
        <v>34979710591.701752</v>
      </c>
      <c r="K40" s="15"/>
      <c r="L40" s="15">
        <f>L4+L13-L38</f>
        <v>34979710591.701752</v>
      </c>
      <c r="M40" s="15"/>
      <c r="N40" s="15">
        <f>N4+N13-N38</f>
        <v>34979710591.701752</v>
      </c>
      <c r="O40" s="15"/>
      <c r="P40" s="15">
        <f>P4+P13-P38</f>
        <v>34979710591.701752</v>
      </c>
      <c r="Q40" s="15"/>
      <c r="R40" s="15">
        <f>R4+R13-R38</f>
        <v>34979710591.701752</v>
      </c>
      <c r="S40" s="15"/>
      <c r="T40" s="15">
        <f>T4+T13-T38</f>
        <v>34979710591.701752</v>
      </c>
      <c r="U40" s="15"/>
      <c r="V40" s="15">
        <f>V4+V13-V38</f>
        <v>34979710591.701752</v>
      </c>
      <c r="W40" s="15"/>
      <c r="X40" s="15">
        <f>X4+X13-X38</f>
        <v>34979710591.701752</v>
      </c>
      <c r="Y40" s="730"/>
      <c r="Z40" s="732"/>
    </row>
    <row r="41" spans="1:26">
      <c r="A41" s="696"/>
      <c r="B41" s="699" t="s">
        <v>4</v>
      </c>
      <c r="C41" s="5" t="s">
        <v>5</v>
      </c>
      <c r="D41" s="166" t="s">
        <v>102</v>
      </c>
      <c r="E41" s="184">
        <f>+'자금실적 및 계획(원)USD_VND'!G44</f>
        <v>67065203131.350037</v>
      </c>
      <c r="F41" s="203">
        <f>F5+F9+F10+F11-F21-F22-F23-F37</f>
        <v>80220969801.850906</v>
      </c>
      <c r="G41" s="184">
        <f>+'자금실적 및 계획(원)USD_VND'!I44</f>
        <v>64352778614.900055</v>
      </c>
      <c r="H41" s="203">
        <f>H5+H9+H10+H11-H21-H22-H23-H37</f>
        <v>79817192432.018402</v>
      </c>
      <c r="I41" s="184">
        <f>+'자금실적 및 계획(원)USD_VND'!K44</f>
        <v>119202485931.90002</v>
      </c>
      <c r="J41" s="203">
        <f>J5+J9+J10+J11-J21-J22-J23-J37</f>
        <v>86679320692.480896</v>
      </c>
      <c r="K41" s="184">
        <f>+'자금실적 및 계획(원)USD_VND'!M44</f>
        <v>114601697438.00003</v>
      </c>
      <c r="L41" s="203">
        <f>L5+L9+L10+L11-L21-L22-L23-L37</f>
        <v>89213414721.773132</v>
      </c>
      <c r="M41" s="184">
        <f>+'자금실적 및 계획(원)USD_VND'!O44</f>
        <v>141879751035.45026</v>
      </c>
      <c r="N41" s="203">
        <f>N5+N9+N10+N11-N21-N22-N23-N37</f>
        <v>92508631195.367035</v>
      </c>
      <c r="O41" s="184">
        <f>+'자금실적 및 계획(원)USD_VND'!Q44</f>
        <v>161311544745.60022</v>
      </c>
      <c r="P41" s="203">
        <f>P5+P9+P10+P11-P21-P22-P23-P37</f>
        <v>95968235424.511642</v>
      </c>
      <c r="Q41" s="184">
        <f>+'자금실적 및 계획(원)USD_VND'!S44</f>
        <v>158657791132.60022</v>
      </c>
      <c r="R41" s="203">
        <f>R5+R9+R10+R11-R21-R22-R23-R37</f>
        <v>97825023893.849152</v>
      </c>
      <c r="S41" s="184">
        <f>+'자금실적 및 계획(원)USD_VND'!U44</f>
        <v>158933769989</v>
      </c>
      <c r="T41" s="203">
        <f>T5+T9+T10+T11-T21-T22-T23-T37</f>
        <v>98894704354.743118</v>
      </c>
      <c r="U41" s="184">
        <f>+'자금실적 및 계획(원)USD_VND'!W44</f>
        <v>223920817761</v>
      </c>
      <c r="V41" s="203">
        <f>V5+V9+V10+V11-V21-V22-V23-V37</f>
        <v>102682508211.56561</v>
      </c>
      <c r="W41" s="184">
        <f>+'자금실적 및 계획(원)USD_VND'!Y44</f>
        <v>390473613052</v>
      </c>
      <c r="X41" s="203">
        <f>X5+X9+X10+X11-X21-X22-X23-X37</f>
        <v>110867445359.6756</v>
      </c>
      <c r="Y41" s="730"/>
      <c r="Z41" s="732"/>
    </row>
    <row r="42" spans="1:26">
      <c r="A42" s="696"/>
      <c r="B42" s="700"/>
      <c r="C42" s="5" t="s">
        <v>105</v>
      </c>
      <c r="D42" s="162" t="s">
        <v>106</v>
      </c>
      <c r="E42" s="184">
        <f>+'자금실적 및 계획(원)USD_VND'!G45</f>
        <v>3748177507</v>
      </c>
      <c r="F42" s="224">
        <f>F6+F12+F13+F14+F15+F17+F19+F18+F37-F39-F24-F30-F31-F35-F26-F28</f>
        <v>24484524126.174484</v>
      </c>
      <c r="G42" s="184">
        <f>+'자금실적 및 계획(원)USD_VND'!I45</f>
        <v>5265881007</v>
      </c>
      <c r="H42" s="224">
        <f>H6+H12+H13+H14+H15+H17+H19+H18+H37-H39-H24-H30-H31-H35-H26-H28</f>
        <v>37654741042.916985</v>
      </c>
      <c r="I42" s="184">
        <f>+'자금실적 및 계획(원)USD_VND'!K45</f>
        <v>4689693658</v>
      </c>
      <c r="J42" s="224">
        <f>J6+J12+J13+J14+J15+J17+J19+J18+J37-J39-J24-J30-J31-J35-J26-J28</f>
        <v>37627372143.839493</v>
      </c>
      <c r="K42" s="184">
        <f>+'자금실적 및 계획(원)USD_VND'!M45</f>
        <v>6482759289</v>
      </c>
      <c r="L42" s="224">
        <f>L6+L12+L13+L14+L15+L17+L19+L18+L37-L39-L24-L30-L31-L35-L26-L28</f>
        <v>37712542761.311989</v>
      </c>
      <c r="M42" s="184">
        <f>+'자금실적 및 계획(원)USD_VND'!O45</f>
        <v>5778416631</v>
      </c>
      <c r="N42" s="224">
        <f>N6+N12+N13+N14+N15+N17+N19+N18+N37-N39-N24-N30-N31-N35-N26-N28</f>
        <v>37679086485.056984</v>
      </c>
      <c r="O42" s="184">
        <f>+'자금실적 및 계획(원)USD_VND'!Q45</f>
        <v>6622051458</v>
      </c>
      <c r="P42" s="224">
        <f>P6+P12+P13+P14+P15+P17+P19+P18+P37-P39-P24-P30-P31-P35-P26-P28</f>
        <v>37719159139.339478</v>
      </c>
      <c r="Q42" s="184">
        <f>+'자금실적 및 계획(원)USD_VND'!S45</f>
        <v>9037755938</v>
      </c>
      <c r="R42" s="224">
        <f>R6+R12+R13+R14+R15+R17+R19+R18+R37-R39-R24-R30-R31-R35-R26-R28</f>
        <v>37833905102.139481</v>
      </c>
      <c r="S42" s="184">
        <f>+'자금실적 및 계획(원)USD_VND'!U45</f>
        <v>11977868856</v>
      </c>
      <c r="T42" s="224">
        <f>T6+T12+T13+T14+T15+T17+T19+T18+T37-T39-T24-T30-T31-T35-T26-T28</f>
        <v>38184032156.296974</v>
      </c>
      <c r="U42" s="184">
        <f>+'자금실적 및 계획(원)USD_VND'!W45</f>
        <v>28731307907</v>
      </c>
      <c r="V42" s="224">
        <f>V6+V12+V13+V14+V15+V17+V19+V18+V37-V39-V24-V30-V31-V35-V26-V28</f>
        <v>38979820511.219475</v>
      </c>
      <c r="W42" s="184">
        <f>+'자금실적 및 계획(원)USD_VND'!Y45</f>
        <v>17395161117</v>
      </c>
      <c r="X42" s="224">
        <f>X6+X12+X13+X14+X15+X17+X19+X18+X37-X39-X24-X30-X31-X35-X26-X28</f>
        <v>38441353538.694481</v>
      </c>
      <c r="Y42" s="730"/>
      <c r="Z42" s="732"/>
    </row>
    <row r="43" spans="1:26">
      <c r="A43" s="696"/>
      <c r="B43" s="700"/>
      <c r="C43" s="6" t="s">
        <v>104</v>
      </c>
      <c r="D43" s="167" t="s">
        <v>103</v>
      </c>
      <c r="E43" s="184">
        <f>+'자금실적 및 계획(원)USD_VND'!G46</f>
        <v>0</v>
      </c>
      <c r="F43" s="191">
        <f>F7-F14+F39</f>
        <v>0</v>
      </c>
      <c r="G43" s="184">
        <f>+'자금실적 및 계획(원)USD_VND'!I46</f>
        <v>0</v>
      </c>
      <c r="H43" s="191">
        <f>H7-H14+H39</f>
        <v>0</v>
      </c>
      <c r="I43" s="184">
        <f>+'자금실적 및 계획(원)USD_VND'!K46</f>
        <v>0</v>
      </c>
      <c r="J43" s="191">
        <f>J7-J14+J39</f>
        <v>0</v>
      </c>
      <c r="K43" s="184">
        <f>+'자금실적 및 계획(원)USD_VND'!M46</f>
        <v>0</v>
      </c>
      <c r="L43" s="191">
        <f>L7-L14+L39</f>
        <v>0</v>
      </c>
      <c r="M43" s="184">
        <f>+'자금실적 및 계획(원)USD_VND'!O46</f>
        <v>0</v>
      </c>
      <c r="N43" s="191">
        <f>N7-N14+N39</f>
        <v>0</v>
      </c>
      <c r="O43" s="184">
        <f>+'자금실적 및 계획(원)USD_VND'!Q46</f>
        <v>0</v>
      </c>
      <c r="P43" s="191">
        <f>P7-P14+P39</f>
        <v>0</v>
      </c>
      <c r="Q43" s="184">
        <f>+'자금실적 및 계획(원)USD_VND'!S46</f>
        <v>0</v>
      </c>
      <c r="R43" s="191">
        <f>R7-R14+R39</f>
        <v>0</v>
      </c>
      <c r="S43" s="184">
        <f>+'자금실적 및 계획(원)USD_VND'!U46</f>
        <v>0</v>
      </c>
      <c r="T43" s="191">
        <f>T7-T14+T39</f>
        <v>0</v>
      </c>
      <c r="U43" s="184">
        <f>+'자금실적 및 계획(원)USD_VND'!W46</f>
        <v>0</v>
      </c>
      <c r="V43" s="191">
        <f>V7-V14+V39</f>
        <v>0</v>
      </c>
      <c r="W43" s="184">
        <f>+'자금실적 및 계획(원)USD_VND'!Y46</f>
        <v>0</v>
      </c>
      <c r="X43" s="191">
        <f>X7-X14+X39</f>
        <v>0</v>
      </c>
      <c r="Y43" s="730"/>
      <c r="Z43" s="732"/>
    </row>
    <row r="44" spans="1:26">
      <c r="A44" s="697"/>
      <c r="B44" s="701"/>
      <c r="C44" s="7" t="s">
        <v>6</v>
      </c>
      <c r="D44" s="174"/>
      <c r="E44" s="205">
        <f>SUM(E41:E43)</f>
        <v>70813380638.350037</v>
      </c>
      <c r="F44" s="17">
        <f t="shared" ref="F44" si="50">SUM(F41:F43)</f>
        <v>104705493928.02539</v>
      </c>
      <c r="G44" s="205">
        <f>SUM(G41:G43)</f>
        <v>69618659621.900055</v>
      </c>
      <c r="H44" s="17">
        <f t="shared" ref="H44:J44" si="51">SUM(H41:H43)</f>
        <v>117471933474.93539</v>
      </c>
      <c r="I44" s="205">
        <f>SUM(I41:I43)</f>
        <v>123892179589.90002</v>
      </c>
      <c r="J44" s="17">
        <f t="shared" si="51"/>
        <v>124306692836.32039</v>
      </c>
      <c r="K44" s="205">
        <f>SUM(K41:K43)</f>
        <v>121084456727.00003</v>
      </c>
      <c r="L44" s="17">
        <f t="shared" ref="L44:N44" si="52">SUM(L41:L43)</f>
        <v>126925957483.08511</v>
      </c>
      <c r="M44" s="205">
        <f>SUM(M41:M43)</f>
        <v>147658167666.45026</v>
      </c>
      <c r="N44" s="17">
        <f t="shared" si="52"/>
        <v>130187717680.42401</v>
      </c>
      <c r="O44" s="205">
        <f>SUM(O41:O43)</f>
        <v>167933596203.60022</v>
      </c>
      <c r="P44" s="17">
        <f t="shared" ref="P44:R44" si="53">SUM(P41:P43)</f>
        <v>133687394563.85112</v>
      </c>
      <c r="Q44" s="205">
        <f>SUM(Q41:Q43)</f>
        <v>167695547070.60022</v>
      </c>
      <c r="R44" s="17">
        <f t="shared" si="53"/>
        <v>135658928995.98863</v>
      </c>
      <c r="S44" s="205">
        <f>SUM(S41:S43)</f>
        <v>170911638845</v>
      </c>
      <c r="T44" s="17">
        <f t="shared" ref="T44:V44" si="54">SUM(T41:T43)</f>
        <v>137078736511.0401</v>
      </c>
      <c r="U44" s="205">
        <f>SUM(U41:U43)</f>
        <v>252652125668</v>
      </c>
      <c r="V44" s="17">
        <f t="shared" si="54"/>
        <v>141662328722.7851</v>
      </c>
      <c r="W44" s="205">
        <f>SUM(W41:W43)</f>
        <v>407868774169</v>
      </c>
      <c r="X44" s="17">
        <f t="shared" ref="X44" si="55">SUM(X41:X43)</f>
        <v>149308798898.37009</v>
      </c>
      <c r="Y44" s="730"/>
      <c r="Z44" s="733"/>
    </row>
    <row r="45" spans="1:26">
      <c r="D45" s="175" t="s">
        <v>122</v>
      </c>
      <c r="E45" s="16">
        <f>+'자금실적 및 계획(원)USD_VND'!G47</f>
        <v>70813380638.350037</v>
      </c>
      <c r="G45" s="16">
        <f>+'자금실적 및 계획(원)USD_VND'!I47</f>
        <v>69618659621.900055</v>
      </c>
      <c r="I45" s="16">
        <f>+'자금실적 및 계획(원)USD_VND'!K47</f>
        <v>123892179589.90002</v>
      </c>
      <c r="K45" s="16">
        <f>+'자금실적 및 계획(원)USD_VND'!M47</f>
        <v>121084456727.00003</v>
      </c>
      <c r="M45" s="16">
        <f>+'자금실적 및 계획(원)USD_VND'!O47</f>
        <v>147658167666.45026</v>
      </c>
      <c r="O45" s="16">
        <f>+'자금실적 및 계획(원)USD_VND'!Q47</f>
        <v>167933596203.60022</v>
      </c>
      <c r="Q45" s="16">
        <f>+'자금실적 및 계획(원)USD_VND'!S47</f>
        <v>167695547070.60022</v>
      </c>
      <c r="S45" s="16">
        <f>+'자금실적 및 계획(원)USD_VND'!U47</f>
        <v>170911638845</v>
      </c>
      <c r="U45" s="16">
        <f>+'자금실적 및 계획(원)USD_VND'!W47</f>
        <v>252652125668</v>
      </c>
      <c r="W45" s="16">
        <f>+'자금실적 및 계획(원)USD_VND'!Y47</f>
        <v>407868774169</v>
      </c>
    </row>
    <row r="46" spans="1:26">
      <c r="E46" s="18" t="b">
        <f>+E45=E44</f>
        <v>1</v>
      </c>
      <c r="G46" s="18" t="b">
        <f>+G45=G44</f>
        <v>1</v>
      </c>
      <c r="I46" s="18" t="b">
        <f>+I45=I44</f>
        <v>1</v>
      </c>
      <c r="K46" s="18" t="b">
        <f>+K45=K44</f>
        <v>1</v>
      </c>
      <c r="M46" s="18" t="b">
        <f>+M45=M44</f>
        <v>1</v>
      </c>
      <c r="O46" s="18" t="b">
        <f>+O45=O44</f>
        <v>1</v>
      </c>
      <c r="Q46" s="18" t="b">
        <f>+Q45=Q44</f>
        <v>1</v>
      </c>
      <c r="S46" s="18" t="b">
        <f>+S45=S44</f>
        <v>1</v>
      </c>
      <c r="U46" s="18" t="b">
        <f>+U45=U44</f>
        <v>1</v>
      </c>
      <c r="W46" s="18" t="b">
        <f>+W45=W44</f>
        <v>1</v>
      </c>
    </row>
    <row r="50" spans="4:4">
      <c r="D50" s="182"/>
    </row>
    <row r="52" spans="4:4">
      <c r="D52" s="182"/>
    </row>
    <row r="55" spans="4:4" ht="15" customHeight="1"/>
    <row r="58" spans="4:4" ht="15" customHeight="1"/>
    <row r="61" spans="4:4" ht="15" customHeight="1"/>
    <row r="66" ht="15" customHeight="1"/>
    <row r="106" ht="15" customHeight="1"/>
  </sheetData>
  <mergeCells count="27">
    <mergeCell ref="Y4:Y44"/>
    <mergeCell ref="Z4:Z44"/>
    <mergeCell ref="B4:C4"/>
    <mergeCell ref="B5:B8"/>
    <mergeCell ref="A2:C3"/>
    <mergeCell ref="E2:F2"/>
    <mergeCell ref="O2:P2"/>
    <mergeCell ref="M2:N2"/>
    <mergeCell ref="K2:L2"/>
    <mergeCell ref="I2:J2"/>
    <mergeCell ref="G2:H2"/>
    <mergeCell ref="W2:X2"/>
    <mergeCell ref="U2:V2"/>
    <mergeCell ref="A40:A44"/>
    <mergeCell ref="B40:C40"/>
    <mergeCell ref="A9:A20"/>
    <mergeCell ref="A37:C37"/>
    <mergeCell ref="A39:C39"/>
    <mergeCell ref="B41:B44"/>
    <mergeCell ref="S2:T2"/>
    <mergeCell ref="Q2:R2"/>
    <mergeCell ref="A4:A8"/>
    <mergeCell ref="B20:C20"/>
    <mergeCell ref="B21:B24"/>
    <mergeCell ref="A21:A36"/>
    <mergeCell ref="B25:B35"/>
    <mergeCell ref="B36:C36"/>
  </mergeCells>
  <phoneticPr fontId="4" type="noConversion"/>
  <pageMargins left="0.7" right="0.7" top="0.75" bottom="0.75" header="0.3" footer="0.3"/>
  <pageSetup orientation="portrait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26"/>
  <sheetViews>
    <sheetView topLeftCell="A10" workbookViewId="0">
      <selection activeCell="N45" sqref="N45"/>
    </sheetView>
  </sheetViews>
  <sheetFormatPr defaultRowHeight="15"/>
  <sheetData>
    <row r="1" spans="1:18" ht="15.75" thickBot="1"/>
    <row r="2" spans="1:18" ht="15.75" thickTop="1">
      <c r="A2" s="764" t="s">
        <v>23</v>
      </c>
      <c r="B2" s="764"/>
      <c r="C2" s="769" t="s">
        <v>391</v>
      </c>
      <c r="D2" s="767"/>
      <c r="E2" s="765" t="s">
        <v>426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85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SEPT'!E4</f>
        <v>#REF!</v>
      </c>
      <c r="D4" s="118" t="e">
        <f>'자금실적 SEPT'!F4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19" t="e">
        <f>'자금실적 SEPT'!F5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19"/>
      <c r="E6" s="133"/>
      <c r="F6" s="134"/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SEPT'!F8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87" t="e">
        <f>+KRW_VND!#REF!/100000000</f>
        <v>#REF!</v>
      </c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86"/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86"/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86"/>
      <c r="M14" s="87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86"/>
      <c r="M20" s="102"/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26"/>
  <sheetViews>
    <sheetView workbookViewId="0">
      <selection activeCell="Q34" sqref="Q34"/>
    </sheetView>
  </sheetViews>
  <sheetFormatPr defaultRowHeight="15"/>
  <sheetData>
    <row r="1" spans="1:18" ht="15.75" thickBot="1"/>
    <row r="2" spans="1:18" ht="15.75" thickTop="1">
      <c r="A2" s="764" t="s">
        <v>23</v>
      </c>
      <c r="B2" s="764"/>
      <c r="C2" s="769" t="s">
        <v>321</v>
      </c>
      <c r="D2" s="767"/>
      <c r="E2" s="765" t="s">
        <v>391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77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AUG'!E4</f>
        <v>#REF!</v>
      </c>
      <c r="D4" s="118" t="e">
        <f>'자금실적 AUG'!F4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19" t="e">
        <f>'자금실적 AUG'!F5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19"/>
      <c r="E6" s="133"/>
      <c r="F6" s="134"/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AUG'!F8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99"/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86"/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86"/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86"/>
      <c r="M14" s="87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86"/>
      <c r="M20" s="102"/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26"/>
  <sheetViews>
    <sheetView workbookViewId="0">
      <selection activeCell="N34" sqref="N34"/>
    </sheetView>
  </sheetViews>
  <sheetFormatPr defaultRowHeight="15"/>
  <sheetData>
    <row r="1" spans="1:18" ht="15.75" thickBot="1"/>
    <row r="2" spans="1:18" ht="15.75" thickTop="1">
      <c r="A2" s="764" t="s">
        <v>23</v>
      </c>
      <c r="B2" s="764"/>
      <c r="C2" s="769" t="s">
        <v>285</v>
      </c>
      <c r="D2" s="767"/>
      <c r="E2" s="765" t="s">
        <v>321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63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JULY'!E4</f>
        <v>#REF!</v>
      </c>
      <c r="D4" s="118" t="e">
        <f>'자금실적 JULY'!F4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19" t="e">
        <f>'자금실적 JULY'!F5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19"/>
      <c r="E6" s="133"/>
      <c r="F6" s="134"/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JULY'!F8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99"/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86"/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86"/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86"/>
      <c r="M14" s="87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86"/>
      <c r="M20" s="102"/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26"/>
  <sheetViews>
    <sheetView workbookViewId="0">
      <selection activeCell="N35" sqref="N35"/>
    </sheetView>
  </sheetViews>
  <sheetFormatPr defaultRowHeight="15"/>
  <sheetData>
    <row r="1" spans="1:18" ht="15.75" thickBot="1"/>
    <row r="2" spans="1:18" ht="15.75" thickTop="1">
      <c r="A2" s="764" t="s">
        <v>23</v>
      </c>
      <c r="B2" s="764"/>
      <c r="C2" s="769" t="s">
        <v>255</v>
      </c>
      <c r="D2" s="767"/>
      <c r="E2" s="765" t="s">
        <v>285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54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JUNE'!E4</f>
        <v>#REF!</v>
      </c>
      <c r="D4" s="118" t="e">
        <f>'자금실적 JUNE'!F4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19" t="e">
        <f>'자금실적 JUNE'!F5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19"/>
      <c r="E6" s="133"/>
      <c r="F6" s="134"/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JUNE'!F8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99"/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86"/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86"/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86"/>
      <c r="M14" s="87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86"/>
      <c r="M20" s="102"/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26"/>
  <sheetViews>
    <sheetView workbookViewId="0">
      <selection activeCell="O32" sqref="O32"/>
    </sheetView>
  </sheetViews>
  <sheetFormatPr defaultRowHeight="15"/>
  <sheetData>
    <row r="1" spans="1:18" ht="15.75" thickBot="1"/>
    <row r="2" spans="1:18" ht="15.75" thickTop="1">
      <c r="A2" s="764" t="s">
        <v>23</v>
      </c>
      <c r="B2" s="764"/>
      <c r="C2" s="769" t="s">
        <v>224</v>
      </c>
      <c r="D2" s="767"/>
      <c r="E2" s="765" t="s">
        <v>255</v>
      </c>
      <c r="F2" s="766"/>
      <c r="G2" s="759" t="s">
        <v>26</v>
      </c>
      <c r="H2" s="764"/>
      <c r="I2" s="35"/>
      <c r="J2" s="758" t="s">
        <v>42</v>
      </c>
      <c r="K2" s="767"/>
      <c r="L2" s="767"/>
      <c r="M2" s="759"/>
      <c r="N2" s="758" t="s">
        <v>43</v>
      </c>
      <c r="O2" s="767"/>
      <c r="P2" s="767"/>
      <c r="Q2" s="759"/>
      <c r="R2" s="96"/>
    </row>
    <row r="3" spans="1:18">
      <c r="A3" s="764"/>
      <c r="B3" s="764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44" t="s">
        <v>25</v>
      </c>
      <c r="I3" s="37"/>
      <c r="J3" s="768" t="s">
        <v>23</v>
      </c>
      <c r="K3" s="768"/>
      <c r="L3" s="764" t="s">
        <v>51</v>
      </c>
      <c r="M3" s="764"/>
      <c r="N3" s="768" t="s">
        <v>23</v>
      </c>
      <c r="O3" s="768"/>
      <c r="P3" s="764" t="s">
        <v>50</v>
      </c>
      <c r="Q3" s="764"/>
      <c r="R3" s="96"/>
    </row>
    <row r="4" spans="1:18" ht="16.5">
      <c r="A4" s="739" t="s">
        <v>40</v>
      </c>
      <c r="B4" s="81" t="s">
        <v>22</v>
      </c>
      <c r="C4" s="82" t="e">
        <f>'자금실적 MAY'!E4</f>
        <v>#REF!</v>
      </c>
      <c r="D4" s="118" t="e">
        <f>'자금실적 MAY'!F4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68"/>
      <c r="K4" s="768"/>
      <c r="L4" s="97" t="s">
        <v>24</v>
      </c>
      <c r="M4" s="97" t="s">
        <v>2</v>
      </c>
      <c r="N4" s="768"/>
      <c r="O4" s="768"/>
      <c r="P4" s="97" t="s">
        <v>24</v>
      </c>
      <c r="Q4" s="97" t="s">
        <v>2</v>
      </c>
      <c r="R4" s="96"/>
    </row>
    <row r="5" spans="1:18" ht="16.5">
      <c r="A5" s="740"/>
      <c r="B5" s="85" t="s">
        <v>13</v>
      </c>
      <c r="C5" s="86"/>
      <c r="D5" s="119" t="e">
        <f>'자금실적 MAY'!F5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0" t="s">
        <v>31</v>
      </c>
      <c r="K5" s="81" t="s">
        <v>27</v>
      </c>
      <c r="L5" s="98"/>
      <c r="M5" s="99"/>
      <c r="N5" s="760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0"/>
      <c r="B6" s="85" t="s">
        <v>14</v>
      </c>
      <c r="C6" s="86"/>
      <c r="D6" s="119"/>
      <c r="E6" s="133"/>
      <c r="F6" s="134"/>
      <c r="G6" s="125"/>
      <c r="H6" s="87"/>
      <c r="I6" s="26"/>
      <c r="J6" s="760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0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1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0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0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2" t="s">
        <v>38</v>
      </c>
      <c r="B8" s="762"/>
      <c r="C8" s="92"/>
      <c r="D8" s="121" t="e">
        <f>'자금실적 MAY'!F8</f>
        <v>#REF!</v>
      </c>
      <c r="E8" s="137"/>
      <c r="F8" s="138" t="e">
        <f>+KRW_VND!#REF!/100000000</f>
        <v>#REF!</v>
      </c>
      <c r="G8" s="127"/>
      <c r="H8" s="93"/>
      <c r="I8" s="36"/>
      <c r="J8" s="760"/>
      <c r="K8" s="104" t="s">
        <v>29</v>
      </c>
      <c r="L8" s="105"/>
      <c r="M8" s="106" t="e">
        <f>+KRW_VND!#REF!/100000000</f>
        <v>#REF!</v>
      </c>
      <c r="N8" s="760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45" t="s">
        <v>39</v>
      </c>
      <c r="B9" s="745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1"/>
      <c r="K9" s="88" t="s">
        <v>35</v>
      </c>
      <c r="L9" s="107" t="e">
        <f>SUM(L5:L8)</f>
        <v>#REF!</v>
      </c>
      <c r="M9" s="90" t="e">
        <f>SUM(M5:M8)</f>
        <v>#REF!</v>
      </c>
      <c r="N9" s="761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0" t="s">
        <v>33</v>
      </c>
      <c r="K10" s="81" t="s">
        <v>37</v>
      </c>
      <c r="L10" s="108"/>
      <c r="M10" s="99"/>
      <c r="N10" s="739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0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0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0"/>
      <c r="K12" s="85" t="s">
        <v>17</v>
      </c>
      <c r="L12" s="86"/>
      <c r="M12" s="87" t="e">
        <f>+KRW_VND!#REF!/100000000</f>
        <v>#REF!</v>
      </c>
      <c r="N12" s="740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0"/>
      <c r="K13" s="85" t="s">
        <v>78</v>
      </c>
      <c r="L13" s="86"/>
      <c r="M13" s="225" t="e">
        <f>+KRW_VND!#REF!/100000000+KRW_VND!#REF!/100000000</f>
        <v>#REF!</v>
      </c>
      <c r="N13" s="741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0"/>
      <c r="K14" s="85" t="s">
        <v>18</v>
      </c>
      <c r="L14" s="86"/>
      <c r="M14" s="87"/>
      <c r="N14" s="756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3"/>
      <c r="K15" s="85"/>
      <c r="L15" s="86"/>
      <c r="M15" s="87"/>
      <c r="N15" s="757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0"/>
      <c r="K16" s="111"/>
      <c r="L16" s="111"/>
      <c r="M16" s="111"/>
      <c r="N16" s="757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1"/>
      <c r="K17" s="88" t="s">
        <v>35</v>
      </c>
      <c r="L17" s="107" t="e">
        <f>SUM(L10:L16)</f>
        <v>#REF!</v>
      </c>
      <c r="M17" s="112" t="e">
        <f>SUM(M10:M16)</f>
        <v>#REF!</v>
      </c>
      <c r="N17" s="741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56" t="s">
        <v>28</v>
      </c>
      <c r="K18" s="81" t="s">
        <v>76</v>
      </c>
      <c r="L18" s="113"/>
      <c r="M18" s="99"/>
      <c r="N18" s="756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57"/>
      <c r="K19" s="85" t="s">
        <v>66</v>
      </c>
      <c r="L19" s="86"/>
      <c r="M19" s="102"/>
      <c r="N19" s="757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57"/>
      <c r="K20" s="85" t="s">
        <v>15</v>
      </c>
      <c r="L20" s="86"/>
      <c r="M20" s="102"/>
      <c r="N20" s="757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1"/>
      <c r="K21" s="88" t="s">
        <v>35</v>
      </c>
      <c r="L21" s="107">
        <f>SUM(L18:L20)</f>
        <v>0</v>
      </c>
      <c r="M21" s="114">
        <f>SUM(M18:M20)</f>
        <v>0</v>
      </c>
      <c r="N21" s="741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8" t="s">
        <v>34</v>
      </c>
      <c r="K22" s="759"/>
      <c r="L22" s="222" t="e">
        <f>L9+L17+L21</f>
        <v>#REF!</v>
      </c>
      <c r="M22" s="115" t="e">
        <f>M9+M17+M21</f>
        <v>#REF!</v>
      </c>
      <c r="N22" s="758" t="s">
        <v>34</v>
      </c>
      <c r="O22" s="759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49" t="s">
        <v>23</v>
      </c>
      <c r="B2" s="749"/>
      <c r="C2" s="750" t="s">
        <v>464</v>
      </c>
      <c r="D2" s="751"/>
      <c r="E2" s="750" t="s">
        <v>449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301" t="s">
        <v>25</v>
      </c>
      <c r="E3" s="158" t="s">
        <v>24</v>
      </c>
      <c r="F3" s="301" t="s">
        <v>25</v>
      </c>
      <c r="G3" s="301" t="s">
        <v>24</v>
      </c>
      <c r="H3" s="301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3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23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23">
        <v>0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49" t="s">
        <v>23</v>
      </c>
      <c r="B2" s="749"/>
      <c r="C2" s="750" t="s">
        <v>397</v>
      </c>
      <c r="D2" s="751"/>
      <c r="E2" s="750" t="s">
        <v>391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284" t="s">
        <v>25</v>
      </c>
      <c r="E3" s="158" t="s">
        <v>24</v>
      </c>
      <c r="F3" s="284" t="s">
        <v>25</v>
      </c>
      <c r="G3" s="284" t="s">
        <v>24</v>
      </c>
      <c r="H3" s="284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0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48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19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19"/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33"/>
  <sheetViews>
    <sheetView workbookViewId="0">
      <selection activeCell="M37" sqref="M37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49" t="s">
        <v>23</v>
      </c>
      <c r="B2" s="749"/>
      <c r="C2" s="750" t="s">
        <v>361</v>
      </c>
      <c r="D2" s="751"/>
      <c r="E2" s="750" t="s">
        <v>321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276" t="s">
        <v>25</v>
      </c>
      <c r="E3" s="158" t="s">
        <v>24</v>
      </c>
      <c r="F3" s="276" t="s">
        <v>25</v>
      </c>
      <c r="G3" s="276" t="s">
        <v>24</v>
      </c>
      <c r="H3" s="276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0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48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19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19"/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49" t="s">
        <v>23</v>
      </c>
      <c r="B2" s="749"/>
      <c r="C2" s="750" t="s">
        <v>320</v>
      </c>
      <c r="D2" s="751"/>
      <c r="E2" s="750" t="s">
        <v>285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262" t="s">
        <v>25</v>
      </c>
      <c r="E3" s="158" t="s">
        <v>24</v>
      </c>
      <c r="F3" s="262" t="s">
        <v>25</v>
      </c>
      <c r="G3" s="262" t="s">
        <v>24</v>
      </c>
      <c r="H3" s="262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0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48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19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19"/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49" t="s">
        <v>23</v>
      </c>
      <c r="B2" s="749"/>
      <c r="C2" s="750" t="s">
        <v>284</v>
      </c>
      <c r="D2" s="751"/>
      <c r="E2" s="750" t="s">
        <v>255</v>
      </c>
      <c r="F2" s="751"/>
      <c r="G2" s="749" t="s">
        <v>26</v>
      </c>
      <c r="H2" s="749"/>
      <c r="I2" s="35"/>
      <c r="J2" s="752" t="s">
        <v>42</v>
      </c>
      <c r="K2" s="753"/>
      <c r="L2" s="753"/>
      <c r="M2" s="754"/>
      <c r="N2" s="752" t="s">
        <v>179</v>
      </c>
      <c r="O2" s="753"/>
      <c r="P2" s="753"/>
      <c r="Q2" s="754"/>
    </row>
    <row r="3" spans="1:20" ht="14.25" customHeight="1">
      <c r="A3" s="749"/>
      <c r="B3" s="749"/>
      <c r="C3" s="158" t="s">
        <v>1</v>
      </c>
      <c r="D3" s="253" t="s">
        <v>25</v>
      </c>
      <c r="E3" s="158" t="s">
        <v>24</v>
      </c>
      <c r="F3" s="253" t="s">
        <v>25</v>
      </c>
      <c r="G3" s="253" t="s">
        <v>24</v>
      </c>
      <c r="H3" s="253" t="s">
        <v>25</v>
      </c>
      <c r="I3" s="37"/>
      <c r="J3" s="755" t="s">
        <v>23</v>
      </c>
      <c r="K3" s="755"/>
      <c r="L3" s="749" t="s">
        <v>45</v>
      </c>
      <c r="M3" s="749"/>
      <c r="N3" s="755" t="s">
        <v>23</v>
      </c>
      <c r="O3" s="755"/>
      <c r="P3" s="749" t="s">
        <v>44</v>
      </c>
      <c r="Q3" s="749"/>
    </row>
    <row r="4" spans="1:20" ht="16.5">
      <c r="A4" s="739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5"/>
      <c r="K4" s="755"/>
      <c r="L4" s="71" t="s">
        <v>24</v>
      </c>
      <c r="M4" s="71" t="s">
        <v>2</v>
      </c>
      <c r="N4" s="755"/>
      <c r="O4" s="755"/>
      <c r="P4" s="71" t="s">
        <v>24</v>
      </c>
      <c r="Q4" s="71" t="s">
        <v>2</v>
      </c>
    </row>
    <row r="5" spans="1:20" ht="16.5">
      <c r="A5" s="740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2" t="s">
        <v>31</v>
      </c>
      <c r="K5" s="31" t="s">
        <v>27</v>
      </c>
      <c r="L5" s="27"/>
      <c r="M5" s="28"/>
      <c r="N5" s="742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0"/>
      <c r="B6" s="85" t="s">
        <v>104</v>
      </c>
      <c r="C6" s="86"/>
      <c r="D6" s="119"/>
      <c r="E6" s="151"/>
      <c r="F6" s="87"/>
      <c r="G6" s="125"/>
      <c r="H6" s="87"/>
      <c r="I6" s="26"/>
      <c r="J6" s="742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2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1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2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2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44" t="s">
        <v>38</v>
      </c>
      <c r="B8" s="744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2"/>
      <c r="K8" s="40" t="s">
        <v>29</v>
      </c>
      <c r="L8" s="41"/>
      <c r="M8" s="20" t="e">
        <f>+KRW_VND!#REF!/100000000</f>
        <v>#REF!</v>
      </c>
      <c r="N8" s="742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45" t="s">
        <v>39</v>
      </c>
      <c r="B9" s="745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43"/>
      <c r="K9" s="72" t="s">
        <v>35</v>
      </c>
      <c r="L9" s="73" t="e">
        <f>SUM(L5:L8)</f>
        <v>#REF!</v>
      </c>
      <c r="M9" s="74" t="e">
        <f>SUM(M5:M8)</f>
        <v>#REF!</v>
      </c>
      <c r="N9" s="743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2" t="s">
        <v>33</v>
      </c>
      <c r="K10" s="31" t="s">
        <v>37</v>
      </c>
      <c r="L10" s="42"/>
      <c r="M10" s="28"/>
      <c r="N10" s="747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2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48"/>
      <c r="O11" s="33" t="s">
        <v>70</v>
      </c>
      <c r="P11" s="24"/>
      <c r="Q11" s="208"/>
      <c r="T11" s="212" t="s">
        <v>173</v>
      </c>
    </row>
    <row r="12" spans="1:20" ht="16.5" customHeight="1">
      <c r="J12" s="742"/>
      <c r="K12" s="33" t="s">
        <v>17</v>
      </c>
      <c r="L12" s="34"/>
      <c r="M12" s="48" t="e">
        <f>+KRW_VND!#REF!/100000000</f>
        <v>#REF!</v>
      </c>
      <c r="N12" s="736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2"/>
      <c r="K13" s="33" t="s">
        <v>18</v>
      </c>
      <c r="L13" s="34"/>
      <c r="M13" s="19" t="e">
        <f>+KRW_VND!#REF!/100000000</f>
        <v>#REF!</v>
      </c>
      <c r="N13" s="734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46"/>
      <c r="K14" s="33" t="s">
        <v>15</v>
      </c>
      <c r="L14" s="22" t="e">
        <f>+'자금실적 및 계획(원)USD_VND'!#REF!/1000000</f>
        <v>#REF!</v>
      </c>
      <c r="M14" s="19"/>
      <c r="N14" s="735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2"/>
      <c r="K15" s="33"/>
      <c r="L15" s="34"/>
      <c r="M15" s="47"/>
      <c r="N15" s="735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2"/>
      <c r="K16" s="33"/>
      <c r="L16" s="34"/>
      <c r="M16" s="19"/>
      <c r="N16" s="735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46"/>
      <c r="K17" s="33"/>
      <c r="L17" s="34"/>
      <c r="M17" s="19"/>
      <c r="N17" s="735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2"/>
      <c r="K18" s="44"/>
      <c r="L18" s="44"/>
      <c r="M18" s="44"/>
      <c r="N18" s="735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43"/>
      <c r="K19" s="72" t="s">
        <v>35</v>
      </c>
      <c r="L19" s="75" t="e">
        <f>SUM(L10:L18)</f>
        <v>#REF!</v>
      </c>
      <c r="M19" s="76" t="e">
        <f>SUM(M10:M18)</f>
        <v>#REF!</v>
      </c>
      <c r="N19" s="736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34" t="s">
        <v>28</v>
      </c>
      <c r="K20" s="31" t="s">
        <v>21</v>
      </c>
      <c r="L20" s="32"/>
      <c r="M20" s="28" t="e">
        <f>+KRW_VND!#REF!/100000000</f>
        <v>#REF!</v>
      </c>
      <c r="N20" s="734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35"/>
      <c r="K21" s="33" t="s">
        <v>67</v>
      </c>
      <c r="L21" s="43"/>
      <c r="M21" s="23"/>
      <c r="N21" s="735"/>
      <c r="O21" s="33" t="s">
        <v>69</v>
      </c>
      <c r="P21" s="70"/>
      <c r="Q21" s="23"/>
      <c r="T21" s="212" t="s">
        <v>186</v>
      </c>
    </row>
    <row r="22" spans="7:20" ht="16.5">
      <c r="J22" s="735"/>
      <c r="K22" s="33" t="s">
        <v>15</v>
      </c>
      <c r="L22" s="34"/>
      <c r="M22" s="23" t="e">
        <f>+KRW_VND!#REF!/100000000</f>
        <v>#REF!</v>
      </c>
      <c r="N22" s="735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36"/>
      <c r="K23" s="72" t="s">
        <v>35</v>
      </c>
      <c r="L23" s="73">
        <f>SUM(L20:L22)</f>
        <v>0</v>
      </c>
      <c r="M23" s="77" t="e">
        <f>SUM(M20:M22)</f>
        <v>#REF!</v>
      </c>
      <c r="N23" s="736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37" t="s">
        <v>34</v>
      </c>
      <c r="K24" s="738"/>
      <c r="L24" s="78" t="e">
        <f>L9+L19+L23</f>
        <v>#REF!</v>
      </c>
      <c r="M24" s="79" t="e">
        <f>M9+M19+M23</f>
        <v>#REF!</v>
      </c>
      <c r="N24" s="737" t="s">
        <v>34</v>
      </c>
      <c r="O24" s="738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자금요약</vt:lpstr>
      <vt:lpstr>자금실적 및 계획(원)USD_VND</vt:lpstr>
      <vt:lpstr>Sheet1</vt:lpstr>
      <vt:lpstr>KRW_VND</vt:lpstr>
      <vt:lpstr>자금실적 NOV</vt:lpstr>
      <vt:lpstr>자금실적 SEPT</vt:lpstr>
      <vt:lpstr>자금실적 AUG</vt:lpstr>
      <vt:lpstr>자금실적 JULY</vt:lpstr>
      <vt:lpstr>자금실적 JUNE</vt:lpstr>
      <vt:lpstr>자금실적 MAY</vt:lpstr>
      <vt:lpstr>자금실적 DEC</vt:lpstr>
      <vt:lpstr>환율추이OCT</vt:lpstr>
      <vt:lpstr>자금실적 JAN</vt:lpstr>
      <vt:lpstr>자금실적 FEB</vt:lpstr>
      <vt:lpstr>자금실적 Mar</vt:lpstr>
      <vt:lpstr>GL202101</vt:lpstr>
      <vt:lpstr>GL202102</vt:lpstr>
      <vt:lpstr>GL202103</vt:lpstr>
      <vt:lpstr>GL202104</vt:lpstr>
      <vt:lpstr>GL202105</vt:lpstr>
      <vt:lpstr>GL202106</vt:lpstr>
      <vt:lpstr>GL202107</vt:lpstr>
      <vt:lpstr>GL202108</vt:lpstr>
      <vt:lpstr>GL202109</vt:lpstr>
      <vt:lpstr>Plan202110</vt:lpstr>
      <vt:lpstr>자금실적 SEP 21</vt:lpstr>
      <vt:lpstr>자금실적 APR</vt:lpstr>
      <vt:lpstr>환율추이 SEP 21</vt:lpstr>
      <vt:lpstr>환율추이 Mar</vt:lpstr>
      <vt:lpstr>환율추이SEPT</vt:lpstr>
      <vt:lpstr>환율추이AUG</vt:lpstr>
      <vt:lpstr>환율추이JULY</vt:lpstr>
      <vt:lpstr>환율추이JUNE</vt:lpstr>
      <vt:lpstr>환율추이MAY</vt:lpstr>
      <vt:lpstr>자금계획 JAN</vt:lpstr>
      <vt:lpstr>자금계획 APR</vt:lpstr>
      <vt:lpstr>자금계획 SEP 21</vt:lpstr>
      <vt:lpstr>자금계획 Mar</vt:lpstr>
      <vt:lpstr>자금계획 FEB</vt:lpstr>
      <vt:lpstr>자금계획 OCT</vt:lpstr>
      <vt:lpstr>자금계획 SEPT</vt:lpstr>
      <vt:lpstr>자금계획 AUG</vt:lpstr>
      <vt:lpstr>자금계획 JULY</vt:lpstr>
      <vt:lpstr>자금계획 JUN</vt:lpstr>
      <vt:lpstr>'자금실적 및 계획(원)USD_VND'!Print_Area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JS201208030551</dc:creator>
  <cp:lastModifiedBy>Wisol</cp:lastModifiedBy>
  <cp:lastPrinted>2019-01-07T05:40:53Z</cp:lastPrinted>
  <dcterms:created xsi:type="dcterms:W3CDTF">2017-09-21T05:21:30Z</dcterms:created>
  <dcterms:modified xsi:type="dcterms:W3CDTF">2021-10-27T06:18:59Z</dcterms:modified>
</cp:coreProperties>
</file>