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D:\1.tester\Bai lab\3.Kiểm thử nâng cao\asm1\"/>
    </mc:Choice>
  </mc:AlternateContent>
  <xr:revisionPtr revIDLastSave="0" documentId="13_ncr:1_{5265E4A6-11EC-41F0-9CA6-B6F6497176A3}" xr6:coauthVersionLast="47" xr6:coauthVersionMax="47" xr10:uidLastSave="{00000000-0000-0000-0000-000000000000}"/>
  <bookViews>
    <workbookView xWindow="-110" yWindow="-110" windowWidth="19420" windowHeight="10420" activeTab="2" xr2:uid="{00000000-000D-0000-FFFF-FFFF00000000}"/>
  </bookViews>
  <sheets>
    <sheet name="Cover" sheetId="1" r:id="rId1"/>
    <sheet name="Test Repost" sheetId="2" r:id="rId2"/>
    <sheet name="Test scenarios" sheetId="3" r:id="rId3"/>
    <sheet name="Ma trận" sheetId="4"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2" i="3" l="1"/>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H35" i="3"/>
  <c r="H34" i="3"/>
  <c r="H33" i="3"/>
  <c r="H32" i="3"/>
  <c r="H47" i="3"/>
  <c r="H39" i="3"/>
  <c r="H41" i="3"/>
  <c r="H40" i="3"/>
  <c r="H31" i="3"/>
  <c r="H11" i="3" l="1"/>
  <c r="A11" i="3"/>
  <c r="D5" i="3" l="1"/>
  <c r="C5" i="3"/>
  <c r="B5" i="3"/>
  <c r="A5" i="3"/>
  <c r="D4" i="2"/>
  <c r="H46" i="3" l="1"/>
  <c r="H48" i="3"/>
  <c r="H49" i="3"/>
  <c r="H51" i="3"/>
  <c r="H53" i="3"/>
  <c r="H57" i="3"/>
  <c r="H62" i="3"/>
  <c r="H68" i="3" l="1"/>
  <c r="H67" i="3"/>
  <c r="H65" i="3"/>
  <c r="H64" i="3"/>
  <c r="H61" i="3"/>
  <c r="H60" i="3"/>
  <c r="H59" i="3"/>
  <c r="H58" i="3"/>
  <c r="H56" i="3"/>
  <c r="H55" i="3"/>
  <c r="H54" i="3"/>
  <c r="H52" i="3"/>
  <c r="H50" i="3"/>
  <c r="H45" i="3"/>
  <c r="H43" i="3"/>
  <c r="H30" i="3"/>
  <c r="H29" i="3"/>
  <c r="H28" i="3"/>
  <c r="H27" i="3"/>
  <c r="H26" i="3"/>
  <c r="H25" i="3"/>
  <c r="H24" i="3"/>
  <c r="H23" i="3"/>
  <c r="H22" i="3"/>
  <c r="H21" i="3"/>
  <c r="H20" i="3"/>
  <c r="H19" i="3"/>
  <c r="H18" i="3"/>
  <c r="H17" i="3"/>
  <c r="H16" i="3"/>
  <c r="H15" i="3"/>
  <c r="H14" i="3"/>
  <c r="H13" i="3"/>
  <c r="H36" i="3"/>
  <c r="E6" i="4" l="1"/>
  <c r="D13" i="2"/>
  <c r="D14" i="2"/>
  <c r="D15" i="2"/>
  <c r="D16" i="2"/>
  <c r="D17" i="2"/>
  <c r="D18" i="2"/>
  <c r="D5" i="2"/>
  <c r="D6" i="2"/>
  <c r="J12" i="2" l="1"/>
  <c r="A5" i="4"/>
  <c r="H12" i="2"/>
  <c r="B2" i="4"/>
  <c r="B3" i="4"/>
  <c r="B5" i="4"/>
  <c r="D5" i="4"/>
  <c r="C5" i="4"/>
  <c r="I12" i="2"/>
  <c r="E5" i="3" l="1"/>
  <c r="B6" i="3" s="1"/>
  <c r="E5" i="4"/>
  <c r="B6" i="4" s="1"/>
  <c r="G12" i="2"/>
  <c r="H19" i="2" l="1"/>
  <c r="I19" i="2"/>
  <c r="G19" i="2"/>
  <c r="C6" i="3"/>
  <c r="D6" i="3"/>
  <c r="A6" i="3"/>
  <c r="I22" i="2"/>
  <c r="A6" i="4"/>
  <c r="D6" i="4"/>
  <c r="C6" i="4"/>
  <c r="E6" i="3" l="1"/>
  <c r="K12" i="2"/>
  <c r="J19" i="2" l="1"/>
  <c r="K19" i="2" s="1"/>
  <c r="I21" i="2" s="1"/>
</calcChain>
</file>

<file path=xl/sharedStrings.xml><?xml version="1.0" encoding="utf-8"?>
<sst xmlns="http://schemas.openxmlformats.org/spreadsheetml/2006/main" count="414" uniqueCount="220">
  <si>
    <t>TEST CASE</t>
  </si>
  <si>
    <t>Project name</t>
  </si>
  <si>
    <t>Project code</t>
  </si>
  <si>
    <t>Documentcode</t>
  </si>
  <si>
    <t>Creator</t>
  </si>
  <si>
    <t>Reviewer/Approver</t>
  </si>
  <si>
    <t>Issuedate</t>
  </si>
  <si>
    <t>Version</t>
  </si>
  <si>
    <t>Record of change</t>
  </si>
  <si>
    <t>Change date</t>
  </si>
  <si>
    <t>Change Item</t>
  </si>
  <si>
    <t>Change descriptoin</t>
  </si>
  <si>
    <t>Idname</t>
  </si>
  <si>
    <t>Note</t>
  </si>
  <si>
    <t>Document code</t>
  </si>
  <si>
    <t>Notes</t>
  </si>
  <si>
    <t>Issue date</t>
  </si>
  <si>
    <t>TEST REPORT</t>
  </si>
  <si>
    <t>No</t>
  </si>
  <si>
    <t>test Items</t>
  </si>
  <si>
    <t>Pass</t>
  </si>
  <si>
    <t>Fail</t>
  </si>
  <si>
    <t>NT</t>
  </si>
  <si>
    <t>N/A</t>
  </si>
  <si>
    <t>Number of test cases</t>
  </si>
  <si>
    <t>Test coverage</t>
  </si>
  <si>
    <t>Test successful coverage</t>
  </si>
  <si>
    <t>Item test</t>
  </si>
  <si>
    <t>Test requirement</t>
  </si>
  <si>
    <t xml:space="preserve">Tester </t>
  </si>
  <si>
    <t>pass</t>
  </si>
  <si>
    <t>Điền công thứ tính phần trăm và định dạng tương ứng cho từng kết quả Pass, Fail, NT, NA</t>
  </si>
  <si>
    <t>Ensure that all features listed below work properly without any errors when using the below browsers</t>
  </si>
  <si>
    <t>ID</t>
  </si>
  <si>
    <t>Test case Description</t>
  </si>
  <si>
    <t>Pre-condition</t>
  </si>
  <si>
    <t>Test Case Procedure</t>
  </si>
  <si>
    <t>Expected Output</t>
  </si>
  <si>
    <t>Result</t>
  </si>
  <si>
    <t>Test date</t>
  </si>
  <si>
    <t>Tester</t>
  </si>
  <si>
    <t>Module</t>
  </si>
  <si>
    <t>Test</t>
  </si>
  <si>
    <t>Untested</t>
  </si>
  <si>
    <t>Fuction List</t>
  </si>
  <si>
    <t>Manager</t>
  </si>
  <si>
    <t>Director</t>
  </si>
  <si>
    <t>Employee</t>
  </si>
  <si>
    <t>Internship</t>
  </si>
  <si>
    <t>Admin</t>
  </si>
  <si>
    <t>Common Role</t>
  </si>
  <si>
    <t>Y*</t>
  </si>
  <si>
    <t>N</t>
  </si>
  <si>
    <t>Others</t>
  </si>
  <si>
    <t xml:space="preserve"> </t>
  </si>
  <si>
    <t>Nguyễn Thị Thanh Dang</t>
  </si>
  <si>
    <t>test matrix</t>
  </si>
  <si>
    <t>Sub total</t>
  </si>
  <si>
    <t>24/05/2022</t>
  </si>
  <si>
    <t>Nguyễn Văn A</t>
  </si>
  <si>
    <t>Check user clicking on ‘Organisations’ 
from the menu</t>
  </si>
  <si>
    <t>Check user clicks on 
‘Include In-active’ checkbox</t>
  </si>
  <si>
    <t>Check User can filter Organisations by selecting ‘All’ in a row above the list</t>
  </si>
  <si>
    <t>Check User can filter Organisations by selecting ‘0-9’ in a row above the list</t>
  </si>
  <si>
    <t>Check User can filter Organisations 
by selecting ‘ABCDE’ in a row above the list</t>
  </si>
  <si>
    <t>Check User can filter Organisations 
by selecting ‘FGHIJ’ in a row above the list</t>
  </si>
  <si>
    <t>1. To the 'Organization List' screen
2. Click on 'All'</t>
  </si>
  <si>
    <t>1. To the 'Organization List' screen
2. Click on '0-9'</t>
  </si>
  <si>
    <t>1. To the 'Organization List' screen
2. Click on 'ABCDE'</t>
  </si>
  <si>
    <t>1. To the 'Organization List' screen
2. Click on 'FGHIJ'</t>
  </si>
  <si>
    <t>Check User can filter Organisations 
by selecting ‘KLMN’ in a row above the list</t>
  </si>
  <si>
    <t>Check User can filter Organisations 
by selecting ‘OPQR’ in a row above the list</t>
  </si>
  <si>
    <t>Check User can filter Organisations 
by selecting ‘STUV’ in a row above the list</t>
  </si>
  <si>
    <t>Check User can filter Organisations 
by selecting ‘WXYZ’ in a row above the list</t>
  </si>
  <si>
    <t>1. To the 'Organization List' screen
2. Click on 'KLMN'</t>
  </si>
  <si>
    <t>1. To the 'Organization List' screen
2. Click on 'OPQR'</t>
  </si>
  <si>
    <t>1. To the 'Organization List' screen
2. Click on 'STUV'</t>
  </si>
  <si>
    <t>1. To the 'Organization List' screen
2. Click on 'WXYZ'</t>
  </si>
  <si>
    <t>Check User can sort Organisations by clicking on column 'Organisation name'</t>
  </si>
  <si>
    <t>1. To the 'Organization List' screen
2. Click on column 'Organisation name'</t>
  </si>
  <si>
    <t>Check User can sort Organisations by clicking on column 'Head office address line 1'</t>
  </si>
  <si>
    <t>1. To the 'Organization List' screen
2. Click on column 'Head office address line 1'</t>
  </si>
  <si>
    <t>Check User can sort Organisations by clicking on column 'Postcode'</t>
  </si>
  <si>
    <t>1. To the 'Organization List' screen
2. Click on column 'Postcode'</t>
  </si>
  <si>
    <t>Check User can sort Organisations by clicking on column 'Contact'</t>
  </si>
  <si>
    <t>1. To the 'Organization List' screen
2. Click on column 'Contact'</t>
  </si>
  <si>
    <t>Check User can sort Organisations by clicking on column 'Is Active'</t>
  </si>
  <si>
    <t>1. To the 'Organization List' screen
2. Click on column 'Is Active'</t>
  </si>
  <si>
    <t>Check user selects an 
Inactive Organisation in the list to view</t>
  </si>
  <si>
    <t>Check user clicking on ‘OK’ button</t>
  </si>
  <si>
    <t>1. Click an in-active Organization 
in the is active list
2. Click 'OK'</t>
  </si>
  <si>
    <t>Check user clicking on ‘Cancel’ button</t>
  </si>
  <si>
    <t>1. Click an in-active Organization 
in the is active list
2. Click 'Cancel'</t>
  </si>
  <si>
    <t>Check user clicks on ‘Create’ button on the ‘Organisation List’ screen</t>
  </si>
  <si>
    <t>Tab Details 1</t>
  </si>
  <si>
    <t>Check After selecting a Type of Business 
from pop-up window</t>
  </si>
  <si>
    <t>Check user manually enters  
Postcode value, exist in the system</t>
  </si>
  <si>
    <t>Check user manually enters  
Postcode value, not in the system.</t>
  </si>
  <si>
    <t>Check user manually enters  
Postcode value, not in the system. when click 'OK' button</t>
  </si>
  <si>
    <t>Check user manually enters  
Postcode value, not in the system. when click 'Cancel' button</t>
  </si>
  <si>
    <t>Check After selecting a Contact 
from pop-up window</t>
  </si>
  <si>
    <t>Check After selecting a Postcode 
from pop-up window</t>
  </si>
  <si>
    <t>Check After selecting a  Nation/Country
from pop-up window</t>
  </si>
  <si>
    <t>1. Click on the word lookup in the 
Lead Contact field
2. Select a contact from the pop-up window</t>
  </si>
  <si>
    <t>1. Click on the word lookup in the 
Postcode field
2.  Select a Postcode from the pop-up window</t>
  </si>
  <si>
    <t>1. Click on the word lookup in the 
Type of Business field
2. Select a Type of Business from the pop-up window</t>
  </si>
  <si>
    <t>1. Click on the drop-down arrow in the field
Nation/Country
2. Select a Nation/Country at the drop-down list</t>
  </si>
  <si>
    <t>Tab Details 2</t>
  </si>
  <si>
    <t>Check user can fill in Contact 
by clicking lookup.</t>
  </si>
  <si>
    <t>Check user can fill in Postcode 
by clicking lookup.</t>
  </si>
  <si>
    <t>Check user can fill in Type of Business 
by clicking lookup.</t>
  </si>
  <si>
    <t>Check user can fill in Nation/Country 
by clicking on drop down list</t>
  </si>
  <si>
    <t>Check the boxes in the tab with 
reference data.</t>
  </si>
  <si>
    <t>Check all checkboxes are selectable</t>
  </si>
  <si>
    <t>Check user clicks on 
‘Expression of Interest’ checkbox</t>
  </si>
  <si>
    <t>Check Preferred organization 
checkbox is selectable.</t>
  </si>
  <si>
    <t>Tab Details 3</t>
  </si>
  <si>
    <t>Checking Details 3 will list all the 
active Programs and Services in the 
system to link.</t>
  </si>
  <si>
    <t>Check Mandatory fields is blank :
Organisation Name
Organisation Short Description
Type of Business
Address Line 1
Postcode
Phone Number
with a red asterisk</t>
  </si>
  <si>
    <t>1. Fill out all fields:
- Organisation Name
- Organisation Short Description
- Type of Business
- Address Line 1
- Postcode
- Phone Number
2. click "Save" button</t>
  </si>
  <si>
    <t>Check user clicks on ‘Back’ button</t>
  </si>
  <si>
    <t xml:space="preserve"> AB-SD Software</t>
  </si>
  <si>
    <t>Organisations Function Testing</t>
  </si>
  <si>
    <t>Organisation-Function Testing</t>
  </si>
  <si>
    <t>Function</t>
  </si>
  <si>
    <t xml:space="preserve"> User Interface</t>
  </si>
  <si>
    <t xml:space="preserve">check the screen containing the following elements: the letter Organization List, All, 0-9, the letters A to Z, the create button, the Include In-active checkbox, the list with 15 records, the navigation tool </t>
  </si>
  <si>
    <t xml:space="preserve">1.1 List Organisations (6.2.1) </t>
  </si>
  <si>
    <t>1. Clicking on ‘Organisations’ from the 
menu</t>
  </si>
  <si>
    <t>1.check all the elements on the screen
according to specification requirements.</t>
  </si>
  <si>
    <t>1. Click an in-active Organization 
in the is active list</t>
  </si>
  <si>
    <t>1. 2 Add Organisation (6.2.2)</t>
  </si>
  <si>
    <t>1. At the Organization List screen, 
click the Create button</t>
  </si>
  <si>
    <t>1. Màn hình ‘Organisation Details’ sẽ được hiển thị bao gồm hai tabs: Details 1 và Details 2 cho phép người dùng nhập các trường mới cho Tổ chức mới.</t>
  </si>
  <si>
    <t>1. Click "Back" button</t>
  </si>
  <si>
    <t>1. Sẽ quay lại màn hình Organisation List.</t>
  </si>
  <si>
    <t>1. At the Details 1 screen click on 
'Expression of Interest' checkbox</t>
  </si>
  <si>
    <t>1. Tab ‘Detail 3’ sẽ
được hiển thị và điều hướng tự động.</t>
  </si>
  <si>
    <t>1. Click on the word lookup in the 
Lead Contact field</t>
  </si>
  <si>
    <t>1. Tra cứu Lead Contact sẽ hiển thị tất cả các địa chỉ liên hệ trong hệ thống trong một cửa sổ pop-up</t>
  </si>
  <si>
    <t>1. Leave the fields blank:
- Organisation Name
- Organisation Short Description
- Type of Business
- Address Line 1
- Postcode
- Phone Number</t>
  </si>
  <si>
    <t>1. Các Lead Contact hiển thị
2.Contact liên quan sẽ tự động được điền vào hộp văn bản trong Contact</t>
  </si>
  <si>
    <t>1. Tra cứu Postcode sẽ hiển thị tất cả các địa chỉ được trích xuất từ database trong một cửa sổ pop-up.</t>
  </si>
  <si>
    <t>1. Click on the word lookup in the 
Postcode field</t>
  </si>
  <si>
    <t>1. Click on the word lookup in the 
Type of Business field</t>
  </si>
  <si>
    <t>1.Tra cứu Type of Business sẽ hiển thị tất cả dữ liệu SIC Code data được liệt kê trong dữ liệu tham chiếu.</t>
  </si>
  <si>
    <t>1. Click on the drop-down arrow in the field
Nation/Country</t>
  </si>
  <si>
    <t>1.Nation/Country sẽ liệt kê tất cả các Quốc gia nhận được từ dữ liệu tham khảo</t>
  </si>
  <si>
    <t>1. Click on the Postcode field and enter a Postcode
2. Enter 'OK' button</t>
  </si>
  <si>
    <t>1. Cho phép điền 1 Postcode
2. Postcode được hiển thị trong hộp văn bản</t>
  </si>
  <si>
    <t>1. Click on the Postcode field and enter a Postcode</t>
  </si>
  <si>
    <t>1. Hệ thống sẽ kiểm tra xem nó có tồn tại
trong database hay không, nếu không, sẽ hiển thị thông báo 'Address Details cannot be confirmed - Do you wish to enter Unconfirmed Address Data (Y/N?)' cùng với 2 nút 'OK' và 'Cancel'</t>
  </si>
  <si>
    <t>1. Cho phép điền 1 Postcode
2. Postcode sẽ được tập trung lại và giá trị trước đó 
sẽ được xóa.</t>
  </si>
  <si>
    <t>1. Click on the Postcode field and enter a Postcode
2. Enter 'Cancel' button</t>
  </si>
  <si>
    <t>1. click the Preferred organization  checkbox</t>
  </si>
  <si>
    <t>1. Hộp kiểm Preferred organization được chọn</t>
  </si>
  <si>
    <t>1. Drag the bar up and down to check the 
data that references each box.</t>
  </si>
  <si>
    <t>1. Các hộp trong tab đều có dữ liệu tham chiếu</t>
  </si>
  <si>
    <t>1. click the checkboxes</t>
  </si>
  <si>
    <t>1. Các Checkbox trong tab đều được chọn</t>
  </si>
  <si>
    <t>1. Drag the bar up and down to check
lists active Programs and Services</t>
  </si>
  <si>
    <t>1. Liệt kê tất cả các active Programmes và Services trong hệ thống để liên kết</t>
  </si>
  <si>
    <t>check the Details 1 screen contains the following elements: Full fields and textboxes, lookup boxes, checkboxes, there are "Save" and "Back" buttons on the screen, all fields must be blank, all checkboxes must be unchecked  as per specification requirements.</t>
  </si>
  <si>
    <t>1. Check the overall screen interface 
Details 1</t>
  </si>
  <si>
    <t>1. Check the overall screen interface 
Details 2</t>
  </si>
  <si>
    <t>1.Check the overall screen interface 
Details 3</t>
  </si>
  <si>
    <t>check the Details 2 screen  : the boxes all have reference data in the system, there are checkboxes, there are bars
  up and down navigation, has "Save" and "Back" buttons on the screen exactly as required by the specification.</t>
  </si>
  <si>
    <t>check the Details 3 screen : There are boxes that list all the active Programs and Services in the system, there are checkboxes, there is an up and down navigation bar, there are "Save" and "Back" buttons on the screen  exactly as required  by the specification.</t>
  </si>
  <si>
    <t>1. Hệ thống sẽ kiểm tra xem nó có tồn tại
trong database hay không, Nếu có thì Postcode sẽ được hiển thị trong hộp văn bản</t>
  </si>
  <si>
    <t>Check if move the mouse in
organization will have the link pop up at the bottom of the screen.</t>
  </si>
  <si>
    <t>Test after user selects one
Active organisation on the list to watch</t>
  </si>
  <si>
    <t>1. Double-click Active Organisation
in active list</t>
  </si>
  <si>
    <t>1. Khi không điền textbox sẽ hiển thị thông báo 
"Please input the Organisation Name"
"Please input the Organisation Short Description"
"Please input the Type of Business"
"Please input the Address Line 1"
"Please input the Postcode"
"Please input the Phone Number"
và việc thêm sẽ bị hủy bỏ</t>
  </si>
  <si>
    <t>Check Mandatory Fields Are Filled Out in Details 1 and save Organisation record</t>
  </si>
  <si>
    <t>Chức năng chưa được 
phát triển</t>
  </si>
  <si>
    <t>1. Move the mouse over the organizations</t>
  </si>
  <si>
    <t xml:space="preserve">1.Màn hình có chứa các phần tử theo yêu cầu
đặc tả như hình
</t>
  </si>
  <si>
    <t>1. Màn hình ‘Organisation List’ được hiển thị, trình bày tất cả các active Organization theo mặc định. Danh sách được phân trang với 15 bản ghi hiển thị trong một trang.</t>
  </si>
  <si>
    <t>1. clicking on ‘Organisations’ from the menu
2. Clicks on ‘Include In-active’ checkbox</t>
  </si>
  <si>
    <t>1. Màn hình ‘Organisation List’ được hiển thị, trình bày tất cả các active Organization theo mặc định. Danh sách được phân trang với 15 bản ghi hiển thị trong một trang.
2. Tất cả các active và inactive Organization sẽ được hiển thị trong danh sách.</t>
  </si>
  <si>
    <t>1. Màn hình ‘Organisation List’ được hiển thị
2. Tất cả các Organization sẽ được hiển thị</t>
  </si>
  <si>
    <t>1. Màn hình ‘Organisation List’ được hiển thị
2. Tất cả organisatons được sắp xếp theo contact</t>
  </si>
  <si>
    <t>1. Màn hình ‘Organisation List’ được hiển thị
2. Tất cả organisatons được sắp xếp theo  postcode</t>
  </si>
  <si>
    <t>1. Màn hình ‘Organisation List’ được hiển thị
2. Tất cả organisatons được sắp xếp theo 
 head office address line 1</t>
  </si>
  <si>
    <t>1. Màn hình ‘Organisation List’ được hiển thị
2. Tất cả organisatons được sắp xếp theo organisation name.</t>
  </si>
  <si>
    <t>1. Màn hình ‘Organisation List’ được hiển thị
2. Tất cả Organizations bắt đầu bằng ký tự từ 'WXYZ' sẽ được hiển thị.</t>
  </si>
  <si>
    <t>1. Màn hình ‘Organisation List’ được hiển thị
2. Tất cả Organizations bắt đầu bằng ký tự từ 'STUV' sẽ được hiển thị.</t>
  </si>
  <si>
    <t>1. Màn hình ‘Organisation List’ được hiển thị
2. Tất cả Organizations bắt đầu bằng ký tự từ 'OPQR' sẽ được hiển thị.</t>
  </si>
  <si>
    <t>1. Màn hình ‘Organisation List’ được hiển thị
2. Tất cả Organizations bắt đầu bằng ký tự từ 'KLMN' sẽ được hiển thị.</t>
  </si>
  <si>
    <t>1. Màn hình ‘Organisation List’ được hiển thị
2. Tất cả Organizations bắt đầu bằng ký tự từ 'FGHIJ' sẽ được hiển thị.</t>
  </si>
  <si>
    <t>1. Màn hình ‘Organisation List’ được hiển thị
2. Tất cả Organizations bắt đầu bằng ký tự từ 'ABCDE' sẽ được hiển thị.</t>
  </si>
  <si>
    <t>1. ‘Organisation List’ screen is displayed
2. Tất cả Organizations bắt đầu bằng ký tự từ '0-9' sẽ được hiển thị.</t>
  </si>
  <si>
    <t>1. Màn hình ‘Organisation List’ được hiển thị
2. Tất cả organisatons được sắp xếp theo  is active</t>
  </si>
  <si>
    <t xml:space="preserve">1. Hệ thống sẽ hiển thị thông báo “Do you want to make this Organization active?” (Bạn có muốn đặt Tổ chức này thành active hay không?) với 2 nút: OK và Cancel </t>
  </si>
  <si>
    <t>1. hệ thống sẽ hiển thị thông báo “Do you want to make this Organization active?” (Bạn có muốn đặt Tổ chức này thành active hay không?) với 2 nút: OK và Cancel 
2. Màn hình ‘Organisation Details’ sẽ được mở và hệ thống sẽ tự động thay đổi trạng thái của Organization từ Inactive sang Active</t>
  </si>
  <si>
    <t xml:space="preserve">1. Hệ thống sẽ hiển thị thông báo “Do you want to make this Organization active?” (Bạn có muốn đặt Tổ chức này thành active hay không?) với 2 nút: OK và Cancel 
2. sẽ tiếp tục hiển thị màn hình ‘Organisation List’ và trạng thái Organization được chọn vẫn là inactive. </t>
  </si>
  <si>
    <t>1. Hiển thị tất cả nội dung và các nút In-active, Save, Back</t>
  </si>
  <si>
    <t>1. Có thông báo hiển thị lên ở cuối trang</t>
  </si>
  <si>
    <t xml:space="preserve">1. Màn hình có chứa các phần tử theo yêu cầu
đặc tả như hình
</t>
  </si>
  <si>
    <t>1. Màn hình có chứa các phần tử theo yêu cầu
đặc tả như hình</t>
  </si>
  <si>
    <t>1. Nếu thông tin hợp lệ thì lưu thành công, ngược lại thì thông báo lỗi.</t>
  </si>
  <si>
    <t>Check the user edit the information and click the 'Save' button in active organisation list</t>
  </si>
  <si>
    <t>Check the user edit the information and click the 'In-active' button in active organisation list</t>
  </si>
  <si>
    <t>Check the user edit the information and click the 'Back' button in active organisation list</t>
  </si>
  <si>
    <t>1. user edit the information and click 'In-active' button</t>
  </si>
  <si>
    <t>1. user edit the information and click 'Save' button</t>
  </si>
  <si>
    <t>1. user edit the information and click 'Back' button</t>
  </si>
  <si>
    <t>1. Thông tin không được lưu và hệ thống sẽ thay đổi trạng thái của organisation từ hoạt động sang không hoạt động</t>
  </si>
  <si>
    <t>1. Thông tin không được lưu và trở lại organisation list</t>
  </si>
  <si>
    <t>Check the navigation bar on the
organization list</t>
  </si>
  <si>
    <t>1.Tap the navigation bar to go forward and backward</t>
  </si>
  <si>
    <t>1. Thanh điều hướng đi đúng và hiển thị đầy đủ organisation list</t>
  </si>
  <si>
    <t>24/05/2023</t>
  </si>
  <si>
    <t>1.Hệ thống sẽ xác nhận các trường bắt buộc đã được nhập và Organization name có tồn tại trong hệ thống không
2. Nếu không bản ghi Organization sẽ được lưu và hiển thị thông báo lưu thành công. Màn hình Organisation Details sẽ tiếp tục cho phép người dùng thêm Directorates cho Organization này</t>
  </si>
  <si>
    <t>1. các Postcode được hiển thị
2. Postcode sẽ được điền vào hộp văn bản trong Postcode</t>
  </si>
  <si>
    <t>1. các Type of Business được hiển thị
2. SIC Code sẽ được điền vào hộp văn bản trong Type of Business.</t>
  </si>
  <si>
    <t>1. Các Nation/Country được hiển thị
2. Nation/Country sẽ được điền vào hộp danh sách thả xuống trong Nation/Country</t>
  </si>
  <si>
    <t>1. Enter an existing organisaton name and unique</t>
  </si>
  <si>
    <t>1. Hệ thống sẽ thông báo organization name này đã tồn tại, Organisation Name là trường không trùng lập, mỗi Organisation Name là duy nhất</t>
  </si>
  <si>
    <t>check when entering organization name 
already exists and unique field Organisation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</si>
</sst>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dd/mm/yyyy"/>
    <numFmt numFmtId="166" formatCode="0.0%"/>
    <numFmt numFmtId="167" formatCode="[$-409]d\-mmm\-yyyy"/>
  </numFmts>
  <fonts count="15" x14ac:knownFonts="1">
    <font>
      <sz val="11"/>
      <color theme="1"/>
      <name val="Times New Roman"/>
      <family val="2"/>
    </font>
    <font>
      <b/>
      <sz val="28"/>
      <color theme="1"/>
      <name val="Times New Roman"/>
      <family val="1"/>
    </font>
    <font>
      <sz val="11"/>
      <color theme="1"/>
      <name val="Times New Roman"/>
      <family val="2"/>
    </font>
    <font>
      <b/>
      <sz val="11"/>
      <color theme="5" tint="-0.249977111117893"/>
      <name val="Calibri"/>
      <family val="2"/>
      <scheme val="minor"/>
    </font>
    <font>
      <sz val="11"/>
      <color theme="1"/>
      <name val="Calibri"/>
      <family val="2"/>
      <scheme val="minor"/>
    </font>
    <font>
      <b/>
      <sz val="24"/>
      <color theme="1"/>
      <name val="Calibri"/>
      <family val="2"/>
      <scheme val="minor"/>
    </font>
    <font>
      <sz val="11"/>
      <color rgb="FF0000FF"/>
      <name val="Calibri"/>
      <family val="2"/>
      <scheme val="minor"/>
    </font>
    <font>
      <u/>
      <sz val="11"/>
      <color theme="10"/>
      <name val="Times New Roman"/>
      <family val="2"/>
    </font>
    <font>
      <u/>
      <sz val="11"/>
      <color theme="10"/>
      <name val="Calibri"/>
      <family val="2"/>
      <scheme val="minor"/>
    </font>
    <font>
      <sz val="8"/>
      <name val="Times New Roman"/>
      <family val="2"/>
    </font>
    <font>
      <sz val="11"/>
      <color rgb="FF202124"/>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26"/>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8"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9" fontId="2" fillId="0" borderId="0" applyFont="0" applyFill="0" applyBorder="0" applyAlignment="0" applyProtection="0"/>
    <xf numFmtId="0" fontId="7" fillId="0" borderId="0" applyNumberFormat="0" applyFill="0" applyBorder="0" applyAlignment="0" applyProtection="0"/>
  </cellStyleXfs>
  <cellXfs count="124">
    <xf numFmtId="0" fontId="0" fillId="0" borderId="0" xfId="0"/>
    <xf numFmtId="0" fontId="0" fillId="0" borderId="0" xfId="0" applyAlignment="1"/>
    <xf numFmtId="0" fontId="0" fillId="0" borderId="0" xfId="0" applyBorder="1" applyAlignment="1"/>
    <xf numFmtId="0" fontId="1" fillId="0" borderId="0" xfId="0" applyFont="1" applyBorder="1" applyAlignment="1">
      <alignment vertical="center"/>
    </xf>
    <xf numFmtId="0" fontId="0" fillId="0" borderId="1" xfId="0" applyBorder="1"/>
    <xf numFmtId="0" fontId="3" fillId="0" borderId="1" xfId="0" applyFont="1" applyBorder="1"/>
    <xf numFmtId="0" fontId="4" fillId="0" borderId="2" xfId="0" applyFont="1" applyBorder="1" applyAlignment="1"/>
    <xf numFmtId="0" fontId="3" fillId="0" borderId="0" xfId="0" applyFont="1"/>
    <xf numFmtId="0" fontId="4" fillId="0" borderId="0" xfId="0" applyFont="1"/>
    <xf numFmtId="0" fontId="4" fillId="0" borderId="1" xfId="0" applyFont="1" applyBorder="1"/>
    <xf numFmtId="164" fontId="4" fillId="6" borderId="1" xfId="0" applyNumberFormat="1" applyFont="1" applyFill="1" applyBorder="1"/>
    <xf numFmtId="0" fontId="4" fillId="6" borderId="1" xfId="0" applyFont="1" applyFill="1" applyBorder="1"/>
    <xf numFmtId="0" fontId="4" fillId="5" borderId="1" xfId="0" applyFont="1" applyFill="1" applyBorder="1"/>
    <xf numFmtId="0" fontId="4" fillId="4" borderId="1" xfId="0" applyFont="1" applyFill="1" applyBorder="1" applyAlignment="1">
      <alignment horizontal="center"/>
    </xf>
    <xf numFmtId="0" fontId="4" fillId="4" borderId="1" xfId="0" applyFont="1" applyFill="1" applyBorder="1"/>
    <xf numFmtId="0" fontId="4" fillId="3" borderId="1" xfId="0" applyFont="1" applyFill="1" applyBorder="1" applyAlignment="1">
      <alignment vertical="center"/>
    </xf>
    <xf numFmtId="0" fontId="4" fillId="2" borderId="1" xfId="0" applyFont="1" applyFill="1" applyBorder="1" applyAlignment="1">
      <alignment vertical="center"/>
    </xf>
    <xf numFmtId="0" fontId="4" fillId="3" borderId="1" xfId="0" applyFont="1" applyFill="1" applyBorder="1"/>
    <xf numFmtId="165" fontId="4" fillId="0" borderId="1" xfId="0" applyNumberFormat="1" applyFont="1" applyBorder="1"/>
    <xf numFmtId="10" fontId="6" fillId="0" borderId="1" xfId="1" applyNumberFormat="1" applyFont="1" applyBorder="1"/>
    <xf numFmtId="0" fontId="4" fillId="0" borderId="1" xfId="0" applyFont="1" applyFill="1" applyBorder="1"/>
    <xf numFmtId="9" fontId="4" fillId="0" borderId="1" xfId="1" applyFont="1" applyBorder="1"/>
    <xf numFmtId="166" fontId="4" fillId="0" borderId="1" xfId="1" applyNumberFormat="1" applyFont="1" applyBorder="1"/>
    <xf numFmtId="165" fontId="0" fillId="0" borderId="0" xfId="0" applyNumberFormat="1"/>
    <xf numFmtId="165" fontId="4" fillId="3" borderId="1" xfId="0" applyNumberFormat="1" applyFont="1" applyFill="1" applyBorder="1"/>
    <xf numFmtId="9" fontId="4" fillId="0" borderId="1" xfId="1" applyFont="1" applyBorder="1" applyAlignment="1">
      <alignment horizontal="center"/>
    </xf>
    <xf numFmtId="9" fontId="4" fillId="0" borderId="1" xfId="0" applyNumberFormat="1" applyFont="1" applyBorder="1" applyAlignment="1">
      <alignment horizontal="center"/>
    </xf>
    <xf numFmtId="0" fontId="4" fillId="0" borderId="1" xfId="0" applyFont="1" applyBorder="1" applyAlignment="1">
      <alignment horizontal="center"/>
    </xf>
    <xf numFmtId="0" fontId="4" fillId="5" borderId="1" xfId="0" applyFont="1" applyFill="1" applyBorder="1" applyAlignment="1">
      <alignment horizontal="center"/>
    </xf>
    <xf numFmtId="0" fontId="0" fillId="0" borderId="0" xfId="0" applyFont="1" applyFill="1" applyBorder="1"/>
    <xf numFmtId="0" fontId="8" fillId="0" borderId="1" xfId="2" applyFont="1" applyBorder="1" applyAlignment="1"/>
    <xf numFmtId="0" fontId="0" fillId="0" borderId="0" xfId="0" applyFont="1"/>
    <xf numFmtId="0" fontId="4" fillId="0" borderId="1" xfId="0" applyFont="1" applyFill="1" applyBorder="1" applyAlignment="1">
      <alignment horizontal="left" vertical="top"/>
    </xf>
    <xf numFmtId="0" fontId="0" fillId="0" borderId="0" xfId="0" applyFill="1"/>
    <xf numFmtId="165" fontId="0" fillId="0" borderId="0" xfId="0" applyNumberFormat="1" applyFill="1"/>
    <xf numFmtId="0" fontId="4" fillId="0" borderId="1" xfId="0" applyFont="1" applyFill="1" applyBorder="1" applyAlignment="1">
      <alignment horizontal="left" vertical="top" wrapText="1"/>
    </xf>
    <xf numFmtId="0" fontId="10" fillId="0" borderId="1" xfId="0" applyFont="1" applyBorder="1" applyAlignment="1">
      <alignment horizontal="left" vertical="center" wrapText="1"/>
    </xf>
    <xf numFmtId="0" fontId="4" fillId="0" borderId="1" xfId="0" applyNumberFormat="1" applyFont="1" applyFill="1" applyBorder="1" applyAlignment="1">
      <alignment horizontal="left" vertical="top" wrapText="1"/>
    </xf>
    <xf numFmtId="0" fontId="4" fillId="4" borderId="1" xfId="0" applyFont="1" applyFill="1" applyBorder="1" applyAlignment="1">
      <alignment horizontal="center" vertical="center"/>
    </xf>
    <xf numFmtId="0" fontId="4" fillId="8" borderId="1" xfId="0" applyFont="1" applyFill="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horizontal="center"/>
    </xf>
    <xf numFmtId="0" fontId="4" fillId="0" borderId="1" xfId="0" applyFont="1" applyBorder="1" applyAlignment="1"/>
    <xf numFmtId="0" fontId="11" fillId="8" borderId="1" xfId="0" applyFont="1" applyFill="1" applyBorder="1" applyAlignment="1">
      <alignment horizontal="left" vertical="top"/>
    </xf>
    <xf numFmtId="0" fontId="4" fillId="0" borderId="0" xfId="0" applyFont="1" applyFill="1" applyBorder="1" applyAlignment="1">
      <alignment horizontal="left" vertical="top"/>
    </xf>
    <xf numFmtId="0" fontId="4" fillId="0" borderId="0" xfId="0" applyFont="1" applyBorder="1"/>
    <xf numFmtId="0" fontId="0" fillId="0" borderId="0" xfId="0" applyBorder="1"/>
    <xf numFmtId="0" fontId="10" fillId="0" borderId="1" xfId="0" applyFont="1" applyBorder="1" applyAlignment="1">
      <alignment horizontal="left" vertical="top"/>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12" fillId="8" borderId="1" xfId="0" applyFont="1" applyFill="1" applyBorder="1" applyAlignment="1">
      <alignment horizontal="left" vertical="top" wrapText="1"/>
    </xf>
    <xf numFmtId="0" fontId="13" fillId="8" borderId="1" xfId="0" applyFont="1" applyFill="1" applyBorder="1" applyAlignment="1">
      <alignment horizontal="left" vertical="top" wrapText="1"/>
    </xf>
    <xf numFmtId="0" fontId="11" fillId="7" borderId="1" xfId="0" applyFont="1" applyFill="1" applyBorder="1" applyAlignment="1">
      <alignment vertical="top"/>
    </xf>
    <xf numFmtId="0" fontId="11" fillId="8" borderId="1" xfId="0" applyFont="1" applyFill="1" applyBorder="1" applyAlignment="1">
      <alignment vertical="top"/>
    </xf>
    <xf numFmtId="0" fontId="4" fillId="7" borderId="1" xfId="0" applyFont="1" applyFill="1" applyBorder="1" applyAlignment="1">
      <alignment horizontal="left" vertical="top" wrapText="1"/>
    </xf>
    <xf numFmtId="0" fontId="10" fillId="7" borderId="1" xfId="0" applyFont="1" applyFill="1" applyBorder="1" applyAlignment="1">
      <alignment horizontal="left" vertical="top"/>
    </xf>
    <xf numFmtId="0" fontId="4" fillId="7" borderId="1" xfId="0" applyNumberFormat="1" applyFont="1" applyFill="1" applyBorder="1" applyAlignment="1">
      <alignment horizontal="left" vertical="top" wrapText="1"/>
    </xf>
    <xf numFmtId="0" fontId="12" fillId="0" borderId="1" xfId="0" applyFont="1" applyBorder="1" applyAlignment="1">
      <alignment horizontal="justify" vertical="top" wrapText="1"/>
    </xf>
    <xf numFmtId="0" fontId="12" fillId="0" borderId="1" xfId="0" applyFont="1" applyBorder="1" applyAlignment="1">
      <alignment horizontal="justify" vertical="top"/>
    </xf>
    <xf numFmtId="0" fontId="4" fillId="0" borderId="0" xfId="0" applyFont="1" applyFill="1" applyBorder="1" applyAlignment="1">
      <alignment horizontal="center" vertical="center"/>
    </xf>
    <xf numFmtId="0" fontId="11" fillId="7" borderId="1" xfId="0" applyFont="1" applyFill="1" applyBorder="1" applyAlignment="1">
      <alignment horizontal="center" vertical="center"/>
    </xf>
    <xf numFmtId="0" fontId="11" fillId="8" borderId="1" xfId="0"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7" borderId="1" xfId="0" applyNumberFormat="1" applyFont="1" applyFill="1" applyBorder="1" applyAlignment="1">
      <alignment horizontal="center" vertical="center"/>
    </xf>
    <xf numFmtId="0" fontId="11" fillId="8"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11" fillId="0" borderId="1" xfId="0" applyFont="1" applyFill="1" applyBorder="1" applyAlignment="1">
      <alignment vertical="top"/>
    </xf>
    <xf numFmtId="167" fontId="4" fillId="0" borderId="1" xfId="0" applyNumberFormat="1" applyFont="1" applyBorder="1" applyAlignment="1">
      <alignment horizontal="center" vertical="center" wrapText="1"/>
    </xf>
    <xf numFmtId="0" fontId="11" fillId="7" borderId="1" xfId="0" applyFont="1" applyFill="1" applyBorder="1" applyAlignment="1">
      <alignment vertical="center" wrapText="1"/>
    </xf>
    <xf numFmtId="0" fontId="4"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4" fillId="0"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0" borderId="1" xfId="0" applyFont="1" applyBorder="1" applyAlignment="1">
      <alignment horizontal="center" vertical="center"/>
    </xf>
    <xf numFmtId="0" fontId="14" fillId="0" borderId="1" xfId="0" applyFont="1" applyFill="1" applyBorder="1" applyAlignment="1">
      <alignment horizontal="center" vertical="center"/>
    </xf>
    <xf numFmtId="0" fontId="4" fillId="0" borderId="0" xfId="0" applyFont="1" applyBorder="1" applyAlignment="1">
      <alignment horizontal="center" vertical="center"/>
    </xf>
    <xf numFmtId="0" fontId="0" fillId="0" borderId="1" xfId="0" applyBorder="1" applyAlignment="1">
      <alignment horizontal="center"/>
    </xf>
    <xf numFmtId="0" fontId="5" fillId="0" borderId="1" xfId="0" applyFont="1" applyBorder="1" applyAlignment="1">
      <alignment horizontal="center" vertical="center"/>
    </xf>
    <xf numFmtId="0" fontId="4" fillId="0" borderId="1" xfId="0" applyFont="1" applyBorder="1" applyAlignment="1">
      <alignment horizontal="center"/>
    </xf>
    <xf numFmtId="0" fontId="8" fillId="0" borderId="1" xfId="2" applyFont="1" applyBorder="1" applyAlignment="1">
      <alignment horizontal="left"/>
    </xf>
    <xf numFmtId="0" fontId="3" fillId="0" borderId="1" xfId="0" applyFont="1" applyBorder="1" applyAlignment="1">
      <alignment horizontal="left"/>
    </xf>
    <xf numFmtId="0" fontId="4" fillId="0" borderId="2" xfId="0" applyFont="1" applyBorder="1" applyAlignment="1">
      <alignment horizontal="center"/>
    </xf>
    <xf numFmtId="0" fontId="4" fillId="0" borderId="0" xfId="0" applyFont="1" applyAlignment="1">
      <alignment horizontal="center"/>
    </xf>
    <xf numFmtId="0" fontId="4" fillId="0" borderId="0"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4" fillId="0" borderId="0" xfId="0" quotePrefix="1" applyFont="1" applyFill="1" applyAlignment="1">
      <alignment horizontal="left" vertical="center"/>
    </xf>
    <xf numFmtId="0" fontId="4" fillId="0" borderId="0" xfId="0" applyFont="1" applyFill="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0" fontId="4" fillId="0" borderId="4" xfId="0" applyFont="1" applyBorder="1" applyAlignment="1">
      <alignment horizontal="left" vertical="center"/>
    </xf>
    <xf numFmtId="0" fontId="4" fillId="0" borderId="1" xfId="0" applyFont="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xf numFmtId="0" fontId="8" fillId="0" borderId="1" xfId="2" applyFont="1" applyFill="1" applyBorder="1"/>
    <xf numFmtId="0" fontId="4" fillId="0" borderId="3" xfId="0" applyFont="1" applyBorder="1" applyAlignment="1">
      <alignment horizontal="left"/>
    </xf>
    <xf numFmtId="0" fontId="4" fillId="0" borderId="4" xfId="0" applyFont="1" applyBorder="1" applyAlignment="1">
      <alignment horizontal="left"/>
    </xf>
    <xf numFmtId="0" fontId="4" fillId="5" borderId="1" xfId="0" applyFont="1" applyFill="1" applyBorder="1" applyAlignment="1">
      <alignment horizontal="center"/>
    </xf>
    <xf numFmtId="0" fontId="4" fillId="0" borderId="6"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4" fillId="5" borderId="3" xfId="0" applyFont="1" applyFill="1" applyBorder="1" applyAlignment="1">
      <alignment horizontal="left"/>
    </xf>
    <xf numFmtId="0" fontId="4" fillId="5" borderId="5" xfId="0" applyFont="1" applyFill="1" applyBorder="1" applyAlignment="1">
      <alignment horizontal="left"/>
    </xf>
    <xf numFmtId="0" fontId="4" fillId="5" borderId="4" xfId="0" applyFont="1" applyFill="1" applyBorder="1" applyAlignment="1">
      <alignment horizontal="left"/>
    </xf>
    <xf numFmtId="0" fontId="8" fillId="0" borderId="3" xfId="2" applyFont="1" applyBorder="1" applyAlignment="1">
      <alignment horizontal="left"/>
    </xf>
    <xf numFmtId="0" fontId="8" fillId="0" borderId="5" xfId="2" applyFont="1" applyBorder="1" applyAlignment="1">
      <alignment horizontal="left"/>
    </xf>
    <xf numFmtId="0" fontId="8" fillId="0" borderId="4" xfId="2" applyFont="1" applyBorder="1" applyAlignment="1">
      <alignment horizontal="left"/>
    </xf>
    <xf numFmtId="0" fontId="7" fillId="5" borderId="0" xfId="2" applyFill="1" applyAlignment="1">
      <alignment horizontal="center" vertical="center"/>
    </xf>
    <xf numFmtId="0" fontId="4" fillId="5" borderId="5" xfId="0" applyFont="1" applyFill="1" applyBorder="1" applyAlignment="1">
      <alignment horizontal="center"/>
    </xf>
    <xf numFmtId="1" fontId="4" fillId="0" borderId="3" xfId="1" applyNumberFormat="1" applyFont="1" applyBorder="1" applyAlignment="1">
      <alignment horizontal="center"/>
    </xf>
    <xf numFmtId="1" fontId="4" fillId="0" borderId="5" xfId="1" applyNumberFormat="1" applyFont="1" applyBorder="1" applyAlignment="1">
      <alignment horizontal="center"/>
    </xf>
    <xf numFmtId="1" fontId="4" fillId="0" borderId="4" xfId="1" applyNumberFormat="1" applyFont="1" applyBorder="1" applyAlignment="1">
      <alignment horizontal="center"/>
    </xf>
    <xf numFmtId="0" fontId="4" fillId="0" borderId="1" xfId="0" applyFont="1" applyBorder="1" applyAlignment="1">
      <alignment horizontal="left"/>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left"/>
    </xf>
    <xf numFmtId="0" fontId="4" fillId="3" borderId="1" xfId="0" applyFont="1" applyFill="1" applyBorder="1" applyAlignment="1">
      <alignment horizontal="left"/>
    </xf>
  </cellXfs>
  <cellStyles count="3">
    <cellStyle name="Hyperlink" xfId="2" builtinId="8"/>
    <cellStyle name="Normal" xfId="0" builtinId="0"/>
    <cellStyle name="Percent" xfId="1" builtinId="5"/>
  </cellStyles>
  <dxfs count="20">
    <dxf>
      <fill>
        <patternFill>
          <bgColor rgb="FF92D050"/>
        </patternFill>
      </fill>
    </dxf>
    <dxf>
      <fill>
        <patternFill>
          <bgColor rgb="FFFF0000"/>
        </patternFill>
      </fill>
    </dxf>
    <dxf>
      <fill>
        <patternFill>
          <bgColor theme="0" tint="-0.14996795556505021"/>
        </patternFill>
      </fill>
    </dxf>
    <dxf>
      <fill>
        <patternFill>
          <bgColor theme="0" tint="-0.14996795556505021"/>
        </patternFill>
      </fill>
    </dxf>
    <dxf>
      <fill>
        <patternFill>
          <bgColor rgb="FF00B050"/>
        </patternFill>
      </fill>
    </dxf>
    <dxf>
      <fill>
        <patternFill>
          <bgColor rgb="FFFF3300"/>
        </patternFill>
      </fill>
    </dxf>
    <dxf>
      <fill>
        <patternFill>
          <bgColor theme="0" tint="-0.14996795556505021"/>
        </patternFill>
      </fill>
    </dxf>
    <dxf>
      <fill>
        <patternFill>
          <bgColor theme="0" tint="-0.14996795556505021"/>
        </patternFill>
      </fill>
    </dxf>
    <dxf>
      <fill>
        <patternFill>
          <bgColor rgb="FF00CC66"/>
        </patternFill>
      </fill>
    </dxf>
    <dxf>
      <fill>
        <patternFill>
          <bgColor rgb="FFFF5050"/>
        </patternFill>
      </fill>
    </dxf>
    <dxf>
      <fill>
        <patternFill>
          <bgColor theme="0" tint="-0.24994659260841701"/>
        </patternFill>
      </fill>
    </dxf>
    <dxf>
      <fill>
        <patternFill>
          <bgColor theme="0" tint="-0.24994659260841701"/>
        </patternFill>
      </fill>
    </dxf>
    <dxf>
      <fill>
        <patternFill>
          <bgColor rgb="FF00CC66"/>
        </patternFill>
      </fill>
    </dxf>
    <dxf>
      <fill>
        <patternFill>
          <bgColor rgb="FFFF5050"/>
        </patternFill>
      </fill>
    </dxf>
    <dxf>
      <fill>
        <patternFill>
          <bgColor theme="0" tint="-0.24994659260841701"/>
        </patternFill>
      </fill>
    </dxf>
    <dxf>
      <fill>
        <patternFill>
          <bgColor theme="0" tint="-0.24994659260841701"/>
        </patternFill>
      </fill>
    </dxf>
    <dxf>
      <fill>
        <patternFill>
          <bgColor rgb="FF00CC66"/>
        </patternFill>
      </fill>
    </dxf>
    <dxf>
      <fill>
        <patternFill>
          <bgColor rgb="FFFF5050"/>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5050"/>
      <color rgb="FF00CC66"/>
      <color rgb="FFFFFF99"/>
      <color rgb="FFFF7C80"/>
      <color rgb="FFFF3300"/>
      <color rgb="FF98E23E"/>
      <color rgb="FFA7DF41"/>
      <color rgb="FFFF9999"/>
      <color rgb="FF0000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Thống</a:t>
            </a:r>
            <a:r>
              <a:rPr lang="en-US" baseline="0"/>
              <a:t> kê kết quả kiểm thử</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'Test Repost'!$G$11:$J$11</c:f>
              <c:strCache>
                <c:ptCount val="4"/>
                <c:pt idx="0">
                  <c:v>Pass</c:v>
                </c:pt>
                <c:pt idx="1">
                  <c:v>Fail</c:v>
                </c:pt>
                <c:pt idx="2">
                  <c:v>NT</c:v>
                </c:pt>
                <c:pt idx="3">
                  <c:v>N/A</c:v>
                </c:pt>
              </c:strCache>
            </c:strRef>
          </c:cat>
          <c:val>
            <c:numRef>
              <c:f>'Test Repost'!$G$12:$J$12</c:f>
              <c:numCache>
                <c:formatCode>General</c:formatCode>
                <c:ptCount val="4"/>
                <c:pt idx="0">
                  <c:v>36</c:v>
                </c:pt>
                <c:pt idx="1">
                  <c:v>13</c:v>
                </c:pt>
                <c:pt idx="2">
                  <c:v>0</c:v>
                </c:pt>
                <c:pt idx="3">
                  <c:v>2</c:v>
                </c:pt>
              </c:numCache>
            </c:numRef>
          </c:val>
          <c:extLst>
            <c:ext xmlns:c16="http://schemas.microsoft.com/office/drawing/2014/chart" uri="{C3380CC4-5D6E-409C-BE32-E72D297353CC}">
              <c16:uniqueId val="{00000000-43D2-414A-9371-A01E9E9DF131}"/>
            </c:ext>
          </c:extLst>
        </c:ser>
        <c:dLbls>
          <c:showLegendKey val="0"/>
          <c:showVal val="0"/>
          <c:showCatName val="0"/>
          <c:showSerName val="0"/>
          <c:showPercent val="0"/>
          <c:showBubbleSize val="0"/>
        </c:dLbls>
        <c:gapWidth val="150"/>
        <c:axId val="369832992"/>
        <c:axId val="369833824"/>
      </c:barChart>
      <c:catAx>
        <c:axId val="3698329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833824"/>
        <c:crosses val="autoZero"/>
        <c:auto val="1"/>
        <c:lblAlgn val="ctr"/>
        <c:lblOffset val="100"/>
        <c:noMultiLvlLbl val="0"/>
      </c:catAx>
      <c:valAx>
        <c:axId val="369833824"/>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83299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1</xdr:row>
      <xdr:rowOff>139701</xdr:rowOff>
    </xdr:from>
    <xdr:to>
      <xdr:col>1</xdr:col>
      <xdr:colOff>1104900</xdr:colOff>
      <xdr:row>5</xdr:row>
      <xdr:rowOff>21569</xdr:rowOff>
    </xdr:to>
    <xdr:pic>
      <xdr:nvPicPr>
        <xdr:cNvPr id="3" name="Picture 2">
          <a:extLst>
            <a:ext uri="{FF2B5EF4-FFF2-40B4-BE49-F238E27FC236}">
              <a16:creationId xmlns:a16="http://schemas.microsoft.com/office/drawing/2014/main" id="{1924D245-AC99-4D23-AFD6-AEDFF8631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0" y="317501"/>
          <a:ext cx="971550" cy="593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112060</xdr:colOff>
      <xdr:row>7</xdr:row>
      <xdr:rowOff>100106</xdr:rowOff>
    </xdr:from>
    <xdr:to>
      <xdr:col>22</xdr:col>
      <xdr:colOff>395942</xdr:colOff>
      <xdr:row>22</xdr:row>
      <xdr:rowOff>64247</xdr:rowOff>
    </xdr:to>
    <xdr:graphicFrame macro="">
      <xdr:nvGraphicFramePr>
        <xdr:cNvPr id="3" name="Chart 2">
          <a:extLst>
            <a:ext uri="{FF2B5EF4-FFF2-40B4-BE49-F238E27FC236}">
              <a16:creationId xmlns:a16="http://schemas.microsoft.com/office/drawing/2014/main" id="{5BC6BE35-FE6B-E349-713F-9ED630436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85767</xdr:colOff>
      <xdr:row>10</xdr:row>
      <xdr:rowOff>458518</xdr:rowOff>
    </xdr:from>
    <xdr:to>
      <xdr:col>4</xdr:col>
      <xdr:colOff>3186566</xdr:colOff>
      <xdr:row>10</xdr:row>
      <xdr:rowOff>2254591</xdr:rowOff>
    </xdr:to>
    <xdr:pic>
      <xdr:nvPicPr>
        <xdr:cNvPr id="3" name="Picture 2">
          <a:extLst>
            <a:ext uri="{FF2B5EF4-FFF2-40B4-BE49-F238E27FC236}">
              <a16:creationId xmlns:a16="http://schemas.microsoft.com/office/drawing/2014/main" id="{3ED2C38D-77B8-0F8F-4EB0-8E10C06E3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58910" y="2272804"/>
          <a:ext cx="3100799" cy="1796073"/>
        </a:xfrm>
        <a:prstGeom prst="rect">
          <a:avLst/>
        </a:prstGeom>
      </xdr:spPr>
    </xdr:pic>
    <xdr:clientData/>
  </xdr:twoCellAnchor>
  <xdr:oneCellAnchor>
    <xdr:from>
      <xdr:col>4</xdr:col>
      <xdr:colOff>164354</xdr:colOff>
      <xdr:row>38</xdr:row>
      <xdr:rowOff>440601</xdr:rowOff>
    </xdr:from>
    <xdr:ext cx="3024019" cy="1718568"/>
    <xdr:pic>
      <xdr:nvPicPr>
        <xdr:cNvPr id="9" name="Picture 8">
          <a:extLst>
            <a:ext uri="{FF2B5EF4-FFF2-40B4-BE49-F238E27FC236}">
              <a16:creationId xmlns:a16="http://schemas.microsoft.com/office/drawing/2014/main" id="{DC3441DF-52B5-47D0-9857-6B17FF4561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37497" y="31229030"/>
          <a:ext cx="3024019" cy="1718568"/>
        </a:xfrm>
        <a:prstGeom prst="rect">
          <a:avLst/>
        </a:prstGeom>
      </xdr:spPr>
    </xdr:pic>
    <xdr:clientData/>
  </xdr:oneCellAnchor>
  <xdr:oneCellAnchor>
    <xdr:from>
      <xdr:col>4</xdr:col>
      <xdr:colOff>125637</xdr:colOff>
      <xdr:row>39</xdr:row>
      <xdr:rowOff>462643</xdr:rowOff>
    </xdr:from>
    <xdr:ext cx="3051477" cy="2102055"/>
    <xdr:pic>
      <xdr:nvPicPr>
        <xdr:cNvPr id="10" name="Picture 9">
          <a:extLst>
            <a:ext uri="{FF2B5EF4-FFF2-40B4-BE49-F238E27FC236}">
              <a16:creationId xmlns:a16="http://schemas.microsoft.com/office/drawing/2014/main" id="{FC985148-D570-474D-85C3-E64E96017B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98780" y="33428214"/>
          <a:ext cx="3051477" cy="2102055"/>
        </a:xfrm>
        <a:prstGeom prst="rect">
          <a:avLst/>
        </a:prstGeom>
      </xdr:spPr>
    </xdr:pic>
    <xdr:clientData/>
  </xdr:oneCellAnchor>
  <xdr:oneCellAnchor>
    <xdr:from>
      <xdr:col>4</xdr:col>
      <xdr:colOff>99785</xdr:colOff>
      <xdr:row>40</xdr:row>
      <xdr:rowOff>536583</xdr:rowOff>
    </xdr:from>
    <xdr:ext cx="3065540" cy="1253333"/>
    <xdr:pic>
      <xdr:nvPicPr>
        <xdr:cNvPr id="11" name="Picture 10">
          <a:extLst>
            <a:ext uri="{FF2B5EF4-FFF2-40B4-BE49-F238E27FC236}">
              <a16:creationId xmlns:a16="http://schemas.microsoft.com/office/drawing/2014/main" id="{AC1F411A-B408-490D-93C7-B54A9AECAC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72928" y="36287083"/>
          <a:ext cx="3065540" cy="125333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3:S21"/>
  <sheetViews>
    <sheetView showGridLines="0" topLeftCell="A4" workbookViewId="0">
      <selection activeCell="I7" sqref="I7:N7"/>
    </sheetView>
  </sheetViews>
  <sheetFormatPr defaultRowHeight="14" x14ac:dyDescent="0.3"/>
  <cols>
    <col min="2" max="2" width="16.7265625" customWidth="1"/>
    <col min="3" max="3" width="17.54296875" customWidth="1"/>
    <col min="4" max="4" width="17.1796875" customWidth="1"/>
    <col min="5" max="5" width="16.7265625" customWidth="1"/>
  </cols>
  <sheetData>
    <row r="3" spans="1:19" ht="14" customHeight="1" x14ac:dyDescent="0.3">
      <c r="A3" s="2"/>
      <c r="B3" s="80"/>
      <c r="C3" s="81" t="s">
        <v>0</v>
      </c>
      <c r="D3" s="81"/>
      <c r="E3" s="81"/>
      <c r="F3" s="81"/>
      <c r="G3" s="81"/>
      <c r="H3" s="81"/>
      <c r="I3" s="81"/>
      <c r="J3" s="81"/>
      <c r="K3" s="81"/>
      <c r="L3" s="81"/>
      <c r="M3" s="81"/>
      <c r="N3" s="81"/>
      <c r="O3" s="3"/>
      <c r="P3" s="3"/>
      <c r="Q3" s="3"/>
      <c r="R3" s="3"/>
      <c r="S3" s="3"/>
    </row>
    <row r="4" spans="1:19" ht="14" customHeight="1" x14ac:dyDescent="0.3">
      <c r="A4" s="2"/>
      <c r="B4" s="80"/>
      <c r="C4" s="81"/>
      <c r="D4" s="81"/>
      <c r="E4" s="81"/>
      <c r="F4" s="81"/>
      <c r="G4" s="81"/>
      <c r="H4" s="81"/>
      <c r="I4" s="81"/>
      <c r="J4" s="81"/>
      <c r="K4" s="81"/>
      <c r="L4" s="81"/>
      <c r="M4" s="81"/>
      <c r="N4" s="81"/>
      <c r="O4" s="3"/>
      <c r="P4" s="3"/>
      <c r="Q4" s="3"/>
      <c r="R4" s="3"/>
      <c r="S4" s="3"/>
    </row>
    <row r="5" spans="1:19" ht="14" customHeight="1" x14ac:dyDescent="0.3">
      <c r="A5" s="2"/>
      <c r="B5" s="80"/>
      <c r="C5" s="81"/>
      <c r="D5" s="81"/>
      <c r="E5" s="81"/>
      <c r="F5" s="81"/>
      <c r="G5" s="81"/>
      <c r="H5" s="81"/>
      <c r="I5" s="81"/>
      <c r="J5" s="81"/>
      <c r="K5" s="81"/>
      <c r="L5" s="81"/>
      <c r="M5" s="81"/>
      <c r="N5" s="81"/>
      <c r="O5" s="3"/>
      <c r="P5" s="3"/>
      <c r="Q5" s="3"/>
      <c r="R5" s="3"/>
      <c r="S5" s="3"/>
    </row>
    <row r="6" spans="1:19" x14ac:dyDescent="0.3">
      <c r="B6" s="88"/>
      <c r="C6" s="89"/>
      <c r="D6" s="4"/>
      <c r="E6" s="88"/>
      <c r="F6" s="90"/>
      <c r="G6" s="90"/>
      <c r="H6" s="90"/>
      <c r="I6" s="90"/>
      <c r="J6" s="90"/>
      <c r="K6" s="90"/>
      <c r="L6" s="90"/>
      <c r="M6" s="90"/>
      <c r="N6" s="89"/>
    </row>
    <row r="7" spans="1:19" ht="14.5" x14ac:dyDescent="0.35">
      <c r="B7" s="5" t="s">
        <v>1</v>
      </c>
      <c r="C7" s="82" t="s">
        <v>121</v>
      </c>
      <c r="D7" s="82"/>
      <c r="E7" s="82"/>
      <c r="F7" s="83" t="s">
        <v>4</v>
      </c>
      <c r="G7" s="83"/>
      <c r="H7" s="83"/>
      <c r="I7" s="91" t="s">
        <v>55</v>
      </c>
      <c r="J7" s="92"/>
      <c r="K7" s="92"/>
      <c r="L7" s="92"/>
      <c r="M7" s="92"/>
      <c r="N7" s="92"/>
      <c r="O7" s="8"/>
    </row>
    <row r="8" spans="1:19" ht="14.5" x14ac:dyDescent="0.35">
      <c r="B8" s="5" t="s">
        <v>2</v>
      </c>
      <c r="C8" s="82"/>
      <c r="D8" s="82"/>
      <c r="E8" s="82"/>
      <c r="F8" s="84" t="s">
        <v>5</v>
      </c>
      <c r="G8" s="84"/>
      <c r="H8" s="84"/>
      <c r="I8" s="93" t="s">
        <v>59</v>
      </c>
      <c r="J8" s="94"/>
      <c r="K8" s="94"/>
      <c r="L8" s="94"/>
      <c r="M8" s="94"/>
      <c r="N8" s="95"/>
      <c r="O8" s="8"/>
    </row>
    <row r="9" spans="1:19" ht="14.5" x14ac:dyDescent="0.35">
      <c r="B9" s="97" t="s">
        <v>3</v>
      </c>
      <c r="C9" s="82"/>
      <c r="D9" s="82"/>
      <c r="E9" s="82"/>
      <c r="F9" s="84" t="s">
        <v>6</v>
      </c>
      <c r="G9" s="84"/>
      <c r="H9" s="84"/>
      <c r="I9" s="93" t="s">
        <v>58</v>
      </c>
      <c r="J9" s="94"/>
      <c r="K9" s="94"/>
      <c r="L9" s="94"/>
      <c r="M9" s="94"/>
      <c r="N9" s="95"/>
      <c r="O9" s="8"/>
    </row>
    <row r="10" spans="1:19" ht="14.5" x14ac:dyDescent="0.35">
      <c r="B10" s="97"/>
      <c r="C10" s="82"/>
      <c r="D10" s="82"/>
      <c r="E10" s="82"/>
      <c r="F10" s="84" t="s">
        <v>7</v>
      </c>
      <c r="G10" s="84"/>
      <c r="H10" s="84"/>
      <c r="I10" s="96">
        <v>1</v>
      </c>
      <c r="J10" s="96"/>
      <c r="K10" s="96"/>
      <c r="L10" s="96"/>
      <c r="M10" s="96"/>
      <c r="N10" s="96"/>
      <c r="O10" s="8"/>
    </row>
    <row r="11" spans="1:19" ht="14.5" x14ac:dyDescent="0.35">
      <c r="A11" s="1"/>
      <c r="B11" s="85"/>
      <c r="C11" s="6"/>
      <c r="D11" s="6"/>
      <c r="E11" s="6"/>
      <c r="F11" s="87"/>
      <c r="G11" s="87"/>
      <c r="H11" s="87"/>
      <c r="I11" s="87"/>
      <c r="J11" s="87"/>
      <c r="K11" s="87"/>
      <c r="L11" s="87"/>
      <c r="M11" s="87"/>
      <c r="N11" s="87"/>
      <c r="O11" s="87"/>
    </row>
    <row r="12" spans="1:19" ht="14.5" x14ac:dyDescent="0.35">
      <c r="B12" s="86"/>
      <c r="C12" s="8"/>
      <c r="D12" s="8"/>
      <c r="E12" s="8"/>
      <c r="F12" s="86"/>
      <c r="G12" s="8"/>
      <c r="H12" s="8"/>
      <c r="I12" s="8"/>
      <c r="J12" s="8"/>
      <c r="K12" s="8"/>
      <c r="L12" s="8"/>
      <c r="M12" s="8"/>
      <c r="N12" s="8"/>
      <c r="O12" s="8"/>
    </row>
    <row r="13" spans="1:19" ht="14.5" x14ac:dyDescent="0.35">
      <c r="B13" s="7" t="s">
        <v>8</v>
      </c>
      <c r="C13" s="8"/>
      <c r="D13" s="8"/>
      <c r="E13" s="8"/>
      <c r="F13" s="8"/>
      <c r="G13" s="8"/>
      <c r="H13" s="8"/>
      <c r="I13" s="8"/>
      <c r="J13" s="8"/>
      <c r="K13" s="8"/>
      <c r="L13" s="8"/>
      <c r="M13" s="8"/>
      <c r="N13" s="8"/>
      <c r="O13" s="8"/>
    </row>
    <row r="14" spans="1:19" ht="14.5" x14ac:dyDescent="0.35">
      <c r="B14" s="10" t="s">
        <v>9</v>
      </c>
      <c r="C14" s="11" t="s">
        <v>10</v>
      </c>
      <c r="D14" s="11" t="s">
        <v>11</v>
      </c>
      <c r="E14" s="11" t="s">
        <v>12</v>
      </c>
      <c r="F14" s="11" t="s">
        <v>13</v>
      </c>
      <c r="G14" s="8"/>
      <c r="H14" s="8"/>
      <c r="I14" s="8"/>
      <c r="J14" s="8"/>
      <c r="K14" s="8"/>
      <c r="L14" s="8"/>
      <c r="M14" s="8"/>
      <c r="N14" s="8"/>
      <c r="O14" s="8"/>
    </row>
    <row r="15" spans="1:19" ht="14.5" x14ac:dyDescent="0.35">
      <c r="B15" s="18"/>
      <c r="C15" s="9"/>
      <c r="D15" s="9"/>
      <c r="E15" s="9"/>
      <c r="F15" s="9"/>
      <c r="G15" s="8"/>
      <c r="H15" s="8"/>
      <c r="I15" s="8"/>
      <c r="J15" s="8"/>
      <c r="K15" s="8"/>
      <c r="L15" s="8"/>
      <c r="M15" s="8"/>
      <c r="N15" s="8"/>
      <c r="O15" s="8"/>
    </row>
    <row r="16" spans="1:19" ht="14.5" x14ac:dyDescent="0.35">
      <c r="B16" s="18"/>
      <c r="C16" s="9"/>
      <c r="D16" s="9"/>
      <c r="E16" s="9"/>
      <c r="F16" s="9"/>
      <c r="G16" s="8"/>
      <c r="H16" s="8"/>
      <c r="I16" s="8"/>
      <c r="J16" s="8"/>
      <c r="K16" s="8"/>
      <c r="L16" s="8"/>
      <c r="M16" s="8"/>
      <c r="N16" s="8"/>
      <c r="O16" s="8"/>
    </row>
    <row r="17" spans="2:15" ht="14.5" x14ac:dyDescent="0.35">
      <c r="B17" s="18"/>
      <c r="C17" s="9"/>
      <c r="D17" s="9"/>
      <c r="E17" s="9"/>
      <c r="F17" s="9"/>
      <c r="G17" s="8"/>
      <c r="H17" s="8"/>
      <c r="I17" s="8"/>
      <c r="J17" s="8"/>
      <c r="K17" s="8"/>
      <c r="L17" s="8"/>
      <c r="M17" s="8"/>
      <c r="N17" s="8"/>
      <c r="O17" s="8"/>
    </row>
    <row r="18" spans="2:15" ht="14.5" x14ac:dyDescent="0.35">
      <c r="B18" s="18"/>
      <c r="C18" s="9"/>
      <c r="D18" s="9"/>
      <c r="E18" s="9"/>
      <c r="F18" s="9"/>
      <c r="G18" s="8"/>
      <c r="H18" s="8"/>
      <c r="I18" s="8"/>
      <c r="J18" s="8"/>
      <c r="K18" s="8"/>
      <c r="L18" s="8"/>
      <c r="M18" s="8"/>
      <c r="N18" s="8"/>
      <c r="O18" s="8"/>
    </row>
    <row r="19" spans="2:15" ht="14.5" x14ac:dyDescent="0.35">
      <c r="B19" s="18"/>
      <c r="C19" s="9"/>
      <c r="D19" s="9"/>
      <c r="E19" s="9"/>
      <c r="F19" s="9"/>
      <c r="G19" s="8"/>
      <c r="H19" s="8"/>
      <c r="I19" s="8"/>
      <c r="J19" s="8"/>
      <c r="K19" s="8"/>
      <c r="L19" s="8"/>
      <c r="M19" s="8"/>
      <c r="N19" s="8"/>
      <c r="O19" s="8"/>
    </row>
    <row r="20" spans="2:15" ht="14.5" x14ac:dyDescent="0.35">
      <c r="B20" s="18"/>
      <c r="C20" s="9"/>
      <c r="D20" s="9"/>
      <c r="E20" s="9"/>
      <c r="F20" s="9"/>
      <c r="G20" s="8"/>
      <c r="H20" s="8"/>
      <c r="I20" s="8"/>
      <c r="J20" s="8"/>
      <c r="K20" s="8"/>
      <c r="L20" s="8"/>
      <c r="M20" s="8"/>
      <c r="N20" s="8"/>
      <c r="O20" s="8"/>
    </row>
    <row r="21" spans="2:15" ht="14.5" x14ac:dyDescent="0.35">
      <c r="B21" s="18"/>
      <c r="C21" s="9"/>
      <c r="D21" s="9"/>
      <c r="E21" s="9"/>
      <c r="F21" s="9"/>
      <c r="G21" s="8"/>
      <c r="H21" s="8"/>
      <c r="I21" s="8"/>
      <c r="J21" s="8"/>
      <c r="K21" s="8"/>
      <c r="L21" s="8"/>
      <c r="M21" s="8"/>
      <c r="N21" s="8"/>
      <c r="O21" s="8"/>
    </row>
  </sheetData>
  <mergeCells count="19">
    <mergeCell ref="B11:B12"/>
    <mergeCell ref="F11:F12"/>
    <mergeCell ref="G11:O11"/>
    <mergeCell ref="B6:C6"/>
    <mergeCell ref="E6:N6"/>
    <mergeCell ref="I7:N7"/>
    <mergeCell ref="I8:N8"/>
    <mergeCell ref="I9:N9"/>
    <mergeCell ref="I10:N10"/>
    <mergeCell ref="B9:B10"/>
    <mergeCell ref="B3:B5"/>
    <mergeCell ref="C3:N5"/>
    <mergeCell ref="C7:E7"/>
    <mergeCell ref="C8:E8"/>
    <mergeCell ref="C9:E10"/>
    <mergeCell ref="F7:H7"/>
    <mergeCell ref="F8:H8"/>
    <mergeCell ref="F9:H9"/>
    <mergeCell ref="F10:H10"/>
  </mergeCells>
  <hyperlinks>
    <hyperlink ref="F7:H7" location="'Test Repost'!A1" display="Creator" xr:uid="{CB214CED-6D23-4D2C-9E16-7808FA1BF603}"/>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22"/>
  <sheetViews>
    <sheetView showGridLines="0" zoomScale="85" zoomScaleNormal="85" workbookViewId="0">
      <selection activeCell="I20" sqref="I20"/>
    </sheetView>
  </sheetViews>
  <sheetFormatPr defaultRowHeight="14.5" x14ac:dyDescent="0.35"/>
  <cols>
    <col min="2" max="2" width="8.7265625" style="8" customWidth="1"/>
    <col min="3" max="3" width="5.90625" style="8" customWidth="1"/>
    <col min="4" max="4" width="12.6328125" style="8" customWidth="1"/>
    <col min="5" max="5" width="13.90625" style="8" customWidth="1"/>
    <col min="6" max="6" width="8.6328125" style="8" customWidth="1"/>
    <col min="7" max="7" width="12.6328125" style="8" customWidth="1"/>
    <col min="8" max="8" width="11.7265625" style="8" customWidth="1"/>
    <col min="9" max="9" width="12.26953125" style="8" customWidth="1"/>
    <col min="10" max="10" width="12.81640625" style="8" customWidth="1"/>
    <col min="11" max="15" width="8.7265625" style="8"/>
  </cols>
  <sheetData>
    <row r="1" spans="2:16" ht="14" x14ac:dyDescent="0.3">
      <c r="B1"/>
      <c r="C1"/>
      <c r="D1"/>
      <c r="E1"/>
      <c r="F1"/>
      <c r="G1"/>
      <c r="H1"/>
      <c r="I1"/>
      <c r="J1"/>
      <c r="K1"/>
      <c r="L1"/>
      <c r="M1"/>
      <c r="N1"/>
      <c r="O1"/>
    </row>
    <row r="2" spans="2:16" ht="14" x14ac:dyDescent="0.3">
      <c r="B2" s="81" t="s">
        <v>17</v>
      </c>
      <c r="C2" s="81"/>
      <c r="D2" s="81"/>
      <c r="E2" s="81"/>
      <c r="F2" s="81"/>
      <c r="G2" s="81"/>
      <c r="H2" s="81"/>
      <c r="I2" s="81"/>
      <c r="J2" s="81"/>
      <c r="K2" s="81"/>
      <c r="L2" s="81"/>
      <c r="M2" s="81"/>
      <c r="N2" s="81"/>
      <c r="O2" s="81"/>
    </row>
    <row r="3" spans="2:16" ht="14" x14ac:dyDescent="0.3">
      <c r="B3" s="81"/>
      <c r="C3" s="81"/>
      <c r="D3" s="81"/>
      <c r="E3" s="81"/>
      <c r="F3" s="81"/>
      <c r="G3" s="81"/>
      <c r="H3" s="81"/>
      <c r="I3" s="81"/>
      <c r="J3" s="81"/>
      <c r="K3" s="81"/>
      <c r="L3" s="81"/>
      <c r="M3" s="81"/>
      <c r="N3" s="81"/>
      <c r="O3" s="81"/>
    </row>
    <row r="4" spans="2:16" x14ac:dyDescent="0.35">
      <c r="B4" s="98" t="s">
        <v>1</v>
      </c>
      <c r="C4" s="98"/>
      <c r="D4" s="98" t="str">
        <f>Cover!C7</f>
        <v xml:space="preserve"> AB-SD Software</v>
      </c>
      <c r="E4" s="98"/>
      <c r="F4" s="98"/>
      <c r="G4" s="98"/>
      <c r="H4" s="99" t="s">
        <v>4</v>
      </c>
      <c r="I4" s="99"/>
      <c r="J4" s="91" t="s">
        <v>55</v>
      </c>
      <c r="K4" s="92"/>
      <c r="L4" s="92"/>
      <c r="M4" s="92"/>
      <c r="N4" s="92"/>
      <c r="O4" s="92"/>
    </row>
    <row r="5" spans="2:16" x14ac:dyDescent="0.35">
      <c r="B5" s="98" t="s">
        <v>2</v>
      </c>
      <c r="C5" s="98"/>
      <c r="D5" s="98" t="str">
        <f>IF(Cover!C8=0,"","")</f>
        <v/>
      </c>
      <c r="E5" s="98"/>
      <c r="F5" s="98"/>
      <c r="G5" s="98"/>
      <c r="H5" s="100" t="s">
        <v>5</v>
      </c>
      <c r="I5" s="101"/>
      <c r="J5" s="93" t="s">
        <v>59</v>
      </c>
      <c r="K5" s="94"/>
      <c r="L5" s="94"/>
      <c r="M5" s="94"/>
      <c r="N5" s="94"/>
      <c r="O5" s="95"/>
    </row>
    <row r="6" spans="2:16" x14ac:dyDescent="0.35">
      <c r="B6" s="98" t="s">
        <v>14</v>
      </c>
      <c r="C6" s="98"/>
      <c r="D6" s="98" t="str">
        <f>IF(Cover!C9=0,"","")</f>
        <v/>
      </c>
      <c r="E6" s="98"/>
      <c r="F6" s="98"/>
      <c r="G6" s="98"/>
      <c r="H6" s="100" t="s">
        <v>16</v>
      </c>
      <c r="I6" s="101"/>
      <c r="J6" s="93" t="s">
        <v>58</v>
      </c>
      <c r="K6" s="94"/>
      <c r="L6" s="94"/>
      <c r="M6" s="94"/>
      <c r="N6" s="94"/>
      <c r="O6" s="95"/>
    </row>
    <row r="7" spans="2:16" x14ac:dyDescent="0.35">
      <c r="B7" s="98" t="s">
        <v>15</v>
      </c>
      <c r="C7" s="98"/>
      <c r="D7" s="98"/>
      <c r="E7" s="98"/>
      <c r="F7" s="98"/>
      <c r="G7" s="98"/>
      <c r="H7" s="98"/>
      <c r="I7" s="98"/>
      <c r="J7" s="98"/>
      <c r="K7" s="98"/>
      <c r="L7" s="98"/>
      <c r="M7" s="98"/>
      <c r="N7" s="98"/>
      <c r="O7" s="98"/>
    </row>
    <row r="8" spans="2:16" ht="14" x14ac:dyDescent="0.3">
      <c r="B8" s="85"/>
      <c r="C8" s="85"/>
      <c r="D8" s="85"/>
      <c r="E8" s="85"/>
      <c r="F8" s="85"/>
      <c r="G8" s="85"/>
      <c r="H8" s="85"/>
      <c r="I8" s="85"/>
      <c r="J8" s="85"/>
      <c r="K8" s="85"/>
      <c r="L8" s="85"/>
      <c r="M8" s="85"/>
      <c r="N8" s="85"/>
      <c r="O8" s="85"/>
    </row>
    <row r="9" spans="2:16" ht="14" x14ac:dyDescent="0.3">
      <c r="B9" s="86"/>
      <c r="C9" s="86"/>
      <c r="D9" s="86"/>
      <c r="E9" s="86"/>
      <c r="F9" s="86"/>
      <c r="G9" s="86"/>
      <c r="H9" s="86"/>
      <c r="I9" s="86"/>
      <c r="J9" s="86"/>
      <c r="K9" s="86"/>
      <c r="L9" s="86"/>
      <c r="M9" s="86"/>
      <c r="N9" s="86"/>
      <c r="O9" s="86"/>
    </row>
    <row r="10" spans="2:16" ht="14" x14ac:dyDescent="0.3">
      <c r="B10" s="103"/>
      <c r="C10" s="103"/>
      <c r="D10" s="103"/>
      <c r="E10" s="103"/>
      <c r="F10" s="103"/>
      <c r="G10" s="103"/>
      <c r="H10" s="103"/>
      <c r="I10" s="103"/>
      <c r="J10" s="103"/>
      <c r="K10" s="103"/>
      <c r="L10" s="103"/>
      <c r="M10" s="103"/>
      <c r="N10" s="103"/>
      <c r="O10" s="103"/>
    </row>
    <row r="11" spans="2:16" x14ac:dyDescent="0.35">
      <c r="B11" s="102" t="s">
        <v>18</v>
      </c>
      <c r="C11" s="102"/>
      <c r="D11" s="114" t="s">
        <v>19</v>
      </c>
      <c r="E11" s="114"/>
      <c r="F11" s="114"/>
      <c r="G11" s="28" t="s">
        <v>20</v>
      </c>
      <c r="H11" s="28" t="s">
        <v>21</v>
      </c>
      <c r="I11" s="28" t="s">
        <v>22</v>
      </c>
      <c r="J11" s="28" t="s">
        <v>23</v>
      </c>
      <c r="K11" s="102" t="s">
        <v>24</v>
      </c>
      <c r="L11" s="102"/>
      <c r="M11" s="102"/>
      <c r="N11" s="102"/>
      <c r="O11" s="102"/>
    </row>
    <row r="12" spans="2:16" x14ac:dyDescent="0.35">
      <c r="B12" s="104">
        <v>1</v>
      </c>
      <c r="C12" s="105"/>
      <c r="D12" s="111" t="s">
        <v>122</v>
      </c>
      <c r="E12" s="112"/>
      <c r="F12" s="113"/>
      <c r="G12" s="9">
        <f>'Test scenarios'!$A$5</f>
        <v>36</v>
      </c>
      <c r="H12" s="9">
        <f>'Test scenarios'!$B$5</f>
        <v>13</v>
      </c>
      <c r="I12" s="9">
        <f>'Test scenarios'!$C$5</f>
        <v>0</v>
      </c>
      <c r="J12" s="9">
        <f>'Test scenarios'!$D$5</f>
        <v>2</v>
      </c>
      <c r="K12" s="116">
        <f>SUM(G12:J12)</f>
        <v>51</v>
      </c>
      <c r="L12" s="117"/>
      <c r="M12" s="117"/>
      <c r="N12" s="117"/>
      <c r="O12" s="118"/>
      <c r="P12" t="s">
        <v>54</v>
      </c>
    </row>
    <row r="13" spans="2:16" x14ac:dyDescent="0.35">
      <c r="B13" s="104">
        <v>1</v>
      </c>
      <c r="C13" s="105"/>
      <c r="D13" s="111" t="str">
        <f>IF('Test scenarios'!$B$1:$E$1=0,"","")</f>
        <v/>
      </c>
      <c r="E13" s="112"/>
      <c r="F13" s="113"/>
      <c r="G13" s="9"/>
      <c r="H13" s="9"/>
      <c r="I13" s="9"/>
      <c r="J13" s="9"/>
      <c r="K13" s="116"/>
      <c r="L13" s="117"/>
      <c r="M13" s="117"/>
      <c r="N13" s="117"/>
      <c r="O13" s="118"/>
    </row>
    <row r="14" spans="2:16" x14ac:dyDescent="0.35">
      <c r="B14" s="104">
        <v>1</v>
      </c>
      <c r="C14" s="105"/>
      <c r="D14" s="111" t="str">
        <f>IF('Test scenarios'!$B$1:$E$1=0,"","")</f>
        <v/>
      </c>
      <c r="E14" s="112"/>
      <c r="F14" s="113"/>
      <c r="G14" s="9"/>
      <c r="H14" s="9"/>
      <c r="I14" s="9"/>
      <c r="J14" s="9"/>
      <c r="K14" s="116"/>
      <c r="L14" s="117"/>
      <c r="M14" s="117"/>
      <c r="N14" s="117"/>
      <c r="O14" s="118"/>
    </row>
    <row r="15" spans="2:16" x14ac:dyDescent="0.35">
      <c r="B15" s="104">
        <v>1</v>
      </c>
      <c r="C15" s="105"/>
      <c r="D15" s="111" t="str">
        <f>IF('Test scenarios'!$B$1:$E$1=0,"","")</f>
        <v/>
      </c>
      <c r="E15" s="112"/>
      <c r="F15" s="113"/>
      <c r="G15" s="9"/>
      <c r="H15" s="9"/>
      <c r="I15" s="9"/>
      <c r="J15" s="9"/>
      <c r="K15" s="116"/>
      <c r="L15" s="117"/>
      <c r="M15" s="117"/>
      <c r="N15" s="117"/>
      <c r="O15" s="118"/>
    </row>
    <row r="16" spans="2:16" x14ac:dyDescent="0.35">
      <c r="B16" s="104">
        <v>1</v>
      </c>
      <c r="C16" s="105"/>
      <c r="D16" s="111" t="str">
        <f>IF('Test scenarios'!$B$1:$E$1=0,"","")</f>
        <v/>
      </c>
      <c r="E16" s="112"/>
      <c r="F16" s="113"/>
      <c r="G16" s="9"/>
      <c r="H16" s="9"/>
      <c r="I16" s="9"/>
      <c r="J16" s="9"/>
      <c r="K16" s="116"/>
      <c r="L16" s="117"/>
      <c r="M16" s="117"/>
      <c r="N16" s="117"/>
      <c r="O16" s="118"/>
    </row>
    <row r="17" spans="2:15" x14ac:dyDescent="0.35">
      <c r="B17" s="104">
        <v>1</v>
      </c>
      <c r="C17" s="105"/>
      <c r="D17" s="111" t="str">
        <f>IF('Test scenarios'!$B$1:$E$1=0,"","")</f>
        <v/>
      </c>
      <c r="E17" s="112"/>
      <c r="F17" s="113"/>
      <c r="G17" s="9"/>
      <c r="H17" s="9"/>
      <c r="I17" s="9"/>
      <c r="J17" s="9"/>
      <c r="K17" s="116"/>
      <c r="L17" s="117"/>
      <c r="M17" s="117"/>
      <c r="N17" s="117"/>
      <c r="O17" s="118"/>
    </row>
    <row r="18" spans="2:15" x14ac:dyDescent="0.35">
      <c r="B18" s="104">
        <v>1</v>
      </c>
      <c r="C18" s="105"/>
      <c r="D18" s="111" t="str">
        <f>IF('Test scenarios'!$B$1:$E$1=0,"","")</f>
        <v/>
      </c>
      <c r="E18" s="112"/>
      <c r="F18" s="113"/>
      <c r="G18" s="9"/>
      <c r="H18" s="9"/>
      <c r="I18" s="9"/>
      <c r="J18" s="9"/>
      <c r="K18" s="116"/>
      <c r="L18" s="117"/>
      <c r="M18" s="117"/>
      <c r="N18" s="117"/>
      <c r="O18" s="118"/>
    </row>
    <row r="19" spans="2:15" x14ac:dyDescent="0.35">
      <c r="B19" s="106"/>
      <c r="C19" s="107"/>
      <c r="D19" s="108" t="s">
        <v>57</v>
      </c>
      <c r="E19" s="109"/>
      <c r="F19" s="110"/>
      <c r="G19" s="12">
        <f>SUM(G12:G18)</f>
        <v>36</v>
      </c>
      <c r="H19" s="12">
        <f t="shared" ref="H19:I19" si="0">SUM(H12:H18)</f>
        <v>13</v>
      </c>
      <c r="I19" s="12">
        <f t="shared" si="0"/>
        <v>0</v>
      </c>
      <c r="J19" s="12">
        <f>SUM(J12:J18)</f>
        <v>2</v>
      </c>
      <c r="K19" s="106">
        <f>SUBTOTAL(9,G19:J19)</f>
        <v>51</v>
      </c>
      <c r="L19" s="115"/>
      <c r="M19" s="115"/>
      <c r="N19" s="115"/>
      <c r="O19" s="107"/>
    </row>
    <row r="20" spans="2:15" x14ac:dyDescent="0.35">
      <c r="B20" s="27"/>
      <c r="C20" s="9"/>
      <c r="D20" s="9"/>
      <c r="E20" s="9"/>
      <c r="F20" s="9"/>
      <c r="G20" s="21"/>
      <c r="H20" s="21"/>
      <c r="I20" s="21"/>
      <c r="J20" s="21"/>
      <c r="K20" s="9"/>
      <c r="L20" s="9"/>
      <c r="M20" s="9"/>
      <c r="N20" s="9"/>
      <c r="O20" s="9"/>
    </row>
    <row r="21" spans="2:15" x14ac:dyDescent="0.35">
      <c r="B21" s="9"/>
      <c r="C21" s="9"/>
      <c r="D21" s="119" t="s">
        <v>25</v>
      </c>
      <c r="E21" s="119"/>
      <c r="F21" s="9"/>
      <c r="G21" s="9"/>
      <c r="H21" s="19">
        <v>1</v>
      </c>
      <c r="I21" s="22">
        <f>(SUM(G12:G18)+SUM(H12:H18))/K19</f>
        <v>0.96078431372549022</v>
      </c>
      <c r="J21" s="9"/>
      <c r="K21" s="9"/>
      <c r="L21" s="9"/>
      <c r="M21" s="9"/>
      <c r="N21" s="9"/>
      <c r="O21" s="9"/>
    </row>
    <row r="22" spans="2:15" x14ac:dyDescent="0.35">
      <c r="B22" s="9"/>
      <c r="C22" s="9"/>
      <c r="D22" s="119" t="s">
        <v>26</v>
      </c>
      <c r="E22" s="119"/>
      <c r="F22" s="9"/>
      <c r="G22" s="9"/>
      <c r="H22" s="19">
        <v>1</v>
      </c>
      <c r="I22" s="22">
        <f>SUM(G12:G18)/(SUM(G12:G18)+SUM(H12:H18))</f>
        <v>0.73469387755102045</v>
      </c>
      <c r="J22" s="20"/>
      <c r="K22" s="9"/>
      <c r="L22" s="9"/>
      <c r="M22" s="9"/>
      <c r="N22" s="9"/>
      <c r="O22" s="9"/>
    </row>
  </sheetData>
  <mergeCells count="45">
    <mergeCell ref="D21:E21"/>
    <mergeCell ref="D22:E22"/>
    <mergeCell ref="D15:F15"/>
    <mergeCell ref="D14:F14"/>
    <mergeCell ref="D13:F13"/>
    <mergeCell ref="D12:F12"/>
    <mergeCell ref="K19:O19"/>
    <mergeCell ref="K18:O18"/>
    <mergeCell ref="K17:O17"/>
    <mergeCell ref="K16:O16"/>
    <mergeCell ref="K15:O15"/>
    <mergeCell ref="K14:O14"/>
    <mergeCell ref="K13:O13"/>
    <mergeCell ref="K12:O12"/>
    <mergeCell ref="K11:O11"/>
    <mergeCell ref="B8:O10"/>
    <mergeCell ref="B12:C12"/>
    <mergeCell ref="B19:C19"/>
    <mergeCell ref="B18:C18"/>
    <mergeCell ref="B17:C17"/>
    <mergeCell ref="B16:C16"/>
    <mergeCell ref="B15:C15"/>
    <mergeCell ref="B14:C14"/>
    <mergeCell ref="B13:C13"/>
    <mergeCell ref="D19:F19"/>
    <mergeCell ref="D18:F18"/>
    <mergeCell ref="D17:F17"/>
    <mergeCell ref="D16:F16"/>
    <mergeCell ref="B11:C11"/>
    <mergeCell ref="D11:F11"/>
    <mergeCell ref="B7:C7"/>
    <mergeCell ref="D4:G4"/>
    <mergeCell ref="D5:G5"/>
    <mergeCell ref="D6:G6"/>
    <mergeCell ref="D7:O7"/>
    <mergeCell ref="J4:O4"/>
    <mergeCell ref="J5:O5"/>
    <mergeCell ref="J6:O6"/>
    <mergeCell ref="B2:O3"/>
    <mergeCell ref="B4:C4"/>
    <mergeCell ref="B5:C5"/>
    <mergeCell ref="B6:C6"/>
    <mergeCell ref="H4:I4"/>
    <mergeCell ref="H5:I5"/>
    <mergeCell ref="H6:I6"/>
  </mergeCells>
  <hyperlinks>
    <hyperlink ref="H4:I4" location="Cover!A1" display="Creator" xr:uid="{9168C3C7-8B2F-49F6-A269-21F4078BB0FC}"/>
    <hyperlink ref="D12:F12" location="'Test scenarios'!A1" display="'Test scenarios'!A1" xr:uid="{3983851C-D945-4492-BC3C-745C47DB36C1}"/>
    <hyperlink ref="D13:F13" location="'Test scenarios'!A1" display="'Test scenarios'!A1" xr:uid="{E9A3D5F6-8FD3-4F5E-BBE0-6C9AD756A4F0}"/>
    <hyperlink ref="D14:F14" location="'Test scenarios'!A1" display="'Test scenarios'!A1" xr:uid="{EA126168-19FA-48C1-BA79-98F728FB4AFA}"/>
    <hyperlink ref="D15:F15" location="'Test scenarios'!A1" display="'Test scenarios'!A1" xr:uid="{6D414034-C8AF-48AD-94DE-3F2A732A0A1D}"/>
    <hyperlink ref="D11:F11" location="'Test scenarios'!A1" display="test Items" xr:uid="{67AEA94E-77B6-4812-9D42-9814FE55B614}"/>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6"/>
  <sheetViews>
    <sheetView showGridLines="0" tabSelected="1" zoomScale="70" zoomScaleNormal="70" workbookViewId="0">
      <selection activeCell="D11" sqref="D11"/>
    </sheetView>
  </sheetViews>
  <sheetFormatPr defaultRowHeight="14" x14ac:dyDescent="0.3"/>
  <cols>
    <col min="1" max="1" width="18.7265625" bestFit="1" customWidth="1"/>
    <col min="2" max="2" width="34.453125" customWidth="1"/>
    <col min="3" max="3" width="26.6328125" customWidth="1"/>
    <col min="4" max="4" width="38.6328125" customWidth="1"/>
    <col min="5" max="5" width="46.90625" customWidth="1"/>
    <col min="6" max="6" width="11.36328125" style="68" customWidth="1"/>
    <col min="7" max="7" width="14.453125" style="68" customWidth="1"/>
    <col min="8" max="8" width="29.1796875" style="68" customWidth="1"/>
    <col min="9" max="9" width="20.1796875" style="68" customWidth="1"/>
    <col min="10" max="10" width="12.36328125" customWidth="1"/>
    <col min="14" max="14" width="17.1796875" customWidth="1"/>
  </cols>
  <sheetData>
    <row r="1" spans="1:12" ht="14.5" x14ac:dyDescent="0.35">
      <c r="A1" s="30" t="s">
        <v>27</v>
      </c>
      <c r="B1" s="119" t="s">
        <v>123</v>
      </c>
      <c r="C1" s="119"/>
      <c r="D1" s="119"/>
      <c r="E1" s="119"/>
      <c r="F1" s="59"/>
      <c r="G1" s="59"/>
      <c r="H1" s="59"/>
      <c r="I1" s="59"/>
    </row>
    <row r="2" spans="1:12" ht="14.5" x14ac:dyDescent="0.35">
      <c r="A2" s="42" t="s">
        <v>28</v>
      </c>
      <c r="B2" s="119" t="s">
        <v>32</v>
      </c>
      <c r="C2" s="119"/>
      <c r="D2" s="119"/>
      <c r="E2" s="119"/>
      <c r="F2" s="59"/>
      <c r="G2" s="59"/>
      <c r="H2" s="59"/>
      <c r="I2" s="59"/>
    </row>
    <row r="3" spans="1:12" ht="14.5" x14ac:dyDescent="0.35">
      <c r="A3" s="42" t="s">
        <v>29</v>
      </c>
      <c r="B3" s="119" t="s">
        <v>55</v>
      </c>
      <c r="C3" s="119"/>
      <c r="D3" s="119"/>
      <c r="E3" s="119"/>
      <c r="F3" s="59"/>
      <c r="G3" s="59"/>
      <c r="H3" s="59"/>
      <c r="I3" s="59"/>
    </row>
    <row r="4" spans="1:12" ht="14.5" x14ac:dyDescent="0.35">
      <c r="A4" s="41" t="s">
        <v>30</v>
      </c>
      <c r="B4" s="41" t="s">
        <v>21</v>
      </c>
      <c r="C4" s="41" t="s">
        <v>22</v>
      </c>
      <c r="D4" s="41" t="s">
        <v>23</v>
      </c>
      <c r="E4" s="41" t="s">
        <v>24</v>
      </c>
      <c r="F4" s="59"/>
      <c r="G4" s="59"/>
      <c r="H4" s="59"/>
      <c r="I4" s="59"/>
    </row>
    <row r="5" spans="1:12" ht="14.5" x14ac:dyDescent="0.35">
      <c r="A5" s="41">
        <f>COUNTIF(F:F,"Pass")</f>
        <v>36</v>
      </c>
      <c r="B5" s="41">
        <f>COUNTIF(F:F,"Fail")</f>
        <v>13</v>
      </c>
      <c r="C5" s="41">
        <f>COUNTIF(F:F,"N/T")</f>
        <v>0</v>
      </c>
      <c r="D5" s="41">
        <f>COUNTIF(F:F,"N/A")</f>
        <v>2</v>
      </c>
      <c r="E5" s="41">
        <f>SUM(A5:D5)</f>
        <v>51</v>
      </c>
      <c r="F5" s="59"/>
      <c r="G5" s="59"/>
      <c r="H5" s="59"/>
      <c r="I5" s="59"/>
      <c r="K5" s="46"/>
      <c r="L5" s="46"/>
    </row>
    <row r="6" spans="1:12" ht="14.5" x14ac:dyDescent="0.35">
      <c r="A6" s="25">
        <f>A5/$E$5</f>
        <v>0.70588235294117652</v>
      </c>
      <c r="B6" s="25">
        <f t="shared" ref="B6:D6" si="0">B5/$E$5</f>
        <v>0.25490196078431371</v>
      </c>
      <c r="C6" s="25">
        <f t="shared" si="0"/>
        <v>0</v>
      </c>
      <c r="D6" s="25">
        <f t="shared" si="0"/>
        <v>3.9215686274509803E-2</v>
      </c>
      <c r="E6" s="26">
        <f>SUM(A6:D6)</f>
        <v>1</v>
      </c>
      <c r="F6" s="59"/>
      <c r="G6" s="59"/>
      <c r="H6" s="59"/>
      <c r="I6" s="59"/>
    </row>
    <row r="7" spans="1:12" ht="14.5" x14ac:dyDescent="0.35">
      <c r="A7" s="119" t="s">
        <v>31</v>
      </c>
      <c r="B7" s="119"/>
      <c r="C7" s="119"/>
      <c r="D7" s="119"/>
      <c r="E7" s="119"/>
      <c r="F7" s="59"/>
      <c r="G7" s="59"/>
      <c r="H7" s="59"/>
      <c r="I7" s="59"/>
    </row>
    <row r="8" spans="1:12" ht="14.5" x14ac:dyDescent="0.35">
      <c r="A8" s="13" t="s">
        <v>33</v>
      </c>
      <c r="B8" s="14" t="s">
        <v>34</v>
      </c>
      <c r="C8" s="14" t="s">
        <v>35</v>
      </c>
      <c r="D8" s="14" t="s">
        <v>36</v>
      </c>
      <c r="E8" s="14" t="s">
        <v>37</v>
      </c>
      <c r="F8" s="38" t="s">
        <v>38</v>
      </c>
      <c r="G8" s="38" t="s">
        <v>39</v>
      </c>
      <c r="H8" s="38" t="s">
        <v>40</v>
      </c>
      <c r="I8" s="38" t="s">
        <v>13</v>
      </c>
    </row>
    <row r="9" spans="1:12" ht="14.5" x14ac:dyDescent="0.3">
      <c r="A9" s="52"/>
      <c r="B9" s="52" t="s">
        <v>127</v>
      </c>
      <c r="C9" s="52"/>
      <c r="D9" s="52"/>
      <c r="E9" s="52"/>
      <c r="F9" s="60"/>
      <c r="G9" s="60"/>
      <c r="H9" s="60"/>
      <c r="I9" s="60"/>
    </row>
    <row r="10" spans="1:12" ht="14.5" x14ac:dyDescent="0.3">
      <c r="A10" s="69"/>
      <c r="B10" s="53" t="s">
        <v>125</v>
      </c>
      <c r="C10" s="53"/>
      <c r="D10" s="53"/>
      <c r="E10" s="53"/>
      <c r="F10" s="61"/>
      <c r="G10" s="61"/>
      <c r="H10" s="61"/>
      <c r="I10" s="61"/>
      <c r="L10" s="29"/>
    </row>
    <row r="11" spans="1:12" s="33" customFormat="1" ht="189.5" customHeight="1" x14ac:dyDescent="0.3">
      <c r="A11" s="70" t="str">
        <f t="shared" ref="A11:A68" si="1">IF(AND(E11=""),"","["&amp;TEXT($B$1,"##")&amp;"-"&amp;TEXT(ROW()-9- COUNTBLANK($E$8:E10) +1,"##")&amp;"]")</f>
        <v>[Organisation-Function Testing-1]</v>
      </c>
      <c r="B11" s="35" t="s">
        <v>126</v>
      </c>
      <c r="C11" s="35"/>
      <c r="D11" s="35" t="s">
        <v>129</v>
      </c>
      <c r="E11" s="37" t="s">
        <v>176</v>
      </c>
      <c r="F11" s="74" t="s">
        <v>21</v>
      </c>
      <c r="G11" s="62" t="s">
        <v>58</v>
      </c>
      <c r="H11" s="74" t="str">
        <f>B3</f>
        <v>Nguyễn Thị Thanh Dang</v>
      </c>
      <c r="I11" s="72">
        <v>7</v>
      </c>
      <c r="L11" s="29"/>
    </row>
    <row r="12" spans="1:12" ht="14.5" x14ac:dyDescent="0.3">
      <c r="A12" s="70" t="str">
        <f t="shared" si="1"/>
        <v/>
      </c>
      <c r="B12" s="53" t="s">
        <v>124</v>
      </c>
      <c r="C12" s="53"/>
      <c r="D12" s="53"/>
      <c r="E12" s="53"/>
      <c r="F12" s="61"/>
      <c r="G12" s="61"/>
      <c r="H12" s="61"/>
      <c r="I12" s="61"/>
      <c r="L12" s="29"/>
    </row>
    <row r="13" spans="1:12" s="33" customFormat="1" ht="58" x14ac:dyDescent="0.3">
      <c r="A13" s="70" t="str">
        <f t="shared" si="1"/>
        <v>[Organisation-Function Testing-2]</v>
      </c>
      <c r="B13" s="48" t="s">
        <v>60</v>
      </c>
      <c r="C13" s="35"/>
      <c r="D13" s="48" t="s">
        <v>128</v>
      </c>
      <c r="E13" s="48" t="s">
        <v>177</v>
      </c>
      <c r="F13" s="74" t="s">
        <v>20</v>
      </c>
      <c r="G13" s="62" t="s">
        <v>58</v>
      </c>
      <c r="H13" s="74" t="str">
        <f>B3</f>
        <v>Nguyễn Thị Thanh Dang</v>
      </c>
      <c r="I13" s="72"/>
      <c r="L13" s="29"/>
    </row>
    <row r="14" spans="1:12" s="33" customFormat="1" ht="72.5" customHeight="1" x14ac:dyDescent="0.3">
      <c r="A14" s="70" t="str">
        <f t="shared" si="1"/>
        <v>[Organisation-Function Testing-3]</v>
      </c>
      <c r="B14" s="35" t="s">
        <v>61</v>
      </c>
      <c r="C14" s="35"/>
      <c r="D14" s="35" t="s">
        <v>178</v>
      </c>
      <c r="E14" s="48" t="s">
        <v>179</v>
      </c>
      <c r="F14" s="74" t="s">
        <v>20</v>
      </c>
      <c r="G14" s="62" t="s">
        <v>58</v>
      </c>
      <c r="H14" s="74" t="str">
        <f>B3</f>
        <v>Nguyễn Thị Thanh Dang</v>
      </c>
      <c r="I14" s="73"/>
      <c r="L14" s="29"/>
    </row>
    <row r="15" spans="1:12" s="33" customFormat="1" ht="29" x14ac:dyDescent="0.3">
      <c r="A15" s="70" t="str">
        <f t="shared" si="1"/>
        <v>[Organisation-Function Testing-4]</v>
      </c>
      <c r="B15" s="35" t="s">
        <v>62</v>
      </c>
      <c r="C15" s="35"/>
      <c r="D15" s="35" t="s">
        <v>66</v>
      </c>
      <c r="E15" s="37" t="s">
        <v>180</v>
      </c>
      <c r="F15" s="74" t="s">
        <v>20</v>
      </c>
      <c r="G15" s="62" t="s">
        <v>58</v>
      </c>
      <c r="H15" s="74" t="str">
        <f>B3</f>
        <v>Nguyễn Thị Thanh Dang</v>
      </c>
      <c r="I15" s="74"/>
      <c r="L15" s="29"/>
    </row>
    <row r="16" spans="1:12" s="33" customFormat="1" ht="43.5" x14ac:dyDescent="0.3">
      <c r="A16" s="70" t="str">
        <f t="shared" si="1"/>
        <v>[Organisation-Function Testing-5]</v>
      </c>
      <c r="B16" s="35" t="s">
        <v>63</v>
      </c>
      <c r="C16" s="35"/>
      <c r="D16" s="35" t="s">
        <v>67</v>
      </c>
      <c r="E16" s="48" t="s">
        <v>191</v>
      </c>
      <c r="F16" s="74" t="s">
        <v>20</v>
      </c>
      <c r="G16" s="62" t="s">
        <v>58</v>
      </c>
      <c r="H16" s="74" t="str">
        <f>B3</f>
        <v>Nguyễn Thị Thanh Dang</v>
      </c>
      <c r="I16" s="74"/>
      <c r="L16" s="29"/>
    </row>
    <row r="17" spans="1:12" s="33" customFormat="1" ht="43.5" x14ac:dyDescent="0.3">
      <c r="A17" s="70" t="str">
        <f t="shared" si="1"/>
        <v>[Organisation-Function Testing-6]</v>
      </c>
      <c r="B17" s="35" t="s">
        <v>64</v>
      </c>
      <c r="C17" s="35"/>
      <c r="D17" s="35" t="s">
        <v>68</v>
      </c>
      <c r="E17" s="48" t="s">
        <v>190</v>
      </c>
      <c r="F17" s="74" t="s">
        <v>20</v>
      </c>
      <c r="G17" s="62" t="s">
        <v>58</v>
      </c>
      <c r="H17" s="74" t="str">
        <f>B3</f>
        <v>Nguyễn Thị Thanh Dang</v>
      </c>
      <c r="I17" s="72"/>
      <c r="L17" s="29"/>
    </row>
    <row r="18" spans="1:12" s="33" customFormat="1" ht="43.5" x14ac:dyDescent="0.3">
      <c r="A18" s="70" t="str">
        <f t="shared" si="1"/>
        <v>[Organisation-Function Testing-7]</v>
      </c>
      <c r="B18" s="35" t="s">
        <v>65</v>
      </c>
      <c r="C18" s="35"/>
      <c r="D18" s="35" t="s">
        <v>69</v>
      </c>
      <c r="E18" s="48" t="s">
        <v>189</v>
      </c>
      <c r="F18" s="74" t="s">
        <v>20</v>
      </c>
      <c r="G18" s="62" t="s">
        <v>58</v>
      </c>
      <c r="H18" s="74" t="str">
        <f>B3</f>
        <v>Nguyễn Thị Thanh Dang</v>
      </c>
      <c r="I18" s="74"/>
      <c r="L18" s="29"/>
    </row>
    <row r="19" spans="1:12" s="33" customFormat="1" ht="43.5" x14ac:dyDescent="0.3">
      <c r="A19" s="70" t="str">
        <f t="shared" si="1"/>
        <v>[Organisation-Function Testing-8]</v>
      </c>
      <c r="B19" s="35" t="s">
        <v>70</v>
      </c>
      <c r="C19" s="35"/>
      <c r="D19" s="35" t="s">
        <v>74</v>
      </c>
      <c r="E19" s="48" t="s">
        <v>188</v>
      </c>
      <c r="F19" s="74" t="s">
        <v>21</v>
      </c>
      <c r="G19" s="62" t="s">
        <v>58</v>
      </c>
      <c r="H19" s="74" t="str">
        <f>B3</f>
        <v>Nguyễn Thị Thanh Dang</v>
      </c>
      <c r="I19" s="72">
        <v>1</v>
      </c>
      <c r="L19" s="29"/>
    </row>
    <row r="20" spans="1:12" s="33" customFormat="1" ht="43.5" x14ac:dyDescent="0.3">
      <c r="A20" s="70" t="str">
        <f t="shared" si="1"/>
        <v>[Organisation-Function Testing-9]</v>
      </c>
      <c r="B20" s="35" t="s">
        <v>71</v>
      </c>
      <c r="C20" s="35"/>
      <c r="D20" s="35" t="s">
        <v>75</v>
      </c>
      <c r="E20" s="48" t="s">
        <v>187</v>
      </c>
      <c r="F20" s="74" t="s">
        <v>20</v>
      </c>
      <c r="G20" s="62" t="s">
        <v>58</v>
      </c>
      <c r="H20" s="74" t="str">
        <f>B3</f>
        <v>Nguyễn Thị Thanh Dang</v>
      </c>
      <c r="I20" s="74"/>
      <c r="L20" s="29"/>
    </row>
    <row r="21" spans="1:12" s="33" customFormat="1" ht="43.5" x14ac:dyDescent="0.3">
      <c r="A21" s="70" t="str">
        <f t="shared" si="1"/>
        <v>[Organisation-Function Testing-10]</v>
      </c>
      <c r="B21" s="35" t="s">
        <v>72</v>
      </c>
      <c r="C21" s="35"/>
      <c r="D21" s="35" t="s">
        <v>76</v>
      </c>
      <c r="E21" s="48" t="s">
        <v>186</v>
      </c>
      <c r="F21" s="74" t="s">
        <v>20</v>
      </c>
      <c r="G21" s="62" t="s">
        <v>58</v>
      </c>
      <c r="H21" s="74" t="str">
        <f>B3</f>
        <v>Nguyễn Thị Thanh Dang</v>
      </c>
      <c r="I21" s="74"/>
      <c r="L21" s="29"/>
    </row>
    <row r="22" spans="1:12" s="33" customFormat="1" ht="43.5" x14ac:dyDescent="0.3">
      <c r="A22" s="70" t="str">
        <f t="shared" si="1"/>
        <v>[Organisation-Function Testing-11]</v>
      </c>
      <c r="B22" s="35" t="s">
        <v>73</v>
      </c>
      <c r="C22" s="35"/>
      <c r="D22" s="35" t="s">
        <v>77</v>
      </c>
      <c r="E22" s="48" t="s">
        <v>185</v>
      </c>
      <c r="F22" s="74" t="s">
        <v>20</v>
      </c>
      <c r="G22" s="62" t="s">
        <v>58</v>
      </c>
      <c r="H22" s="74" t="str">
        <f>B3</f>
        <v>Nguyễn Thị Thanh Dang</v>
      </c>
      <c r="I22" s="74"/>
      <c r="L22" s="29"/>
    </row>
    <row r="23" spans="1:12" s="33" customFormat="1" ht="43.5" x14ac:dyDescent="0.3">
      <c r="A23" s="70" t="str">
        <f t="shared" si="1"/>
        <v>[Organisation-Function Testing-12]</v>
      </c>
      <c r="B23" s="35" t="s">
        <v>78</v>
      </c>
      <c r="C23" s="35"/>
      <c r="D23" s="35" t="s">
        <v>79</v>
      </c>
      <c r="E23" s="37" t="s">
        <v>184</v>
      </c>
      <c r="F23" s="74" t="s">
        <v>21</v>
      </c>
      <c r="G23" s="62" t="s">
        <v>58</v>
      </c>
      <c r="H23" s="74" t="str">
        <f>B3</f>
        <v>Nguyễn Thị Thanh Dang</v>
      </c>
      <c r="I23" s="72">
        <v>2</v>
      </c>
      <c r="L23" s="29"/>
    </row>
    <row r="24" spans="1:12" s="33" customFormat="1" ht="43.5" x14ac:dyDescent="0.3">
      <c r="A24" s="70" t="str">
        <f t="shared" si="1"/>
        <v>[Organisation-Function Testing-13]</v>
      </c>
      <c r="B24" s="35" t="s">
        <v>80</v>
      </c>
      <c r="C24" s="35"/>
      <c r="D24" s="35" t="s">
        <v>81</v>
      </c>
      <c r="E24" s="37" t="s">
        <v>183</v>
      </c>
      <c r="F24" s="74" t="s">
        <v>21</v>
      </c>
      <c r="G24" s="62" t="s">
        <v>58</v>
      </c>
      <c r="H24" s="74" t="str">
        <f>B3</f>
        <v>Nguyễn Thị Thanh Dang</v>
      </c>
      <c r="I24" s="72">
        <v>3</v>
      </c>
      <c r="L24" s="29"/>
    </row>
    <row r="25" spans="1:12" s="33" customFormat="1" ht="29" x14ac:dyDescent="0.3">
      <c r="A25" s="70" t="str">
        <f t="shared" si="1"/>
        <v>[Organisation-Function Testing-14]</v>
      </c>
      <c r="B25" s="35" t="s">
        <v>82</v>
      </c>
      <c r="C25" s="35"/>
      <c r="D25" s="35" t="s">
        <v>83</v>
      </c>
      <c r="E25" s="37" t="s">
        <v>182</v>
      </c>
      <c r="F25" s="74" t="s">
        <v>21</v>
      </c>
      <c r="G25" s="62" t="s">
        <v>58</v>
      </c>
      <c r="H25" s="74" t="str">
        <f>B3</f>
        <v>Nguyễn Thị Thanh Dang</v>
      </c>
      <c r="I25" s="72">
        <v>4</v>
      </c>
      <c r="L25" s="29"/>
    </row>
    <row r="26" spans="1:12" s="33" customFormat="1" ht="29" x14ac:dyDescent="0.3">
      <c r="A26" s="70" t="str">
        <f t="shared" si="1"/>
        <v>[Organisation-Function Testing-15]</v>
      </c>
      <c r="B26" s="35" t="s">
        <v>84</v>
      </c>
      <c r="C26" s="35"/>
      <c r="D26" s="35" t="s">
        <v>85</v>
      </c>
      <c r="E26" s="37" t="s">
        <v>181</v>
      </c>
      <c r="F26" s="74" t="s">
        <v>21</v>
      </c>
      <c r="G26" s="62" t="s">
        <v>58</v>
      </c>
      <c r="H26" s="74" t="str">
        <f>B3</f>
        <v>Nguyễn Thị Thanh Dang</v>
      </c>
      <c r="I26" s="72">
        <v>5</v>
      </c>
      <c r="L26" s="29"/>
    </row>
    <row r="27" spans="1:12" s="33" customFormat="1" ht="29" x14ac:dyDescent="0.3">
      <c r="A27" s="70" t="str">
        <f t="shared" si="1"/>
        <v>[Organisation-Function Testing-16]</v>
      </c>
      <c r="B27" s="35" t="s">
        <v>86</v>
      </c>
      <c r="C27" s="35"/>
      <c r="D27" s="35" t="s">
        <v>87</v>
      </c>
      <c r="E27" s="37" t="s">
        <v>192</v>
      </c>
      <c r="F27" s="74" t="s">
        <v>21</v>
      </c>
      <c r="G27" s="62" t="s">
        <v>58</v>
      </c>
      <c r="H27" s="74" t="str">
        <f>B3</f>
        <v>Nguyễn Thị Thanh Dang</v>
      </c>
      <c r="I27" s="72">
        <v>6</v>
      </c>
      <c r="L27" s="29"/>
    </row>
    <row r="28" spans="1:12" s="33" customFormat="1" ht="58" x14ac:dyDescent="0.3">
      <c r="A28" s="70" t="str">
        <f t="shared" si="1"/>
        <v>[Organisation-Function Testing-17]</v>
      </c>
      <c r="B28" s="35" t="s">
        <v>88</v>
      </c>
      <c r="C28" s="35"/>
      <c r="D28" s="36" t="s">
        <v>130</v>
      </c>
      <c r="E28" s="48" t="s">
        <v>193</v>
      </c>
      <c r="F28" s="74" t="s">
        <v>20</v>
      </c>
      <c r="G28" s="62" t="s">
        <v>58</v>
      </c>
      <c r="H28" s="74" t="str">
        <f>B3</f>
        <v>Nguyễn Thị Thanh Dang</v>
      </c>
      <c r="I28" s="72"/>
      <c r="L28" s="29"/>
    </row>
    <row r="29" spans="1:12" s="33" customFormat="1" ht="101.5" x14ac:dyDescent="0.3">
      <c r="A29" s="70" t="str">
        <f t="shared" si="1"/>
        <v>[Organisation-Function Testing-18]</v>
      </c>
      <c r="B29" s="32" t="s">
        <v>89</v>
      </c>
      <c r="C29" s="36"/>
      <c r="D29" s="36" t="s">
        <v>90</v>
      </c>
      <c r="E29" s="49" t="s">
        <v>194</v>
      </c>
      <c r="F29" s="74" t="s">
        <v>20</v>
      </c>
      <c r="G29" s="62" t="s">
        <v>58</v>
      </c>
      <c r="H29" s="74" t="str">
        <f>B3</f>
        <v>Nguyễn Thị Thanh Dang</v>
      </c>
      <c r="I29" s="72"/>
      <c r="L29" s="29"/>
    </row>
    <row r="30" spans="1:12" s="33" customFormat="1" ht="87" x14ac:dyDescent="0.3">
      <c r="A30" s="70" t="str">
        <f t="shared" si="1"/>
        <v>[Organisation-Function Testing-19]</v>
      </c>
      <c r="B30" s="32" t="s">
        <v>91</v>
      </c>
      <c r="C30" s="36"/>
      <c r="D30" s="36" t="s">
        <v>92</v>
      </c>
      <c r="E30" s="49" t="s">
        <v>195</v>
      </c>
      <c r="F30" s="74" t="s">
        <v>20</v>
      </c>
      <c r="G30" s="62" t="s">
        <v>58</v>
      </c>
      <c r="H30" s="74" t="str">
        <f>B3</f>
        <v>Nguyễn Thị Thanh Dang</v>
      </c>
      <c r="I30" s="74"/>
      <c r="L30" s="29"/>
    </row>
    <row r="31" spans="1:12" s="33" customFormat="1" ht="29" x14ac:dyDescent="0.3">
      <c r="A31" s="70" t="str">
        <f t="shared" si="1"/>
        <v>[Organisation-Function Testing-20]</v>
      </c>
      <c r="B31" s="35" t="s">
        <v>170</v>
      </c>
      <c r="C31" s="36"/>
      <c r="D31" s="36" t="s">
        <v>171</v>
      </c>
      <c r="E31" s="49" t="s">
        <v>196</v>
      </c>
      <c r="F31" s="74" t="s">
        <v>20</v>
      </c>
      <c r="G31" s="62" t="s">
        <v>58</v>
      </c>
      <c r="H31" s="74" t="str">
        <f>B3</f>
        <v>Nguyễn Thị Thanh Dang</v>
      </c>
      <c r="I31" s="74"/>
      <c r="L31" s="29"/>
    </row>
    <row r="32" spans="1:12" s="33" customFormat="1" ht="43.5" x14ac:dyDescent="0.3">
      <c r="A32" s="70" t="str">
        <f t="shared" si="1"/>
        <v>[Organisation-Function Testing-21]</v>
      </c>
      <c r="B32" s="35" t="s">
        <v>202</v>
      </c>
      <c r="C32" s="36"/>
      <c r="D32" s="36" t="s">
        <v>204</v>
      </c>
      <c r="E32" s="49" t="s">
        <v>207</v>
      </c>
      <c r="F32" s="74" t="s">
        <v>20</v>
      </c>
      <c r="G32" s="62" t="s">
        <v>58</v>
      </c>
      <c r="H32" s="74" t="str">
        <f>B3</f>
        <v>Nguyễn Thị Thanh Dang</v>
      </c>
      <c r="I32" s="74"/>
      <c r="L32" s="29"/>
    </row>
    <row r="33" spans="1:14" s="33" customFormat="1" ht="43.5" x14ac:dyDescent="0.3">
      <c r="A33" s="70" t="str">
        <f t="shared" si="1"/>
        <v>[Organisation-Function Testing-22]</v>
      </c>
      <c r="B33" s="35" t="s">
        <v>201</v>
      </c>
      <c r="C33" s="36"/>
      <c r="D33" s="36" t="s">
        <v>205</v>
      </c>
      <c r="E33" s="49" t="s">
        <v>200</v>
      </c>
      <c r="F33" s="74" t="s">
        <v>20</v>
      </c>
      <c r="G33" s="62" t="s">
        <v>58</v>
      </c>
      <c r="H33" s="74" t="str">
        <f>B3</f>
        <v>Nguyễn Thị Thanh Dang</v>
      </c>
      <c r="I33" s="74"/>
      <c r="L33" s="29"/>
    </row>
    <row r="34" spans="1:14" s="33" customFormat="1" ht="43.5" x14ac:dyDescent="0.3">
      <c r="A34" s="70" t="str">
        <f t="shared" si="1"/>
        <v>[Organisation-Function Testing-23]</v>
      </c>
      <c r="B34" s="35" t="s">
        <v>203</v>
      </c>
      <c r="C34" s="36"/>
      <c r="D34" s="36" t="s">
        <v>206</v>
      </c>
      <c r="E34" s="49" t="s">
        <v>208</v>
      </c>
      <c r="F34" s="74" t="s">
        <v>20</v>
      </c>
      <c r="G34" s="62" t="s">
        <v>58</v>
      </c>
      <c r="H34" s="74" t="str">
        <f>B3</f>
        <v>Nguyễn Thị Thanh Dang</v>
      </c>
      <c r="I34" s="74"/>
      <c r="L34" s="29"/>
    </row>
    <row r="35" spans="1:14" s="33" customFormat="1" ht="29" x14ac:dyDescent="0.3">
      <c r="A35" s="70" t="str">
        <f t="shared" si="1"/>
        <v>[Organisation-Function Testing-24]</v>
      </c>
      <c r="B35" s="35" t="s">
        <v>209</v>
      </c>
      <c r="C35" s="36"/>
      <c r="D35" s="36" t="s">
        <v>210</v>
      </c>
      <c r="E35" s="49" t="s">
        <v>211</v>
      </c>
      <c r="F35" s="74" t="s">
        <v>20</v>
      </c>
      <c r="G35" s="62" t="s">
        <v>212</v>
      </c>
      <c r="H35" s="74" t="str">
        <f>B3</f>
        <v>Nguyễn Thị Thanh Dang</v>
      </c>
      <c r="I35" s="74"/>
      <c r="L35" s="29"/>
    </row>
    <row r="36" spans="1:14" s="33" customFormat="1" ht="43.5" x14ac:dyDescent="0.3">
      <c r="A36" s="70" t="str">
        <f t="shared" si="1"/>
        <v>[Organisation-Function Testing-25]</v>
      </c>
      <c r="B36" s="36" t="s">
        <v>169</v>
      </c>
      <c r="C36" s="35"/>
      <c r="D36" s="47" t="s">
        <v>175</v>
      </c>
      <c r="E36" s="37" t="s">
        <v>197</v>
      </c>
      <c r="F36" s="74" t="s">
        <v>20</v>
      </c>
      <c r="G36" s="62" t="s">
        <v>58</v>
      </c>
      <c r="H36" s="74" t="str">
        <f>B3</f>
        <v>Nguyễn Thị Thanh Dang</v>
      </c>
      <c r="I36" s="78"/>
      <c r="L36" s="29"/>
    </row>
    <row r="37" spans="1:14" s="33" customFormat="1" ht="14.5" x14ac:dyDescent="0.3">
      <c r="A37" s="70" t="str">
        <f t="shared" si="1"/>
        <v/>
      </c>
      <c r="B37" s="71" t="s">
        <v>131</v>
      </c>
      <c r="C37" s="54"/>
      <c r="D37" s="55"/>
      <c r="E37" s="56"/>
      <c r="F37" s="75"/>
      <c r="G37" s="63"/>
      <c r="H37" s="75"/>
      <c r="I37" s="75"/>
      <c r="L37" s="29"/>
    </row>
    <row r="38" spans="1:14" s="33" customFormat="1" ht="14.5" x14ac:dyDescent="0.3">
      <c r="A38" s="70" t="str">
        <f t="shared" si="1"/>
        <v/>
      </c>
      <c r="B38" s="43" t="s">
        <v>125</v>
      </c>
      <c r="C38" s="43"/>
      <c r="D38" s="43"/>
      <c r="E38" s="43"/>
      <c r="F38" s="61"/>
      <c r="G38" s="64"/>
      <c r="H38" s="61"/>
      <c r="I38" s="61"/>
      <c r="N38" s="34"/>
    </row>
    <row r="39" spans="1:14" s="33" customFormat="1" ht="171.5" customHeight="1" x14ac:dyDescent="0.3">
      <c r="A39" s="70" t="str">
        <f t="shared" si="1"/>
        <v>[Organisation-Function Testing-26]</v>
      </c>
      <c r="B39" s="35" t="s">
        <v>162</v>
      </c>
      <c r="C39" s="35"/>
      <c r="D39" s="35" t="s">
        <v>163</v>
      </c>
      <c r="E39" s="40" t="s">
        <v>198</v>
      </c>
      <c r="F39" s="74" t="s">
        <v>21</v>
      </c>
      <c r="G39" s="62" t="s">
        <v>58</v>
      </c>
      <c r="H39" s="74" t="str">
        <f>B3</f>
        <v>Nguyễn Thị Thanh Dang</v>
      </c>
      <c r="I39" s="72">
        <v>11</v>
      </c>
      <c r="N39" s="34"/>
    </row>
    <row r="40" spans="1:14" s="33" customFormat="1" ht="219.5" customHeight="1" x14ac:dyDescent="0.3">
      <c r="A40" s="70" t="str">
        <f t="shared" si="1"/>
        <v>[Organisation-Function Testing-27]</v>
      </c>
      <c r="B40" s="35" t="s">
        <v>166</v>
      </c>
      <c r="C40" s="35"/>
      <c r="D40" s="35" t="s">
        <v>164</v>
      </c>
      <c r="E40" s="35" t="s">
        <v>198</v>
      </c>
      <c r="F40" s="74" t="s">
        <v>21</v>
      </c>
      <c r="G40" s="62" t="s">
        <v>58</v>
      </c>
      <c r="H40" s="74" t="str">
        <f>B3</f>
        <v>Nguyễn Thị Thanh Dang</v>
      </c>
      <c r="I40" s="72">
        <v>12</v>
      </c>
      <c r="N40" s="34"/>
    </row>
    <row r="41" spans="1:14" s="33" customFormat="1" ht="148.5" customHeight="1" x14ac:dyDescent="0.3">
      <c r="A41" s="70" t="str">
        <f t="shared" si="1"/>
        <v>[Organisation-Function Testing-28]</v>
      </c>
      <c r="B41" s="35" t="s">
        <v>167</v>
      </c>
      <c r="C41" s="35"/>
      <c r="D41" s="35" t="s">
        <v>165</v>
      </c>
      <c r="E41" s="35" t="s">
        <v>199</v>
      </c>
      <c r="F41" s="74" t="s">
        <v>21</v>
      </c>
      <c r="G41" s="62" t="s">
        <v>58</v>
      </c>
      <c r="H41" s="74" t="str">
        <f>B3</f>
        <v>Nguyễn Thị Thanh Dang</v>
      </c>
      <c r="I41" s="72">
        <v>13</v>
      </c>
      <c r="N41" s="34"/>
    </row>
    <row r="42" spans="1:14" s="33" customFormat="1" ht="14.5" x14ac:dyDescent="0.3">
      <c r="A42" s="70" t="str">
        <f t="shared" si="1"/>
        <v/>
      </c>
      <c r="B42" s="43" t="s">
        <v>124</v>
      </c>
      <c r="C42" s="43"/>
      <c r="D42" s="43"/>
      <c r="E42" s="43"/>
      <c r="F42" s="61"/>
      <c r="G42" s="64"/>
      <c r="H42" s="61"/>
      <c r="I42" s="61"/>
      <c r="N42" s="34"/>
    </row>
    <row r="43" spans="1:14" s="33" customFormat="1" ht="43.5" x14ac:dyDescent="0.3">
      <c r="A43" s="70" t="str">
        <f t="shared" si="1"/>
        <v>[Organisation-Function Testing-29]</v>
      </c>
      <c r="B43" s="49" t="s">
        <v>93</v>
      </c>
      <c r="C43" s="35"/>
      <c r="D43" s="35" t="s">
        <v>132</v>
      </c>
      <c r="E43" s="49" t="s">
        <v>133</v>
      </c>
      <c r="F43" s="74" t="s">
        <v>21</v>
      </c>
      <c r="G43" s="62" t="s">
        <v>58</v>
      </c>
      <c r="H43" s="74" t="str">
        <f>B3</f>
        <v>Nguyễn Thị Thanh Dang</v>
      </c>
      <c r="I43" s="74">
        <v>8</v>
      </c>
      <c r="N43" s="34"/>
    </row>
    <row r="44" spans="1:14" s="33" customFormat="1" ht="14.5" x14ac:dyDescent="0.3">
      <c r="A44" s="70" t="str">
        <f t="shared" si="1"/>
        <v/>
      </c>
      <c r="B44" s="51" t="s">
        <v>94</v>
      </c>
      <c r="C44" s="39"/>
      <c r="D44" s="39"/>
      <c r="E44" s="50"/>
      <c r="F44" s="76"/>
      <c r="G44" s="65"/>
      <c r="H44" s="76"/>
      <c r="I44" s="76"/>
      <c r="N44" s="34"/>
    </row>
    <row r="45" spans="1:14" s="33" customFormat="1" ht="116" x14ac:dyDescent="0.3">
      <c r="A45" s="70" t="str">
        <f t="shared" si="1"/>
        <v>[Organisation-Function Testing-30]</v>
      </c>
      <c r="B45" s="35" t="s">
        <v>118</v>
      </c>
      <c r="C45" s="35"/>
      <c r="D45" s="35" t="s">
        <v>140</v>
      </c>
      <c r="E45" s="35" t="s">
        <v>172</v>
      </c>
      <c r="F45" s="74" t="s">
        <v>20</v>
      </c>
      <c r="G45" s="62" t="s">
        <v>58</v>
      </c>
      <c r="H45" s="74" t="str">
        <f>B3</f>
        <v>Nguyễn Thị Thanh Dang</v>
      </c>
      <c r="I45" s="72"/>
      <c r="N45" s="34"/>
    </row>
    <row r="46" spans="1:14" s="33" customFormat="1" ht="116" x14ac:dyDescent="0.3">
      <c r="A46" s="70" t="str">
        <f t="shared" si="1"/>
        <v>[Organisation-Function Testing-31]</v>
      </c>
      <c r="B46" s="35" t="s">
        <v>173</v>
      </c>
      <c r="C46" s="35"/>
      <c r="D46" s="35" t="s">
        <v>119</v>
      </c>
      <c r="E46" s="35" t="s">
        <v>213</v>
      </c>
      <c r="F46" s="74" t="s">
        <v>20</v>
      </c>
      <c r="G46" s="62" t="s">
        <v>58</v>
      </c>
      <c r="H46" s="74" t="str">
        <f>B3</f>
        <v>Nguyễn Thị Thanh Dang</v>
      </c>
      <c r="I46" s="74"/>
      <c r="N46" s="34"/>
    </row>
    <row r="47" spans="1:14" s="33" customFormat="1" ht="43.5" x14ac:dyDescent="0.3">
      <c r="A47" s="70" t="str">
        <f t="shared" si="1"/>
        <v>[Organisation-Function Testing-32]</v>
      </c>
      <c r="B47" s="35" t="s">
        <v>219</v>
      </c>
      <c r="C47" s="35"/>
      <c r="D47" s="35" t="s">
        <v>217</v>
      </c>
      <c r="E47" s="35" t="s">
        <v>218</v>
      </c>
      <c r="F47" s="74" t="s">
        <v>20</v>
      </c>
      <c r="G47" s="62" t="s">
        <v>58</v>
      </c>
      <c r="H47" s="74" t="str">
        <f>B3</f>
        <v>Nguyễn Thị Thanh Dang</v>
      </c>
      <c r="I47" s="74"/>
      <c r="N47" s="34"/>
    </row>
    <row r="48" spans="1:14" s="33" customFormat="1" ht="29" x14ac:dyDescent="0.3">
      <c r="A48" s="70" t="str">
        <f t="shared" si="1"/>
        <v>[Organisation-Function Testing-33]</v>
      </c>
      <c r="B48" s="35" t="s">
        <v>120</v>
      </c>
      <c r="C48" s="35"/>
      <c r="D48" s="35" t="s">
        <v>134</v>
      </c>
      <c r="E48" s="35" t="s">
        <v>135</v>
      </c>
      <c r="F48" s="74" t="s">
        <v>20</v>
      </c>
      <c r="G48" s="62" t="s">
        <v>58</v>
      </c>
      <c r="H48" s="74" t="str">
        <f>B3</f>
        <v>Nguyễn Thị Thanh Dang</v>
      </c>
      <c r="I48" s="74"/>
      <c r="N48" s="34"/>
    </row>
    <row r="49" spans="1:14" ht="29" x14ac:dyDescent="0.3">
      <c r="A49" s="70" t="str">
        <f t="shared" si="1"/>
        <v>[Organisation-Function Testing-34]</v>
      </c>
      <c r="B49" s="48" t="s">
        <v>114</v>
      </c>
      <c r="C49" s="35"/>
      <c r="D49" s="40" t="s">
        <v>136</v>
      </c>
      <c r="E49" s="40" t="s">
        <v>137</v>
      </c>
      <c r="F49" s="77" t="s">
        <v>20</v>
      </c>
      <c r="G49" s="62" t="s">
        <v>58</v>
      </c>
      <c r="H49" s="77" t="str">
        <f>B3</f>
        <v>Nguyễn Thị Thanh Dang</v>
      </c>
      <c r="I49" s="77"/>
    </row>
    <row r="50" spans="1:14" s="33" customFormat="1" ht="29" x14ac:dyDescent="0.3">
      <c r="A50" s="70" t="str">
        <f t="shared" si="1"/>
        <v>[Organisation-Function Testing-35]</v>
      </c>
      <c r="B50" s="35" t="s">
        <v>108</v>
      </c>
      <c r="C50" s="35"/>
      <c r="D50" s="35" t="s">
        <v>138</v>
      </c>
      <c r="E50" s="48" t="s">
        <v>139</v>
      </c>
      <c r="F50" s="74" t="s">
        <v>20</v>
      </c>
      <c r="G50" s="62" t="s">
        <v>58</v>
      </c>
      <c r="H50" s="74" t="str">
        <f>B3</f>
        <v>Nguyễn Thị Thanh Dang</v>
      </c>
      <c r="I50" s="74"/>
      <c r="N50" s="34"/>
    </row>
    <row r="51" spans="1:14" s="33" customFormat="1" ht="43.5" x14ac:dyDescent="0.3">
      <c r="A51" s="70" t="str">
        <f t="shared" si="1"/>
        <v>[Organisation-Function Testing-36]</v>
      </c>
      <c r="B51" s="35" t="s">
        <v>100</v>
      </c>
      <c r="C51" s="35"/>
      <c r="D51" s="35" t="s">
        <v>103</v>
      </c>
      <c r="E51" s="48" t="s">
        <v>141</v>
      </c>
      <c r="F51" s="74" t="s">
        <v>20</v>
      </c>
      <c r="G51" s="62" t="s">
        <v>58</v>
      </c>
      <c r="H51" s="74" t="str">
        <f>B3</f>
        <v>Nguyễn Thị Thanh Dang</v>
      </c>
      <c r="I51" s="74"/>
      <c r="N51" s="34"/>
    </row>
    <row r="52" spans="1:14" s="33" customFormat="1" ht="29" x14ac:dyDescent="0.3">
      <c r="A52" s="70" t="str">
        <f t="shared" si="1"/>
        <v>[Organisation-Function Testing-37]</v>
      </c>
      <c r="B52" s="35" t="s">
        <v>109</v>
      </c>
      <c r="C52" s="35"/>
      <c r="D52" s="35" t="s">
        <v>143</v>
      </c>
      <c r="E52" s="48" t="s">
        <v>142</v>
      </c>
      <c r="F52" s="74" t="s">
        <v>20</v>
      </c>
      <c r="G52" s="62" t="s">
        <v>58</v>
      </c>
      <c r="H52" s="74" t="str">
        <f>B3</f>
        <v>Nguyễn Thị Thanh Dang</v>
      </c>
      <c r="I52" s="74"/>
      <c r="N52" s="34"/>
    </row>
    <row r="53" spans="1:14" s="33" customFormat="1" ht="58" x14ac:dyDescent="0.3">
      <c r="A53" s="70" t="str">
        <f t="shared" si="1"/>
        <v>[Organisation-Function Testing-38]</v>
      </c>
      <c r="B53" s="35" t="s">
        <v>101</v>
      </c>
      <c r="C53" s="35"/>
      <c r="D53" s="35" t="s">
        <v>104</v>
      </c>
      <c r="E53" s="48" t="s">
        <v>214</v>
      </c>
      <c r="F53" s="74" t="s">
        <v>20</v>
      </c>
      <c r="G53" s="62" t="s">
        <v>58</v>
      </c>
      <c r="H53" s="74" t="str">
        <f>B3</f>
        <v>Nguyễn Thị Thanh Dang</v>
      </c>
      <c r="I53" s="74"/>
      <c r="N53" s="34"/>
    </row>
    <row r="54" spans="1:14" s="33" customFormat="1" ht="29" x14ac:dyDescent="0.3">
      <c r="A54" s="70" t="str">
        <f t="shared" si="1"/>
        <v>[Organisation-Function Testing-39]</v>
      </c>
      <c r="B54" s="35" t="s">
        <v>110</v>
      </c>
      <c r="C54" s="35"/>
      <c r="D54" s="35" t="s">
        <v>144</v>
      </c>
      <c r="E54" s="48" t="s">
        <v>145</v>
      </c>
      <c r="F54" s="74" t="s">
        <v>20</v>
      </c>
      <c r="G54" s="62" t="s">
        <v>58</v>
      </c>
      <c r="H54" s="74" t="str">
        <f>B3</f>
        <v>Nguyễn Thị Thanh Dang</v>
      </c>
      <c r="I54" s="74"/>
      <c r="N54" s="34"/>
    </row>
    <row r="55" spans="1:14" s="33" customFormat="1" ht="58" x14ac:dyDescent="0.3">
      <c r="A55" s="70" t="str">
        <f t="shared" si="1"/>
        <v>[Organisation-Function Testing-40]</v>
      </c>
      <c r="B55" s="35" t="s">
        <v>95</v>
      </c>
      <c r="C55" s="35"/>
      <c r="D55" s="35" t="s">
        <v>105</v>
      </c>
      <c r="E55" s="57" t="s">
        <v>215</v>
      </c>
      <c r="F55" s="74" t="s">
        <v>20</v>
      </c>
      <c r="G55" s="62" t="s">
        <v>58</v>
      </c>
      <c r="H55" s="74" t="str">
        <f>B3</f>
        <v>Nguyễn Thị Thanh Dang</v>
      </c>
      <c r="I55" s="74"/>
      <c r="N55" s="34"/>
    </row>
    <row r="56" spans="1:14" s="33" customFormat="1" ht="29" x14ac:dyDescent="0.3">
      <c r="A56" s="70" t="str">
        <f t="shared" si="1"/>
        <v>[Organisation-Function Testing-41]</v>
      </c>
      <c r="B56" s="35" t="s">
        <v>111</v>
      </c>
      <c r="C56" s="35"/>
      <c r="D56" s="35" t="s">
        <v>146</v>
      </c>
      <c r="E56" s="58" t="s">
        <v>147</v>
      </c>
      <c r="F56" s="74" t="s">
        <v>20</v>
      </c>
      <c r="G56" s="62" t="s">
        <v>58</v>
      </c>
      <c r="H56" s="74" t="str">
        <f>B3</f>
        <v>Nguyễn Thị Thanh Dang</v>
      </c>
      <c r="I56" s="74"/>
      <c r="N56" s="34"/>
    </row>
    <row r="57" spans="1:14" s="33" customFormat="1" ht="58" x14ac:dyDescent="0.3">
      <c r="A57" s="70" t="str">
        <f t="shared" si="1"/>
        <v>[Organisation-Function Testing-42]</v>
      </c>
      <c r="B57" s="35" t="s">
        <v>102</v>
      </c>
      <c r="C57" s="35"/>
      <c r="D57" s="35" t="s">
        <v>106</v>
      </c>
      <c r="E57" s="48" t="s">
        <v>216</v>
      </c>
      <c r="F57" s="74" t="s">
        <v>20</v>
      </c>
      <c r="G57" s="62" t="s">
        <v>58</v>
      </c>
      <c r="H57" s="74" t="str">
        <f>B3</f>
        <v>Nguyễn Thị Thanh Dang</v>
      </c>
      <c r="I57" s="74"/>
      <c r="N57" s="34"/>
    </row>
    <row r="58" spans="1:14" s="33" customFormat="1" ht="43.5" x14ac:dyDescent="0.3">
      <c r="A58" s="70" t="str">
        <f t="shared" si="1"/>
        <v>[Organisation-Function Testing-43]</v>
      </c>
      <c r="B58" s="48" t="s">
        <v>96</v>
      </c>
      <c r="C58" s="35"/>
      <c r="D58" s="48" t="s">
        <v>150</v>
      </c>
      <c r="E58" s="48" t="s">
        <v>168</v>
      </c>
      <c r="F58" s="74" t="s">
        <v>20</v>
      </c>
      <c r="G58" s="62" t="s">
        <v>58</v>
      </c>
      <c r="H58" s="74" t="str">
        <f>B3</f>
        <v>Nguyễn Thị Thanh Dang</v>
      </c>
      <c r="I58" s="72"/>
      <c r="N58" s="34"/>
    </row>
    <row r="59" spans="1:14" s="33" customFormat="1" ht="72.5" x14ac:dyDescent="0.3">
      <c r="A59" s="70" t="str">
        <f t="shared" si="1"/>
        <v>[Organisation-Function Testing-44]</v>
      </c>
      <c r="B59" s="48" t="s">
        <v>97</v>
      </c>
      <c r="C59" s="35"/>
      <c r="D59" s="48" t="s">
        <v>150</v>
      </c>
      <c r="E59" s="48" t="s">
        <v>151</v>
      </c>
      <c r="F59" s="74" t="s">
        <v>21</v>
      </c>
      <c r="G59" s="62" t="s">
        <v>58</v>
      </c>
      <c r="H59" s="74" t="str">
        <f>B3</f>
        <v>Nguyễn Thị Thanh Dang</v>
      </c>
      <c r="I59" s="72">
        <v>9</v>
      </c>
      <c r="N59" s="34"/>
    </row>
    <row r="60" spans="1:14" s="33" customFormat="1" ht="43.5" x14ac:dyDescent="0.3">
      <c r="A60" s="70" t="str">
        <f t="shared" si="1"/>
        <v>[Organisation-Function Testing-45]</v>
      </c>
      <c r="B60" s="48" t="s">
        <v>98</v>
      </c>
      <c r="C60" s="35"/>
      <c r="D60" s="48" t="s">
        <v>148</v>
      </c>
      <c r="E60" s="35" t="s">
        <v>149</v>
      </c>
      <c r="F60" s="74" t="s">
        <v>23</v>
      </c>
      <c r="G60" s="62" t="s">
        <v>58</v>
      </c>
      <c r="H60" s="74" t="str">
        <f>B3</f>
        <v>Nguyễn Thị Thanh Dang</v>
      </c>
      <c r="I60" s="72" t="s">
        <v>174</v>
      </c>
      <c r="N60" s="34"/>
    </row>
    <row r="61" spans="1:14" s="33" customFormat="1" ht="43.5" x14ac:dyDescent="0.3">
      <c r="A61" s="70" t="str">
        <f t="shared" si="1"/>
        <v>[Organisation-Function Testing-46]</v>
      </c>
      <c r="B61" s="48" t="s">
        <v>99</v>
      </c>
      <c r="C61" s="35"/>
      <c r="D61" s="48" t="s">
        <v>153</v>
      </c>
      <c r="E61" s="35" t="s">
        <v>152</v>
      </c>
      <c r="F61" s="74" t="s">
        <v>23</v>
      </c>
      <c r="G61" s="62" t="s">
        <v>58</v>
      </c>
      <c r="H61" s="74" t="str">
        <f>B3</f>
        <v>Nguyễn Thị Thanh Dang</v>
      </c>
      <c r="I61" s="72" t="s">
        <v>174</v>
      </c>
      <c r="N61" s="34"/>
    </row>
    <row r="62" spans="1:14" ht="29" x14ac:dyDescent="0.3">
      <c r="A62" s="70" t="str">
        <f t="shared" si="1"/>
        <v>[Organisation-Function Testing-47]</v>
      </c>
      <c r="B62" s="35" t="s">
        <v>115</v>
      </c>
      <c r="C62" s="35"/>
      <c r="D62" s="32" t="s">
        <v>154</v>
      </c>
      <c r="E62" s="35" t="s">
        <v>155</v>
      </c>
      <c r="F62" s="77" t="s">
        <v>20</v>
      </c>
      <c r="G62" s="62" t="s">
        <v>58</v>
      </c>
      <c r="H62" s="77" t="str">
        <f>B3</f>
        <v>Nguyễn Thị Thanh Dang</v>
      </c>
      <c r="I62" s="77"/>
    </row>
    <row r="63" spans="1:14" s="33" customFormat="1" ht="14.5" x14ac:dyDescent="0.3">
      <c r="A63" s="70" t="str">
        <f t="shared" si="1"/>
        <v/>
      </c>
      <c r="B63" s="51" t="s">
        <v>107</v>
      </c>
      <c r="C63" s="39"/>
      <c r="D63" s="39"/>
      <c r="E63" s="50"/>
      <c r="F63" s="76"/>
      <c r="G63" s="65"/>
      <c r="H63" s="76"/>
      <c r="I63" s="76"/>
      <c r="N63" s="34"/>
    </row>
    <row r="64" spans="1:14" s="33" customFormat="1" ht="29" x14ac:dyDescent="0.3">
      <c r="A64" s="70" t="str">
        <f t="shared" si="1"/>
        <v>[Organisation-Function Testing-48]</v>
      </c>
      <c r="B64" s="35" t="s">
        <v>112</v>
      </c>
      <c r="C64" s="35"/>
      <c r="D64" s="35" t="s">
        <v>156</v>
      </c>
      <c r="E64" s="32" t="s">
        <v>157</v>
      </c>
      <c r="F64" s="74" t="s">
        <v>20</v>
      </c>
      <c r="G64" s="62" t="s">
        <v>58</v>
      </c>
      <c r="H64" s="74" t="str">
        <f>B3</f>
        <v>Nguyễn Thị Thanh Dang</v>
      </c>
      <c r="I64" s="72"/>
      <c r="N64" s="34"/>
    </row>
    <row r="65" spans="1:14" s="33" customFormat="1" ht="29" x14ac:dyDescent="0.3">
      <c r="A65" s="70" t="str">
        <f t="shared" si="1"/>
        <v>[Organisation-Function Testing-49]</v>
      </c>
      <c r="B65" s="32" t="s">
        <v>113</v>
      </c>
      <c r="C65" s="35"/>
      <c r="D65" s="32" t="s">
        <v>158</v>
      </c>
      <c r="E65" s="32" t="s">
        <v>159</v>
      </c>
      <c r="F65" s="74" t="s">
        <v>20</v>
      </c>
      <c r="G65" s="62" t="s">
        <v>58</v>
      </c>
      <c r="H65" s="74" t="str">
        <f>B3</f>
        <v>Nguyễn Thị Thanh Dang</v>
      </c>
      <c r="I65" s="72"/>
      <c r="N65" s="34"/>
    </row>
    <row r="66" spans="1:14" s="33" customFormat="1" ht="14.5" x14ac:dyDescent="0.3">
      <c r="A66" s="70" t="str">
        <f t="shared" si="1"/>
        <v/>
      </c>
      <c r="B66" s="51" t="s">
        <v>116</v>
      </c>
      <c r="C66" s="39"/>
      <c r="D66" s="39"/>
      <c r="E66" s="50"/>
      <c r="F66" s="76"/>
      <c r="G66" s="65"/>
      <c r="H66" s="76"/>
      <c r="I66" s="76"/>
      <c r="N66" s="34"/>
    </row>
    <row r="67" spans="1:14" s="33" customFormat="1" ht="43.5" x14ac:dyDescent="0.3">
      <c r="A67" s="70" t="str">
        <f t="shared" si="1"/>
        <v>[Organisation-Function Testing-50]</v>
      </c>
      <c r="B67" s="35" t="s">
        <v>117</v>
      </c>
      <c r="C67" s="35"/>
      <c r="D67" s="35" t="s">
        <v>160</v>
      </c>
      <c r="E67" s="35" t="s">
        <v>161</v>
      </c>
      <c r="F67" s="74" t="s">
        <v>21</v>
      </c>
      <c r="G67" s="62" t="s">
        <v>58</v>
      </c>
      <c r="H67" s="74" t="str">
        <f>B3</f>
        <v>Nguyễn Thị Thanh Dang</v>
      </c>
      <c r="I67" s="72">
        <v>10</v>
      </c>
      <c r="N67" s="34"/>
    </row>
    <row r="68" spans="1:14" s="33" customFormat="1" ht="29" x14ac:dyDescent="0.3">
      <c r="A68" s="70" t="str">
        <f t="shared" si="1"/>
        <v>[Organisation-Function Testing-51]</v>
      </c>
      <c r="B68" s="32" t="s">
        <v>113</v>
      </c>
      <c r="C68" s="35"/>
      <c r="D68" s="32" t="s">
        <v>158</v>
      </c>
      <c r="E68" s="32" t="s">
        <v>159</v>
      </c>
      <c r="F68" s="74" t="s">
        <v>20</v>
      </c>
      <c r="G68" s="62" t="s">
        <v>58</v>
      </c>
      <c r="H68" s="74" t="str">
        <f>B3</f>
        <v>Nguyễn Thị Thanh Dang</v>
      </c>
      <c r="I68" s="74"/>
      <c r="N68" s="34"/>
    </row>
    <row r="69" spans="1:14" s="33" customFormat="1" ht="14.5" x14ac:dyDescent="0.3">
      <c r="A69" s="44"/>
      <c r="B69" s="44"/>
      <c r="C69" s="44"/>
      <c r="D69" s="44"/>
      <c r="E69" s="44"/>
      <c r="F69" s="59"/>
      <c r="G69" s="66"/>
      <c r="H69" s="59"/>
      <c r="I69" s="59"/>
      <c r="N69" s="34"/>
    </row>
    <row r="70" spans="1:14" s="33" customFormat="1" ht="14.5" x14ac:dyDescent="0.3">
      <c r="A70" s="44"/>
      <c r="B70" s="44"/>
      <c r="C70" s="44"/>
      <c r="D70" s="44"/>
      <c r="E70" s="44"/>
      <c r="F70" s="59"/>
      <c r="G70" s="66"/>
      <c r="H70" s="59"/>
      <c r="I70" s="59"/>
      <c r="N70" s="34"/>
    </row>
    <row r="71" spans="1:14" ht="14.5" x14ac:dyDescent="0.35">
      <c r="A71" s="45"/>
      <c r="B71" s="45"/>
      <c r="C71" s="45"/>
      <c r="D71" s="45"/>
      <c r="E71" s="45"/>
      <c r="F71" s="79"/>
      <c r="G71" s="66"/>
      <c r="H71" s="79"/>
      <c r="I71" s="79"/>
      <c r="N71" s="23"/>
    </row>
    <row r="72" spans="1:14" ht="14.5" x14ac:dyDescent="0.35">
      <c r="A72" s="45"/>
      <c r="B72" s="45"/>
      <c r="C72" s="45"/>
      <c r="D72" s="45"/>
      <c r="E72" s="45"/>
      <c r="F72" s="79"/>
      <c r="G72" s="66"/>
      <c r="H72" s="79"/>
      <c r="I72" s="79"/>
      <c r="N72" s="23"/>
    </row>
    <row r="73" spans="1:14" ht="14.5" x14ac:dyDescent="0.35">
      <c r="A73" s="45"/>
      <c r="B73" s="45"/>
      <c r="C73" s="45"/>
      <c r="D73" s="45"/>
      <c r="E73" s="45"/>
      <c r="F73" s="79"/>
      <c r="G73" s="66"/>
      <c r="H73" s="79"/>
      <c r="I73" s="79"/>
      <c r="N73" s="23"/>
    </row>
    <row r="74" spans="1:14" ht="14.5" x14ac:dyDescent="0.35">
      <c r="A74" s="45"/>
      <c r="B74" s="45"/>
      <c r="C74" s="45"/>
      <c r="D74" s="45"/>
      <c r="E74" s="45"/>
      <c r="F74" s="79"/>
      <c r="G74" s="66"/>
      <c r="H74" s="79"/>
      <c r="I74" s="79"/>
      <c r="N74" s="23"/>
    </row>
    <row r="75" spans="1:14" ht="14.5" x14ac:dyDescent="0.35">
      <c r="A75" s="45"/>
      <c r="B75" s="45"/>
      <c r="C75" s="45"/>
      <c r="D75" s="45"/>
      <c r="E75" s="45"/>
      <c r="F75" s="79"/>
      <c r="G75" s="66"/>
      <c r="H75" s="79"/>
      <c r="I75" s="79"/>
    </row>
    <row r="76" spans="1:14" x14ac:dyDescent="0.3">
      <c r="A76" s="46"/>
      <c r="B76" s="46"/>
      <c r="C76" s="46"/>
      <c r="D76" s="46"/>
      <c r="E76" s="46"/>
      <c r="F76" s="67"/>
      <c r="G76" s="67"/>
      <c r="H76" s="67"/>
      <c r="I76" s="67"/>
    </row>
  </sheetData>
  <mergeCells count="4">
    <mergeCell ref="A7:E7"/>
    <mergeCell ref="B1:E1"/>
    <mergeCell ref="B2:E2"/>
    <mergeCell ref="B3:E3"/>
  </mergeCells>
  <phoneticPr fontId="9" type="noConversion"/>
  <conditionalFormatting sqref="F13:F37 F43 F64:F65 F67:F68 F45:F62">
    <cfRule type="containsText" dxfId="19" priority="11" operator="containsText" text="N/T">
      <formula>NOT(ISERROR(SEARCH("N/T",F13)))</formula>
    </cfRule>
    <cfRule type="containsText" dxfId="18" priority="12" operator="containsText" text="N/A">
      <formula>NOT(ISERROR(SEARCH("N/A",F13)))</formula>
    </cfRule>
    <cfRule type="containsText" dxfId="17" priority="13" operator="containsText" text="Fail">
      <formula>NOT(ISERROR(SEARCH("Fail",F13)))</formula>
    </cfRule>
    <cfRule type="containsText" dxfId="16" priority="14" operator="containsText" text="Pass">
      <formula>NOT(ISERROR(SEARCH("Pass",F13)))</formula>
    </cfRule>
  </conditionalFormatting>
  <conditionalFormatting sqref="F11">
    <cfRule type="containsText" dxfId="15" priority="5" operator="containsText" text="N/T">
      <formula>NOT(ISERROR(SEARCH("N/T",F11)))</formula>
    </cfRule>
    <cfRule type="containsText" dxfId="14" priority="6" operator="containsText" text="N/A">
      <formula>NOT(ISERROR(SEARCH("N/A",F11)))</formula>
    </cfRule>
    <cfRule type="containsText" dxfId="13" priority="7" operator="containsText" text="Fail">
      <formula>NOT(ISERROR(SEARCH("Fail",F11)))</formula>
    </cfRule>
    <cfRule type="containsText" dxfId="12" priority="8" operator="containsText" text="Pass">
      <formula>NOT(ISERROR(SEARCH("Pass",F11)))</formula>
    </cfRule>
  </conditionalFormatting>
  <conditionalFormatting sqref="F39:F41">
    <cfRule type="containsText" dxfId="11" priority="1" operator="containsText" text="N/T">
      <formula>NOT(ISERROR(SEARCH("N/T",F39)))</formula>
    </cfRule>
    <cfRule type="containsText" dxfId="10" priority="2" operator="containsText" text="N/A">
      <formula>NOT(ISERROR(SEARCH("N/A",F39)))</formula>
    </cfRule>
    <cfRule type="containsText" dxfId="9" priority="3" operator="containsText" text="Fail">
      <formula>NOT(ISERROR(SEARCH("Fail",F39)))</formula>
    </cfRule>
    <cfRule type="containsText" dxfId="8" priority="4" operator="containsText" text="Pass">
      <formula>NOT(ISERROR(SEARCH("Pass",F39)))</formula>
    </cfRule>
  </conditionalFormatting>
  <dataValidations count="2">
    <dataValidation type="list" allowBlank="1" showInputMessage="1" showErrorMessage="1" sqref="F71:F75" xr:uid="{69ADBF95-9477-43B9-A061-A185C4A4C417}">
      <formula1>$A$4:$D$4</formula1>
    </dataValidation>
    <dataValidation type="list" allowBlank="1" showInputMessage="1" showErrorMessage="1" sqref="F43 F64:F65 F67:F68 F11 F13:F37 F39:F41 F45:F62" xr:uid="{032386C4-65B7-4EB2-B892-1AC72818E58F}">
      <formula1>"Pass, Fail, N/T, N/A"</formula1>
    </dataValidation>
  </dataValidations>
  <hyperlinks>
    <hyperlink ref="A1" location="'Test Repost'!A1" display="Item test" xr:uid="{56D00AB4-7FC0-4F94-A0DF-67E1CB665F38}"/>
  </hyperlink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7" operator="containsText" id="{961CA07C-5D50-4842-BA4D-3B2B13F83F5D}">
            <xm:f>NOT(ISERROR(SEARCH($D$4,F71)))</xm:f>
            <xm:f>$D$4</xm:f>
            <x14:dxf>
              <fill>
                <patternFill>
                  <bgColor theme="0" tint="-0.14996795556505021"/>
                </patternFill>
              </fill>
            </x14:dxf>
          </x14:cfRule>
          <x14:cfRule type="containsText" priority="18" operator="containsText" id="{4D65FBE9-4ED7-4561-AE79-919507E15C6D}">
            <xm:f>NOT(ISERROR(SEARCH($C$4,F71)))</xm:f>
            <xm:f>$C$4</xm:f>
            <x14:dxf>
              <fill>
                <patternFill>
                  <bgColor theme="0" tint="-0.14996795556505021"/>
                </patternFill>
              </fill>
            </x14:dxf>
          </x14:cfRule>
          <x14:cfRule type="containsText" priority="19" operator="containsText" id="{511D8E6A-53AC-4C1A-AB2C-13EFCCB49A5C}">
            <xm:f>NOT(ISERROR(SEARCH($B$4,F71)))</xm:f>
            <xm:f>$B$4</xm:f>
            <x14:dxf>
              <fill>
                <patternFill>
                  <bgColor rgb="FFFF3300"/>
                </patternFill>
              </fill>
            </x14:dxf>
          </x14:cfRule>
          <x14:cfRule type="containsText" priority="20" operator="containsText" id="{A583FC2C-AB53-4C82-96BD-9336D1A4C8C3}">
            <xm:f>NOT(ISERROR(SEARCH($A$4,F71)))</xm:f>
            <xm:f>$A$4</xm:f>
            <x14:dxf>
              <fill>
                <patternFill>
                  <bgColor rgb="FF00B050"/>
                </patternFill>
              </fill>
            </x14:dxf>
          </x14:cfRule>
          <xm:sqref>F71:F75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65AC-52B4-4860-B668-6A6BC662D190}">
  <dimension ref="A1:M20"/>
  <sheetViews>
    <sheetView zoomScale="85" zoomScaleNormal="85" workbookViewId="0">
      <selection activeCell="I8" sqref="I8"/>
    </sheetView>
  </sheetViews>
  <sheetFormatPr defaultRowHeight="14" x14ac:dyDescent="0.3"/>
  <cols>
    <col min="2" max="2" width="27.81640625" customWidth="1"/>
    <col min="3" max="3" width="18.08984375" customWidth="1"/>
    <col min="4" max="4" width="17.54296875" customWidth="1"/>
    <col min="5" max="5" width="17.81640625" customWidth="1"/>
    <col min="6" max="6" width="17.54296875" customWidth="1"/>
    <col min="7" max="7" width="17.08984375" customWidth="1"/>
    <col min="8" max="8" width="9.6328125" customWidth="1"/>
    <col min="9" max="9" width="11.7265625" customWidth="1"/>
  </cols>
  <sheetData>
    <row r="1" spans="1:13" ht="14.5" x14ac:dyDescent="0.35">
      <c r="A1" s="9" t="s">
        <v>41</v>
      </c>
      <c r="B1" s="9" t="s">
        <v>56</v>
      </c>
      <c r="C1" s="9"/>
      <c r="D1" s="9"/>
      <c r="E1" s="9"/>
      <c r="F1" s="8"/>
      <c r="G1" s="8"/>
      <c r="H1" s="8"/>
      <c r="I1" s="8"/>
      <c r="J1" s="8"/>
      <c r="K1" s="8"/>
      <c r="L1" s="31"/>
      <c r="M1" s="31"/>
    </row>
    <row r="2" spans="1:13" ht="14.5" x14ac:dyDescent="0.35">
      <c r="A2" s="9" t="s">
        <v>42</v>
      </c>
      <c r="B2" s="100" t="str">
        <f>'Test scenarios'!A1</f>
        <v>Item test</v>
      </c>
      <c r="C2" s="122"/>
      <c r="D2" s="122"/>
      <c r="E2" s="101"/>
      <c r="F2" s="8"/>
      <c r="G2" s="8"/>
      <c r="H2" s="8"/>
      <c r="I2" s="8"/>
      <c r="J2" s="8"/>
      <c r="K2" s="8"/>
      <c r="L2" s="31"/>
      <c r="M2" s="31"/>
    </row>
    <row r="3" spans="1:13" ht="14.5" x14ac:dyDescent="0.35">
      <c r="A3" s="9" t="s">
        <v>40</v>
      </c>
      <c r="B3" s="9" t="str">
        <f>'Test scenarios'!B3:E3</f>
        <v>Nguyễn Thị Thanh Dang</v>
      </c>
      <c r="C3" s="9"/>
      <c r="D3" s="9"/>
      <c r="E3" s="9"/>
      <c r="F3" s="8"/>
      <c r="G3" s="8"/>
      <c r="H3" s="8"/>
      <c r="I3" s="8"/>
      <c r="J3" s="8"/>
      <c r="K3" s="8"/>
      <c r="L3" s="31"/>
      <c r="M3" s="31"/>
    </row>
    <row r="4" spans="1:13" ht="14.5" x14ac:dyDescent="0.35">
      <c r="A4" s="9" t="s">
        <v>20</v>
      </c>
      <c r="B4" s="9" t="s">
        <v>21</v>
      </c>
      <c r="C4" s="9" t="s">
        <v>43</v>
      </c>
      <c r="D4" s="9" t="s">
        <v>23</v>
      </c>
      <c r="E4" s="9" t="s">
        <v>24</v>
      </c>
      <c r="F4" s="8"/>
      <c r="G4" s="8"/>
      <c r="H4" s="8"/>
      <c r="I4" s="8"/>
      <c r="J4" s="8"/>
      <c r="K4" s="8"/>
      <c r="L4" s="31"/>
      <c r="M4" s="31"/>
    </row>
    <row r="5" spans="1:13" ht="14.5" x14ac:dyDescent="0.35">
      <c r="A5" s="9">
        <f>COUNTIF(H10:H20,M10)</f>
        <v>5</v>
      </c>
      <c r="B5" s="9">
        <f>COUNTIF(H10:H20,M11)</f>
        <v>2</v>
      </c>
      <c r="C5" s="9">
        <f>COUNTIF(H10:H20,M12)</f>
        <v>2</v>
      </c>
      <c r="D5" s="9">
        <f>COUNTIF(H10:H20,M13)</f>
        <v>1</v>
      </c>
      <c r="E5" s="9">
        <f>SUM(A5:D5)</f>
        <v>10</v>
      </c>
      <c r="F5" s="8"/>
      <c r="G5" s="8"/>
      <c r="H5" s="8"/>
      <c r="I5" s="8"/>
      <c r="J5" s="8"/>
      <c r="K5" s="8"/>
      <c r="L5" s="31"/>
      <c r="M5" s="31"/>
    </row>
    <row r="6" spans="1:13" ht="14.5" x14ac:dyDescent="0.35">
      <c r="A6" s="21">
        <f>A5/$E$5</f>
        <v>0.5</v>
      </c>
      <c r="B6" s="21">
        <f t="shared" ref="B6:E6" si="0">B5/$E$5</f>
        <v>0.2</v>
      </c>
      <c r="C6" s="21">
        <f t="shared" si="0"/>
        <v>0.2</v>
      </c>
      <c r="D6" s="21">
        <f t="shared" si="0"/>
        <v>0.1</v>
      </c>
      <c r="E6" s="21">
        <f t="shared" si="0"/>
        <v>1</v>
      </c>
      <c r="F6" s="8"/>
      <c r="G6" s="8"/>
      <c r="H6" s="8"/>
      <c r="I6" s="8"/>
      <c r="J6" s="8"/>
      <c r="K6" s="8"/>
      <c r="L6" s="31"/>
      <c r="M6" s="31"/>
    </row>
    <row r="7" spans="1:13" ht="14.5" x14ac:dyDescent="0.35">
      <c r="A7" s="120"/>
      <c r="B7" s="85"/>
      <c r="C7" s="85"/>
      <c r="D7" s="85"/>
      <c r="E7" s="121"/>
      <c r="F7" s="8"/>
      <c r="G7" s="8"/>
      <c r="H7" s="8"/>
      <c r="I7" s="8"/>
      <c r="J7" s="8"/>
      <c r="K7" s="8"/>
      <c r="L7" s="31"/>
      <c r="M7" s="31"/>
    </row>
    <row r="8" spans="1:13" ht="27.5" customHeight="1" x14ac:dyDescent="0.3">
      <c r="A8" s="15" t="s">
        <v>18</v>
      </c>
      <c r="B8" s="15" t="s">
        <v>44</v>
      </c>
      <c r="C8" s="16" t="s">
        <v>45</v>
      </c>
      <c r="D8" s="16" t="s">
        <v>47</v>
      </c>
      <c r="E8" s="16" t="s">
        <v>46</v>
      </c>
      <c r="F8" s="16" t="s">
        <v>48</v>
      </c>
      <c r="G8" s="16" t="s">
        <v>49</v>
      </c>
      <c r="H8" s="15" t="s">
        <v>38</v>
      </c>
      <c r="I8" s="15" t="s">
        <v>39</v>
      </c>
      <c r="J8" s="15" t="s">
        <v>40</v>
      </c>
      <c r="K8" s="15" t="s">
        <v>13</v>
      </c>
      <c r="L8" s="31"/>
      <c r="M8" s="31"/>
    </row>
    <row r="9" spans="1:13" ht="14.5" x14ac:dyDescent="0.35">
      <c r="A9" s="123" t="s">
        <v>50</v>
      </c>
      <c r="B9" s="123"/>
      <c r="C9" s="17"/>
      <c r="D9" s="17"/>
      <c r="E9" s="17"/>
      <c r="F9" s="17"/>
      <c r="G9" s="17"/>
      <c r="H9" s="17"/>
      <c r="I9" s="17"/>
      <c r="J9" s="17"/>
      <c r="K9" s="17"/>
      <c r="L9" s="31"/>
      <c r="M9" s="31"/>
    </row>
    <row r="10" spans="1:13" ht="14.5" x14ac:dyDescent="0.35">
      <c r="A10" s="9">
        <v>1</v>
      </c>
      <c r="B10" s="9"/>
      <c r="C10" s="9" t="s">
        <v>51</v>
      </c>
      <c r="D10" s="9" t="s">
        <v>52</v>
      </c>
      <c r="E10" s="9" t="s">
        <v>51</v>
      </c>
      <c r="F10" s="9" t="s">
        <v>52</v>
      </c>
      <c r="G10" s="9" t="s">
        <v>51</v>
      </c>
      <c r="H10" s="9" t="s">
        <v>20</v>
      </c>
      <c r="I10" s="18">
        <v>44678</v>
      </c>
      <c r="J10" s="9"/>
      <c r="K10" s="9"/>
      <c r="L10" s="31"/>
      <c r="M10" s="31" t="s">
        <v>20</v>
      </c>
    </row>
    <row r="11" spans="1:13" ht="14.5" x14ac:dyDescent="0.35">
      <c r="A11" s="9">
        <v>2</v>
      </c>
      <c r="B11" s="9"/>
      <c r="C11" s="9" t="s">
        <v>51</v>
      </c>
      <c r="D11" s="9" t="s">
        <v>52</v>
      </c>
      <c r="E11" s="9" t="s">
        <v>51</v>
      </c>
      <c r="F11" s="9" t="s">
        <v>52</v>
      </c>
      <c r="G11" s="9" t="s">
        <v>51</v>
      </c>
      <c r="H11" s="9" t="s">
        <v>20</v>
      </c>
      <c r="I11" s="18">
        <v>44679</v>
      </c>
      <c r="J11" s="9"/>
      <c r="K11" s="9"/>
      <c r="L11" s="31"/>
      <c r="M11" s="31" t="s">
        <v>21</v>
      </c>
    </row>
    <row r="12" spans="1:13" ht="14.5" x14ac:dyDescent="0.35">
      <c r="A12" s="9">
        <v>3</v>
      </c>
      <c r="B12" s="9"/>
      <c r="C12" s="9" t="s">
        <v>51</v>
      </c>
      <c r="D12" s="9" t="s">
        <v>52</v>
      </c>
      <c r="E12" s="9" t="s">
        <v>51</v>
      </c>
      <c r="F12" s="9" t="s">
        <v>52</v>
      </c>
      <c r="G12" s="9" t="s">
        <v>51</v>
      </c>
      <c r="H12" s="9" t="s">
        <v>20</v>
      </c>
      <c r="I12" s="18">
        <v>44680</v>
      </c>
      <c r="J12" s="9"/>
      <c r="K12" s="9"/>
      <c r="L12" s="31"/>
      <c r="M12" s="31" t="s">
        <v>22</v>
      </c>
    </row>
    <row r="13" spans="1:13" ht="14.5" x14ac:dyDescent="0.35">
      <c r="A13" s="9">
        <v>4</v>
      </c>
      <c r="B13" s="9"/>
      <c r="C13" s="9" t="s">
        <v>51</v>
      </c>
      <c r="D13" s="9" t="s">
        <v>52</v>
      </c>
      <c r="E13" s="9" t="s">
        <v>51</v>
      </c>
      <c r="F13" s="9" t="s">
        <v>52</v>
      </c>
      <c r="G13" s="9" t="s">
        <v>51</v>
      </c>
      <c r="H13" s="9" t="s">
        <v>20</v>
      </c>
      <c r="I13" s="18">
        <v>44681</v>
      </c>
      <c r="J13" s="9"/>
      <c r="K13" s="9"/>
      <c r="L13" s="31"/>
      <c r="M13" s="31" t="s">
        <v>23</v>
      </c>
    </row>
    <row r="14" spans="1:13" ht="14.5" x14ac:dyDescent="0.35">
      <c r="A14" s="9">
        <v>5</v>
      </c>
      <c r="B14" s="9"/>
      <c r="C14" s="9" t="s">
        <v>51</v>
      </c>
      <c r="D14" s="9" t="s">
        <v>52</v>
      </c>
      <c r="E14" s="9" t="s">
        <v>51</v>
      </c>
      <c r="F14" s="9" t="s">
        <v>52</v>
      </c>
      <c r="G14" s="9" t="s">
        <v>51</v>
      </c>
      <c r="H14" s="9" t="s">
        <v>20</v>
      </c>
      <c r="I14" s="18">
        <v>44682</v>
      </c>
      <c r="J14" s="9"/>
      <c r="K14" s="9"/>
      <c r="L14" s="31"/>
      <c r="M14" s="31"/>
    </row>
    <row r="15" spans="1:13" ht="14.5" x14ac:dyDescent="0.35">
      <c r="A15" s="17" t="s">
        <v>53</v>
      </c>
      <c r="B15" s="17"/>
      <c r="C15" s="17"/>
      <c r="D15" s="17"/>
      <c r="E15" s="17"/>
      <c r="F15" s="17"/>
      <c r="G15" s="17"/>
      <c r="H15" s="17"/>
      <c r="I15" s="24"/>
      <c r="J15" s="17"/>
      <c r="K15" s="17"/>
      <c r="L15" s="31"/>
      <c r="M15" s="31"/>
    </row>
    <row r="16" spans="1:13" ht="14.5" x14ac:dyDescent="0.35">
      <c r="A16" s="9">
        <v>12</v>
      </c>
      <c r="B16" s="9"/>
      <c r="C16" s="9" t="s">
        <v>51</v>
      </c>
      <c r="D16" s="9" t="s">
        <v>52</v>
      </c>
      <c r="E16" s="9" t="s">
        <v>51</v>
      </c>
      <c r="F16" s="9" t="s">
        <v>52</v>
      </c>
      <c r="G16" s="9" t="s">
        <v>51</v>
      </c>
      <c r="H16" s="9" t="s">
        <v>21</v>
      </c>
      <c r="I16" s="18">
        <v>44684</v>
      </c>
      <c r="J16" s="9"/>
      <c r="K16" s="9"/>
      <c r="L16" s="31"/>
      <c r="M16" s="31"/>
    </row>
    <row r="17" spans="1:13" ht="14.5" x14ac:dyDescent="0.35">
      <c r="A17" s="9">
        <v>13</v>
      </c>
      <c r="B17" s="9"/>
      <c r="C17" s="9" t="s">
        <v>51</v>
      </c>
      <c r="D17" s="9" t="s">
        <v>52</v>
      </c>
      <c r="E17" s="9" t="s">
        <v>51</v>
      </c>
      <c r="F17" s="9" t="s">
        <v>52</v>
      </c>
      <c r="G17" s="9" t="s">
        <v>51</v>
      </c>
      <c r="H17" s="9" t="s">
        <v>21</v>
      </c>
      <c r="I17" s="18">
        <v>44685</v>
      </c>
      <c r="J17" s="9"/>
      <c r="K17" s="9"/>
      <c r="L17" s="31"/>
      <c r="M17" s="31"/>
    </row>
    <row r="18" spans="1:13" ht="14.5" x14ac:dyDescent="0.35">
      <c r="A18" s="9">
        <v>14</v>
      </c>
      <c r="B18" s="9"/>
      <c r="C18" s="9" t="s">
        <v>51</v>
      </c>
      <c r="D18" s="9" t="s">
        <v>51</v>
      </c>
      <c r="E18" s="9" t="s">
        <v>51</v>
      </c>
      <c r="F18" s="9" t="s">
        <v>51</v>
      </c>
      <c r="G18" s="9" t="s">
        <v>51</v>
      </c>
      <c r="H18" s="9" t="s">
        <v>22</v>
      </c>
      <c r="I18" s="18">
        <v>44686</v>
      </c>
      <c r="J18" s="9"/>
      <c r="K18" s="9"/>
      <c r="L18" s="31"/>
      <c r="M18" s="31"/>
    </row>
    <row r="19" spans="1:13" ht="14.5" x14ac:dyDescent="0.35">
      <c r="A19" s="9">
        <v>15</v>
      </c>
      <c r="B19" s="9"/>
      <c r="C19" s="9" t="s">
        <v>51</v>
      </c>
      <c r="D19" s="9" t="s">
        <v>51</v>
      </c>
      <c r="E19" s="9" t="s">
        <v>51</v>
      </c>
      <c r="F19" s="9" t="s">
        <v>51</v>
      </c>
      <c r="G19" s="9" t="s">
        <v>51</v>
      </c>
      <c r="H19" s="9" t="s">
        <v>23</v>
      </c>
      <c r="I19" s="18">
        <v>44687</v>
      </c>
      <c r="J19" s="9"/>
      <c r="K19" s="9"/>
      <c r="L19" s="31"/>
      <c r="M19" s="31"/>
    </row>
    <row r="20" spans="1:13" ht="14.5" x14ac:dyDescent="0.35">
      <c r="A20" s="9">
        <v>16</v>
      </c>
      <c r="B20" s="9"/>
      <c r="C20" s="9" t="s">
        <v>51</v>
      </c>
      <c r="D20" s="9" t="s">
        <v>51</v>
      </c>
      <c r="E20" s="9" t="s">
        <v>51</v>
      </c>
      <c r="F20" s="9" t="s">
        <v>51</v>
      </c>
      <c r="G20" s="9" t="s">
        <v>51</v>
      </c>
      <c r="H20" s="9" t="s">
        <v>22</v>
      </c>
      <c r="I20" s="18">
        <v>44688</v>
      </c>
      <c r="J20" s="9"/>
      <c r="K20" s="9"/>
      <c r="L20" s="31"/>
      <c r="M20" s="31"/>
    </row>
  </sheetData>
  <mergeCells count="3">
    <mergeCell ref="A7:E7"/>
    <mergeCell ref="B2:E2"/>
    <mergeCell ref="A9:B9"/>
  </mergeCells>
  <dataValidations count="1">
    <dataValidation type="list" allowBlank="1" showInputMessage="1" showErrorMessage="1" sqref="H10:H20" xr:uid="{98DA8D80-DA08-4200-982C-D6A67AC87A5D}">
      <formula1>$M$10:$M$13</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A555AC2-5BBC-436B-AB9B-413865F48FD2}">
            <xm:f>NOT(ISERROR(SEARCH($M$13,H10)))</xm:f>
            <xm:f>$M$13</xm:f>
            <x14:dxf>
              <fill>
                <patternFill>
                  <bgColor theme="0" tint="-0.14996795556505021"/>
                </patternFill>
              </fill>
            </x14:dxf>
          </x14:cfRule>
          <x14:cfRule type="containsText" priority="2" operator="containsText" id="{53A0B995-8F77-48BE-9C4C-61E599D84486}">
            <xm:f>NOT(ISERROR(SEARCH($M$12,H10)))</xm:f>
            <xm:f>$M$12</xm:f>
            <x14:dxf>
              <fill>
                <patternFill>
                  <bgColor theme="0" tint="-0.14996795556505021"/>
                </patternFill>
              </fill>
            </x14:dxf>
          </x14:cfRule>
          <x14:cfRule type="containsText" priority="3" operator="containsText" id="{AA706A30-8C57-46A5-B8A5-58ACFC1BABE6}">
            <xm:f>NOT(ISERROR(SEARCH($M$11,H10)))</xm:f>
            <xm:f>$M$11</xm:f>
            <x14:dxf>
              <fill>
                <patternFill>
                  <bgColor rgb="FFFF0000"/>
                </patternFill>
              </fill>
            </x14:dxf>
          </x14:cfRule>
          <x14:cfRule type="containsText" priority="4" operator="containsText" id="{A218BC19-C943-4578-A07D-9DA1B8B8B514}">
            <xm:f>NOT(ISERROR(SEARCH($M$10,H10)))</xm:f>
            <xm:f>$M$10</xm:f>
            <x14:dxf>
              <fill>
                <patternFill>
                  <bgColor rgb="FF92D050"/>
                </patternFill>
              </fill>
            </x14:dxf>
          </x14:cfRule>
          <xm:sqref>H10:H20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Repost</vt:lpstr>
      <vt:lpstr>Test scenarios</vt:lpstr>
      <vt:lpstr>Ma trận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2022-04-04T14:50:52Z</dcterms:created>
  <dcterms:modified xsi:type="dcterms:W3CDTF">2022-08-06T15:30:58Z</dcterms:modified>
</cp:coreProperties>
</file>