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1.tester\Bai lab\3.Kiểm thử nâng cao\asm2\"/>
    </mc:Choice>
  </mc:AlternateContent>
  <xr:revisionPtr revIDLastSave="0" documentId="13_ncr:1_{CAB6AAB4-B894-4E08-A40E-C925A9E32557}" xr6:coauthVersionLast="47" xr6:coauthVersionMax="47" xr10:uidLastSave="{00000000-0000-0000-0000-000000000000}"/>
  <bookViews>
    <workbookView xWindow="-110" yWindow="-110" windowWidth="19420" windowHeight="10420" tabRatio="887" activeTab="2" xr2:uid="{00000000-000D-0000-FFFF-FFFF00000000}"/>
  </bookViews>
  <sheets>
    <sheet name="Cover" sheetId="1" r:id="rId1"/>
    <sheet name="TestReport" sheetId="10" r:id="rId2"/>
    <sheet name="Test cases" sheetId="54" r:id="rId3"/>
    <sheet name="Permisison Matrix" sheetId="18" r:id="rId4"/>
  </sheets>
  <definedNames>
    <definedName name="_xlnm._FilterDatabase" localSheetId="2" hidden="1">'Test cases'!$A$8:$I$69</definedName>
    <definedName name="Category" localSheetId="2">#REF!</definedName>
    <definedName name="Category">#REF!</definedName>
    <definedName name="_xlnm.Print_Area" localSheetId="2">'Test cases'!$A$1:$I$69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5" i="10" l="1"/>
  <c r="G5" i="1"/>
  <c r="G4" i="1"/>
  <c r="C3" i="10"/>
  <c r="H29" i="54" l="1"/>
  <c r="H69" i="54" l="1"/>
  <c r="H68" i="54"/>
  <c r="H67" i="54"/>
  <c r="H66" i="54"/>
  <c r="H65" i="54"/>
  <c r="H64" i="54"/>
  <c r="H62" i="54"/>
  <c r="H61" i="54"/>
  <c r="H60" i="54"/>
  <c r="H59" i="54"/>
  <c r="H58" i="54"/>
  <c r="H57" i="54"/>
  <c r="H55" i="54"/>
  <c r="H54" i="54"/>
  <c r="H53" i="54"/>
  <c r="H52" i="54"/>
  <c r="H51" i="54"/>
  <c r="H50" i="54"/>
  <c r="H48" i="54"/>
  <c r="H47" i="54"/>
  <c r="H46" i="54"/>
  <c r="H45" i="54"/>
  <c r="H44" i="54"/>
  <c r="H43" i="54"/>
  <c r="H42" i="54"/>
  <c r="H41" i="54"/>
  <c r="H40" i="54"/>
  <c r="H38" i="54"/>
  <c r="H37" i="54"/>
  <c r="H36" i="54"/>
  <c r="H35" i="54"/>
  <c r="H34" i="54"/>
  <c r="H33" i="54"/>
  <c r="H32" i="54"/>
  <c r="H30" i="54"/>
  <c r="H28" i="54"/>
  <c r="H27" i="54"/>
  <c r="H26" i="54"/>
  <c r="H25" i="54"/>
  <c r="H23" i="54"/>
  <c r="H22" i="54"/>
  <c r="H21" i="54"/>
  <c r="H20" i="54"/>
  <c r="H19" i="54"/>
  <c r="H18" i="54"/>
  <c r="H17" i="54"/>
  <c r="H15" i="54"/>
  <c r="H14" i="54"/>
  <c r="H13" i="54"/>
  <c r="H12" i="54"/>
  <c r="H11" i="54"/>
  <c r="A11" i="54"/>
  <c r="A12" i="54"/>
  <c r="A13" i="54"/>
  <c r="A14" i="54"/>
  <c r="A15" i="54"/>
  <c r="A16" i="54"/>
  <c r="A17" i="54"/>
  <c r="A18" i="54"/>
  <c r="A19" i="54"/>
  <c r="A20" i="54"/>
  <c r="A21" i="54"/>
  <c r="A22" i="54"/>
  <c r="A23" i="54"/>
  <c r="A24" i="54"/>
  <c r="A25" i="54"/>
  <c r="A26" i="54"/>
  <c r="A27" i="54"/>
  <c r="A28" i="54"/>
  <c r="A30" i="54"/>
  <c r="A31" i="54"/>
  <c r="A32" i="54"/>
  <c r="A33" i="54"/>
  <c r="A34" i="54"/>
  <c r="A35" i="54"/>
  <c r="A36" i="54"/>
  <c r="A37" i="54"/>
  <c r="A38" i="54"/>
  <c r="A39" i="54"/>
  <c r="A40" i="54"/>
  <c r="A41" i="54"/>
  <c r="A42" i="54"/>
  <c r="A43" i="54"/>
  <c r="A44" i="54"/>
  <c r="A45" i="54"/>
  <c r="A46" i="54"/>
  <c r="A47" i="54"/>
  <c r="A48" i="54"/>
  <c r="A49" i="54"/>
  <c r="A50" i="54"/>
  <c r="A51" i="54"/>
  <c r="A52" i="54"/>
  <c r="A53" i="54"/>
  <c r="A54" i="54"/>
  <c r="A55" i="54"/>
  <c r="A56" i="54"/>
  <c r="A57" i="54"/>
  <c r="A58" i="54"/>
  <c r="A59" i="54"/>
  <c r="A60" i="54"/>
  <c r="A61" i="54"/>
  <c r="A62" i="54"/>
  <c r="A63" i="54"/>
  <c r="A64" i="54"/>
  <c r="A65" i="54"/>
  <c r="A66" i="54"/>
  <c r="A67" i="54"/>
  <c r="A68" i="54"/>
  <c r="A69" i="54"/>
  <c r="A10" i="54"/>
  <c r="D5" i="54" l="1"/>
  <c r="C5" i="54"/>
  <c r="B5" i="54"/>
  <c r="A5" i="54"/>
  <c r="E5" i="54" l="1"/>
  <c r="H11" i="10" s="1"/>
  <c r="E11" i="10"/>
  <c r="D11" i="10"/>
  <c r="F11" i="10"/>
  <c r="G11" i="10"/>
  <c r="E21" i="10" l="1"/>
  <c r="D6" i="54"/>
  <c r="A6" i="54"/>
  <c r="C6" i="54"/>
  <c r="B6" i="54"/>
  <c r="E18" i="10"/>
  <c r="G18" i="10"/>
  <c r="D18" i="10"/>
  <c r="E6" i="54" l="1"/>
  <c r="F18" i="10"/>
  <c r="H18" i="10" s="1"/>
  <c r="E20" i="10" s="1"/>
  <c r="B35" i="10"/>
  <c r="B35" i="10"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My PC</author>
  </authors>
  <commentList>
    <comment ref="I8" authorId="0" shapeId="0" xr:uid="{00000000-0006-0000-0300-000001000000}">
      <text>
        <r>
          <rPr>
            <b/>
            <sz val="9"/>
            <color indexed="81"/>
            <rFont val="Tahoma"/>
            <charset val="1"/>
          </rPr>
          <t>My PC:</t>
        </r>
        <r>
          <rPr>
            <sz val="9"/>
            <color indexed="81"/>
            <rFont val="Tahoma"/>
            <charset val="1"/>
          </rPr>
          <t xml:space="preserve">
Định dang dd/mm/yyy</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<sst xmlns="http://schemas.openxmlformats.org/spreadsheetml/2006/main" count="432" uniqueCount="232">
  <si>
    <t>TEST CASE</t>
  </si>
  <si>
    <t>Project Name</t>
  </si>
  <si>
    <t>Creator</t>
  </si>
  <si>
    <t>Project Code</t>
  </si>
  <si>
    <t>Reviewer/Approver</t>
  </si>
  <si>
    <t>Document Code</t>
  </si>
  <si>
    <t>Issue Date</t>
  </si>
  <si>
    <t>Version</t>
  </si>
  <si>
    <t>Record of change</t>
  </si>
  <si>
    <t>Change Item</t>
  </si>
  <si>
    <t>Change description</t>
  </si>
  <si>
    <t>Module Code</t>
  </si>
  <si>
    <t>Test requirement</t>
  </si>
  <si>
    <t>Tester</t>
  </si>
  <si>
    <t>Pass</t>
  </si>
  <si>
    <t>Fail</t>
  </si>
  <si>
    <t>Untested</t>
  </si>
  <si>
    <t>N/A</t>
  </si>
  <si>
    <t>Number of Test cases</t>
  </si>
  <si>
    <t>ID</t>
  </si>
  <si>
    <t>Test Case Description</t>
  </si>
  <si>
    <t>Pre-condition</t>
  </si>
  <si>
    <t>Test Case Procedure</t>
  </si>
  <si>
    <t>Expected Output</t>
  </si>
  <si>
    <t>Test date</t>
  </si>
  <si>
    <t>Note</t>
  </si>
  <si>
    <t>Result</t>
  </si>
  <si>
    <t>TEST REPORT</t>
  </si>
  <si>
    <t>Notes</t>
  </si>
  <si>
    <t>No</t>
  </si>
  <si>
    <t>Number of  test cases</t>
  </si>
  <si>
    <t>Sub total</t>
  </si>
  <si>
    <t>Test coverage</t>
  </si>
  <si>
    <t>%</t>
  </si>
  <si>
    <t>Test successful coverage</t>
  </si>
  <si>
    <t xml:space="preserve">Ensure that all features listed below work properly without any errors when using the below browsers.
- Edge in latest version 
- Google Chrome in latest version </t>
  </si>
  <si>
    <t>Function List</t>
  </si>
  <si>
    <t>Admin</t>
  </si>
  <si>
    <t>Y</t>
  </si>
  <si>
    <t>Others</t>
  </si>
  <si>
    <t>Y*</t>
  </si>
  <si>
    <t>N</t>
  </si>
  <si>
    <t>Test Items</t>
  </si>
  <si>
    <t>NT</t>
  </si>
  <si>
    <t>ID Name</t>
  </si>
  <si>
    <t>Change Date</t>
  </si>
  <si>
    <t>Item Test</t>
  </si>
  <si>
    <t>Software Testing</t>
  </si>
  <si>
    <t>Common Role</t>
  </si>
  <si>
    <t>Manager</t>
  </si>
  <si>
    <t>Employee</t>
  </si>
  <si>
    <t>Director</t>
  </si>
  <si>
    <t>Internship</t>
  </si>
  <si>
    <t>Kiểm tra đăng kí tài khoản</t>
  </si>
  <si>
    <t>Kiểm tra user đăng kí thành công với username và password hợp lệ</t>
  </si>
  <si>
    <t>kiểm tra user đăng kí thất bại với username đã tồn tại</t>
  </si>
  <si>
    <t>kiểm tra user đăng kí thất bại với username or password bị trống</t>
  </si>
  <si>
    <t>kiểm tra user đăng kí thất bại với password &lt; 8 kí tự</t>
  </si>
  <si>
    <t>Kiểm tra đăng nhập tài khoản</t>
  </si>
  <si>
    <t>Kiểm tra user đăng nhập thành công với username và password hợp lệ</t>
  </si>
  <si>
    <t>User đã có tài khoản đăng 
nhập</t>
  </si>
  <si>
    <t>Khách hàng muốn gọi đồ uống</t>
  </si>
  <si>
    <t>Kiểm tra user đăng nhập thất bại với username không hợp lệ</t>
  </si>
  <si>
    <t>Kiểm tra user đăng nhập thất bại với username or password để trống</t>
  </si>
  <si>
    <t>Kiểm tra user đăng nhập thất bại với password &lt; 8 kí tự</t>
  </si>
  <si>
    <t>1. Tại màn hình đăng nhập, user nhập username hợp lệ và password &lt; 8 kí tự và sau đó thực hiện đăng nhập</t>
  </si>
  <si>
    <t>kiểm tra user đăng nhập thất bại với password &gt;= 8 kí tự nhưng thiếu chữ in hoa, in thường, số hoặc kí tự đặc biệt</t>
  </si>
  <si>
    <t>kiểm tra user đăng kí thất bại với password &gt;= 8 kí tự nhưng thiếu chữ in hoa, in thường, số hoặc kí tự đặc biệt</t>
  </si>
  <si>
    <t>1. Tại màn hình đăng nhập, user nhập username hợp lệ và password &gt;= 8 kí tự nhưng thiếu chữ in hoa, in thường, số hoặc kí tự đặc biệt và sau đó thực hiện đăng nhập</t>
  </si>
  <si>
    <t>1. Tại màn hình đăng nhập, user nhập 1 username không hợp lệ và password &gt;=8 kí tự bao gồm chữ hoa, thường, số và kí tự đặc biệt và sau đó thực hiện đăng nhập</t>
  </si>
  <si>
    <t>1. Đăng nhập không thành công và hiển thị thông báo : “Tài khoản hoặc mật khẩu không hợp lệ”</t>
  </si>
  <si>
    <t>1. Đăng nhập không thành công và hiển thị thông báo : “Mật khẩu không hợp lệ, mật khẩu phải tối thiểu 8 kí tự, bao gồm chữ hoa, thường, số và kí tự đặc biệt”</t>
  </si>
  <si>
    <t>kiểm tra user đăng nhập thất bại với password bị nhập sai</t>
  </si>
  <si>
    <t>1. Tại màn hình đăng nhập, user nhập username hợp lệ và password sai</t>
  </si>
  <si>
    <t>Kiểm tra user đăng xuất tài khoản thành công</t>
  </si>
  <si>
    <t>User đã đăng nhập vào hệ thống</t>
  </si>
  <si>
    <t>Kiểm tra user lấy lại mật khẩu</t>
  </si>
  <si>
    <t>Khi user quên mật khẩu đăng nhập</t>
  </si>
  <si>
    <t>Kiểm tra khi user nhấn vào mục "Quên mật khẩu"</t>
  </si>
  <si>
    <t>1. Tại màn hính chính user nhấn vào mục "Quên mật khẩu"</t>
  </si>
  <si>
    <t>Kiểm tra user chọn phương thức gửi mật khẩu mới về email</t>
  </si>
  <si>
    <t>Kiểm tra user chọn phương thức gửi mật khẩu mới về tin nhắn điện thoại</t>
  </si>
  <si>
    <t>Kiểm tra khi user nhấn vào mục "Quên mật khẩu" và nhấn nút "Hủy bỏ"</t>
  </si>
  <si>
    <t>1. Tại màn hính chính user nhấn vào mục "Quên mật khẩu"
2. Nhấn nút "Hủy bỏ"</t>
  </si>
  <si>
    <t>Kiểm tra khi user muốn đổi mật khẩu</t>
  </si>
  <si>
    <t>Kiểm tra khi user nhấn vào mục "Đổi mật khẩu"</t>
  </si>
  <si>
    <t>1. Tại màn hính chính user nhấn vào mục "Đổi mật khẩu"</t>
  </si>
  <si>
    <t>1. Hệ thống hiện popup cho người dùng.  Cửa sổ Popup sẽ bao gồm ô nhập : mật khẩu cũ , mật khẩu mới, nhập lại mật khẩu mới cùng với 2 nút "Đồng ý" và "Hủy bỏ"</t>
  </si>
  <si>
    <t>1. Hệ thống hiện popup cho người dùng.  Cửa sổ Popup sẽ bao gồm ô nhập : mật khẩu cũ , mật khẩu mới, nhập lại mật khẩu mới cùng với 2 nút "Đồng ý" và "Hủy bỏ"
2. Hủy bỏ thành công và quay về màn hình chính</t>
  </si>
  <si>
    <t>Kiểm tra khi user nhập sai mật khẩu cũ vào ô mật khẩu cũ</t>
  </si>
  <si>
    <t>Kiểm tra khi user nhấn vào nút "Hủy bỏ" trong mục "Đổi mật khẩu"</t>
  </si>
  <si>
    <t>Kiểm tra khi user để trống các ô nhập mật khẩu và nhấn nút " Đồng ý"</t>
  </si>
  <si>
    <t>Kiểm tra khi user nhập sai định dạng mật khẩu vào ô mật khẩu cũ or ô mật khẩu mới</t>
  </si>
  <si>
    <t>Kiểm tra user đổi mật khẩu thành công khi 
nhập đúng các ô</t>
  </si>
  <si>
    <t>Kiểm tra user nhập sai mật khẩu vào ô nhập lại mật khẩu mới</t>
  </si>
  <si>
    <t>Kiểm tra user lựa chọn, thêm đồ uống vào giỏ hàng</t>
  </si>
  <si>
    <t>User muốn đổi mật khẩu</t>
  </si>
  <si>
    <t>Kiểm tra user vào xem chi tiết đồ uống muốn đặt</t>
  </si>
  <si>
    <t>1. Màn hình chi tiết hiển thị bao gồm các thông tin : Hình ảnh, mô tả đồ uống, đơn giá, size, trạng thái còn hàng, hết hàng, các tùy chọn bổ sung như: uống nóng, đá, thêm toppings</t>
  </si>
  <si>
    <t>1. Tại menu user nhấn vào đồ uống muốn đặt để xem chi tiết</t>
  </si>
  <si>
    <t>Kiểm tra mặc định số lượng của màn hình chi tiết khi user đặt hàng</t>
  </si>
  <si>
    <t>Kiểm tra khi user chọn món và thêm vào giỏ hàng</t>
  </si>
  <si>
    <t>1. Màn hình có tùy chọn để khách hàng lựa chọn số lượng đồ uống cần đặt, tổng tiền sẽ được tính dựa trên số lượng đồ uống + phần toppings bổ sung
2. Thêm đồ uống vào giỏ hàng thành công với thông báo “Đồ uống đã được thêm vào giỏ” và hệ thống hiển thị món khách chọn trong giỏ hàng</t>
  </si>
  <si>
    <t>Kiểm tra khi user click để đặt món</t>
  </si>
  <si>
    <t>1. Tại menu user nhấn chọn đồ uống muốn đặt
2. Nhấn thêm vào giỏ hàng</t>
  </si>
  <si>
    <t>1. Tại giỏ hàng chọn món và nhấn đặt hàng</t>
  </si>
  <si>
    <t>1. Hệ thống sẽ lưu đơn hàng lại và thông báo đặt hàng thành công</t>
  </si>
  <si>
    <t>Kiểm tra user chọn size trong màn hình chi tiết đồ uống</t>
  </si>
  <si>
    <t>1. Tại màn hình chi tiết user chọn size muốn đặt</t>
  </si>
  <si>
    <t>1. Tại màn hình chi tiết user chọn các tùy chọn bổ sung muốn đặt</t>
  </si>
  <si>
    <t>1. Được phép chọn size, hệ thống sẽ hiển thị món khách chọn và đúng size tương ứng đã chọn</t>
  </si>
  <si>
    <t>Kiểm tra user chọn các tùy chọn bổ sung như : uống nóng, đá, thêm toppings trong màn hình chi tiết đồ uống</t>
  </si>
  <si>
    <t>Kiểm tra khi user chọn nhiều món và thêm 
vào giỏ hàng</t>
  </si>
  <si>
    <t>1. Tại menu user nhấn chọn các món đồ uống muốn đặt
2. Nhấn thêm vào giỏ hàng</t>
  </si>
  <si>
    <t>1. Màn hình có tùy chọn để khách hàng lựa chọn số lượng đồ uống cần đặt, tổng tiền sẽ được tính dựa trên số lượng đồ uống + phần toppings bổ sung
2. Thêm đồ uống vào giỏ hàng thành công với thông báo “Đồ uống đã được thêm vào giỏ” và hệ thống hiển thị các món khách chọn trong giỏ hàng</t>
  </si>
  <si>
    <t>Kiểm tra user muốn xem, chỉnh sửa giỏ hàng</t>
  </si>
  <si>
    <t>user đã đăng nhập vào hệ thống và đã thêm đồ uống vào giỏ hàng</t>
  </si>
  <si>
    <t>Kiểm tra tất cả màn hình đều có biểu tượng giỏ hàng và click biểu tượng giỏ hàng để vào màn hình chi tiết giỏ hàng</t>
  </si>
  <si>
    <t>1. Tại tất cả màn hình click biểu tượng giỏ hàng để vào màn hình chi tiết giỏ hàng</t>
  </si>
  <si>
    <t>Kiểm tra user thêm món mới và xóa món cũ tại giỏ hàng</t>
  </si>
  <si>
    <t>1. Tại menu chọn thêm món mới vào giỏ hàng
2. Tại màn hình chi tiết giỏ hàng xóa món đã chọn</t>
  </si>
  <si>
    <t>1. Món mới được thêm vào giỏ hàng
2. Món muốn chọn xóa đã được xóa thành công</t>
  </si>
  <si>
    <t>Kiểm tra user có thể lựa chọn tăng/giảm số lượng của từng món trong giỏ hàng</t>
  </si>
  <si>
    <t>1. Tại màn hình chi tiết giỏ hàng nhấn vào biểu tượng tăng/giảm số lượng của từng món</t>
  </si>
  <si>
    <t>1. Có thể tăng/giảm số lượng của từng món theo mong muốn</t>
  </si>
  <si>
    <t>Kiểm tra user giảm số lượng món về 0</t>
  </si>
  <si>
    <t>1. Tại màn hình chi tiết giỏ hàng nhấn vào biểu tượng giảm số lượng của món về 0</t>
  </si>
  <si>
    <t>1. Đơn hàng sẽ bị xóa khỏi giỏ</t>
  </si>
  <si>
    <t>Kiểm tra khi user lựa chọn thanh toán</t>
  </si>
  <si>
    <t>1. Nhấn vào lựa chọn thanh toán tại màn hình chi tiết của giỏ hàng</t>
  </si>
  <si>
    <t>1. Màn hình sẽ hiển thị chi tiết đơn hàng, số lượng, tổng tiền, voucher và các hình thức thanh toán</t>
  </si>
  <si>
    <t>Kiểm tra khi user lựa chọn trở lại màn hình trước</t>
  </si>
  <si>
    <t>1. Nhấn vào lựa chọn trở lại màn hình trước tại màn hình chi tiết của giỏ hàng</t>
  </si>
  <si>
    <t>1. Màn hình sẽ quay lại màn hình trước đó</t>
  </si>
  <si>
    <t>Kiểm tra việc tiến hành thanh toán</t>
  </si>
  <si>
    <t xml:space="preserve">User đã đăng nhập vào hệ thống, đã lựa chọn đồ uống và đang ở trong màn hình giỏ hàng
</t>
  </si>
  <si>
    <t>Kiểm tra khi user click vào thanh toán</t>
  </si>
  <si>
    <t>1. Tại màn hình chi tiết giỏ hàng user click vào thanh toán
2. User lựa chọn "Tiếp tục"</t>
  </si>
  <si>
    <t>1. cửa sổ popup hiện lên để khách hàng nhập số bàn và nút “Tiếp tục”
2. Màn hình chi tiết hóa đơn hiện ra: Thông tin các loại đồ uống, số lượng và tổng tiền từng loại, bàn số: …, tổng tiền cả hóa đơn. Với 2 nút Thanh toán và Hủy bỏ</t>
  </si>
  <si>
    <t>Kiểm tra khi user click vào thanh toán và chọn nút Thanh toán</t>
  </si>
  <si>
    <t>Kiểm tra khi user click vào thanh toán và chọn nút Hủy bỏ</t>
  </si>
  <si>
    <t>1. Tại màn hình chi tiết giỏ hàng user click vào thanh toán
2. User lựa chọn "Tiếp tục"
3. Nhấn nút Thanh toán</t>
  </si>
  <si>
    <t>Kiểm tra khi user chọn thanh toán bằng tiền mặt</t>
  </si>
  <si>
    <t xml:space="preserve">1. cửa sổ popup hiện lên để khách hàng nhập số bàn và nút “Tiếp tục”
2. Màn hình chi tiết hóa đơn hiện ra: Thông tin các loại đồ uống, số lượng và tổng tiền từng loại, bàn số: …, tổng tiền cả hóa đơn. Với 2 nút Thanh toán và Hủy bỏ
3. Một cửa sổ Popup hiện lên cho phép người dùng lựa chọn hình thức thanh toán:
 - Thanh toán bằng tiền mặt
 - Thanh toán qua VinID.
</t>
  </si>
  <si>
    <t>Kiểm tra khi user chọn thanh toán qua VinID</t>
  </si>
  <si>
    <t>1. Nhấn nút thanh toán
2. chọn thanh toán qua VinID, xác nhận lại thông tin và nhấn nút Đồng ý</t>
  </si>
  <si>
    <t>1. Nhấn nút thanh toán
2. chọn thanh toán bằng tiền mặt, xác nhận lại thông tin và nhấn nút Đồng ý</t>
  </si>
  <si>
    <t>1. Một cửa sổ Popup hiện lên cho phép người dùng lựa chọn hình thức thanh toán:
 - Thanh toán bằng tiền mặt
 - Thanh toán qua VinID.
2. Đơn hàng được đặt thành công và Có thông báo “Đồ uống được đặt thành công”</t>
  </si>
  <si>
    <t>1. Một cửa sổ Popup hiện lên cho phép người dùng lựa chọn hình thức thanh toán:
 - Thanh toán bằng tiền mặt
 - Thanh toán qua VinID.
2. Đơn hàng được đặt thành công, Có thông báo "Hóa đơn đã được thanh toán thành công" và “Đồ uống được đặt thành công”</t>
  </si>
  <si>
    <t>1. Tại màn hình chi tiết giỏ hàng user click vào thanh toán
2. User lựa chọn "Tiếp tục"
3. Nhấn nút Hủy bỏ</t>
  </si>
  <si>
    <t>1. cửa sổ popup hiện lên để khách hàng nhập số bàn và nút “Tiếp tục”
2. Màn hình chi tiết hóa đơn hiện ra: Thông tin các loại đồ uống, số lượng và tổng tiền từng loại, bàn số: …, tổng tiền cả hóa đơn. Với 2 nút Thanh toán và Hủy bỏ
3. Màn hình sẽ quay lại cửa sổ popup</t>
  </si>
  <si>
    <t>Kiểm tra user đặt đồ uống khi hệ thống quá tải</t>
  </si>
  <si>
    <t>1. Tại màn hình chi tiết giỏ hàng user click vào thanh toán
2. User lựa chọn "Tiếp tục"
3. Lựa chọn phương thức thanh toán và tiến hành đặt đơn hàng</t>
  </si>
  <si>
    <t>1. cửa sổ popup hiện lên để khách hàng nhập số bàn và nút “Tiếp tục”
2. Màn hình chi tiết hóa đơn hiện ra: Thông tin các loại đồ uống, số lượng và tổng tiền từng loại, bàn số: …, tổng tiền cả hóa đơn. Với 2 nút Thanh toán và Hủy bỏ
3. Đơn hàng đặt thất bại và có thông báo :“Đồ uống không được đặt do hệ thống quá tải”</t>
  </si>
  <si>
    <t>Admin được cấp tài khoản và đăng nhập vào hệ thống</t>
  </si>
  <si>
    <t>Kiểm tra admin chỉnh sửa đồ uống trong hệ thống</t>
  </si>
  <si>
    <t>Kiểm tra admin có thể thêm đồ uống mới vào hệ thống</t>
  </si>
  <si>
    <t>1. Tại màn hình menu admin lựa chọn thêm đồ uống mới vào hệ thống</t>
  </si>
  <si>
    <t>1 Một màn hình hiện ra cho phép admin thêm thông tin đồ uống bao gồm: Hình ảnh, mô tả, đơn giá, loại toppings với 2 nút Thêm và Hủy bỏ</t>
  </si>
  <si>
    <t>Kiểm tra admin thêm đồ uống mới vào hệ thống thành công khi nhấn nút Thêm</t>
  </si>
  <si>
    <t>1. Tại màn hình menu admin lựa chọn thêm đồ uống mới vào hệ thống
2. nhấn nút Thêm</t>
  </si>
  <si>
    <t>2 Một màn hình hiện ra cho phép admin thêm thông tin đồ uống bao gồm: Hình ảnh, mô tả, đơn giá, loại toppings với 2 nút Thêm và Hủy bỏ
2. Đồ uống được thêm thành công với thông báo “Đồ uống được thêm thành công”</t>
  </si>
  <si>
    <t>Kiểm tra admin có thể xóa đồ uống khỏi hệ thống</t>
  </si>
  <si>
    <t>1. Tại màn hình menu admin ấn và giữ vào đồ uống muốn xóa
2. admin nhấn vào xóa</t>
  </si>
  <si>
    <t>1. Một menu hiện lên cho phép xóa đồ uống ra khỏi danh sách
2. Một popup hiện lên để xác nhận với nội dung “Bạn có chắc chắn muốn xóa” cùng với 2 nút Đồng ý và Hủy bỏ</t>
  </si>
  <si>
    <t>Kiểm tra admin xóa đồ uống khỏi hệ thống thành công khi nhấn nút Đồng ý</t>
  </si>
  <si>
    <t>1. Tại màn hình menu admin ấn và giữ vào đồ uống muốn xóa
2. admin nhấn vào xóa
3. nhấn nút Đồng ý</t>
  </si>
  <si>
    <t>1. Một menu hiện lên cho phép xóa đồ uống ra khỏi danh sách
2. Một popup hiện lên để xác nhận với nội dung “Bạn có chắc chắn muốn xóa” cùng với 2 nút Đồng ý và Hủy bỏ
3. Đồ uống được xóa thành công với thông báo “Đồ uống đã được xóa thành công”</t>
  </si>
  <si>
    <t>1. Tại màn hình menu admin ấn và giữ vào đồ uống muốn xóa
2. admin nhấn vào xóa
3. nhấn nút Hủy bỏ</t>
  </si>
  <si>
    <t>Kiểm tra admin xóa đồ uống khỏi hệ thống khi nhấn nút Hủy bỏ</t>
  </si>
  <si>
    <t>1. Một menu hiện lên cho phép xóa đồ uống ra khỏi danh sách
2. Một popup hiện lên để xác nhận với nội dung “Bạn có chắc chắn muốn xóa” cùng với 2 nút Đồng ý và Hủy bỏ
3. Màn hình quay lại menu hiện lên cho phép xóa đồ uống</t>
  </si>
  <si>
    <t>Kiểm tra admin có thể xem hóa đơn và thống kê doanh thu</t>
  </si>
  <si>
    <t>1. Cho phép admin xem danh sách hóa đơn và thống kê doanh thu</t>
  </si>
  <si>
    <t>1. Tại màn hình nhấn vào xem danh sách hóa đơn và thống kê doanh thu</t>
  </si>
  <si>
    <t>27/07/2022</t>
  </si>
  <si>
    <t>Nguyễn Thị Thanh Dang</t>
  </si>
  <si>
    <t>1. Đăng kí thất bại và hiển thị thông báo : “Tài khoản hoặc mật khẩu không hợp lệ”</t>
  </si>
  <si>
    <t>1. Đăng kí thất bại và hiển thị thông báo : “Tài khoản người dùng đã tồn tại”</t>
  </si>
  <si>
    <t>1. Tại màn hình chính user chọn phần đăng kí, nhập username hợp lệ, password &gt;= 8 kí tự bao gồm chữ in hoa, in thường, số và kí tự đặc biệt rồi sau đó nhấn nút đồng ý</t>
  </si>
  <si>
    <t>1. Tại màn hình chính user chọn phần đăng kí, để trống username or password rồi sau đó nhấn nút đồng ý</t>
  </si>
  <si>
    <t>1. Tại màn hình chính user chọn phần đăng kí, nhập username đã có trong hệ thống, password &gt;= 8 kí tự bao gồm chữ in hoa, in thường, số và kí tự đặc biệt rồi sau đó nhấn nút đồng ý</t>
  </si>
  <si>
    <t>1. Đăng kí không thành công và hiển thị thông báo : “Mật khẩu không hợp lệ, mật khẩu phải tối thiểu 8 kí tự, bao gồm chữ hoa, thường, số và kí tự đặc biệt”</t>
  </si>
  <si>
    <t>1. Tại màn hình chính user chọn phần đăng kí, nhập username hợp lệ, password &gt;= 8 kí tự nhưng thiếu chữ in hoa, in thường, số hoặc kí tự đặc biệt rồi sau đó nhấn nút đồng ý</t>
  </si>
  <si>
    <t>1. Tại màn hình đăng nhập, user nhập username hợp lệ và password &gt;=8 kí tự bao gồm chữ hoa, thường, số và kí tự đặc biệt và sau đó nhấn nút đăng nhập</t>
  </si>
  <si>
    <t>1. Đăng nhập thành công và hiển thị thông báo : “Đăng nhập thành công” rồi truy cập vào màn hình menu</t>
  </si>
  <si>
    <t>1. Tại màn hình đăng nhập, user để trống username or password và sau đó nhấn nút đăng nhập</t>
  </si>
  <si>
    <t>1. Tại màn hình chính user chọn phần đăng kí, nhập username hợp lệ, password &lt; 8 kí tự và nhấn nút đồng ý</t>
  </si>
  <si>
    <t>1. Đăng nhập không thành công và hiển thị thông báo : “Tài khoản người dùng không tồn tại”</t>
  </si>
  <si>
    <t>1. Đăng nhập không thành công và hiển thị thông báo : "Sai mật khẩu"</t>
  </si>
  <si>
    <t>1. Tại góc trên bên phải màn hình sau khi đăng nhập nhấn vào biểu tượng "setting"
2. Nhấn vào "Đăng xuất"</t>
  </si>
  <si>
    <t>1. Tại cửa sổ popup nhấn chọn phương thức email
2. Nhập email hợp lệ và nhấn đồng ý</t>
  </si>
  <si>
    <t>1. Phương thức email được chọn và hiển thị hộp nhập email
2. Gửi thành công và hiển thị thông báo “Mật khẩu mới sẽ được gửi về địa chỉ email ...” kèm thông báo nhắc người dùng kiểm tra hòm thư email</t>
  </si>
  <si>
    <t>1. Tại cửa sổ popup nhấn chọn phương thức tin nhắn điện thoại là "phone"
2. Nhấn đồng ý</t>
  </si>
  <si>
    <t>1. Phương thức phone được chọn và hiển thị hộp nhập số điện thoại
2. Gửi thành công và hiển thị thông báo “Mật khẩu mới sẽ được gửi về tin nhắn điện thoại ...” kèm thông báo nhắc người dùng kiểm tra tin nhắn điện thoại</t>
  </si>
  <si>
    <t>Kiểm tra user nhập email sai định dạng khi chọn phương thức gửi mật khẩu mới về</t>
  </si>
  <si>
    <t>1. Tại cửa sổ popup nhấn chọn phương thức gửi mật khẩu mới về bằng email
2. Nhập email sai định dạng và nhấn đồng ý</t>
  </si>
  <si>
    <t>1. Phương thức email được chọn và hiển thị hộp nhập email
2. Hiển thị thông báo “Email không hợp lệ”</t>
  </si>
  <si>
    <t>Kiểm tra user nhập số điện thoại sai định dạng khi chọn phương thức gửi mật khẩu mới về</t>
  </si>
  <si>
    <t xml:space="preserve">1. Hệ thống hiện của sổ (popup) cho người dùng lựa chọn gửi mật khẩu mới về email hoặc tin nhắn điện thoại (Phone) cùng với hộp điền email, số điện thoại và 2 nút "Đồng ý", " Hủy bỏ"
2. Hủy bỏ thành công và quay về màn hình chính
</t>
  </si>
  <si>
    <t xml:space="preserve">1. Hệ thống hiện của sổ (popup) cho người dùng lựa chọn gửi mật khẩu mới về email hoặc tin nhắn điện thoại (Phone) cùng với hộp điền email, số điện thoại và 2 nút "Đồng ý", " Hủy bỏ"
</t>
  </si>
  <si>
    <t>1. Tại cửa sổ popup nhấn chọn phương thức gửi mật khẩu mới về bằng phone
2. Nhập số điện thoại sai định dạng và nhấn đồng ý</t>
  </si>
  <si>
    <t>1. Phương thức phone được chọn và hiển thị hộp nhập số điện thoại
2. Hiển thị thông báo "Số điện thoại không hợp lệ"</t>
  </si>
  <si>
    <t>1. Để trống các ô và nhấn nút "Đồng ý"</t>
  </si>
  <si>
    <t>1. Hiển thị thông báo "Thông tin mật khẩu không hợp lệ"</t>
  </si>
  <si>
    <t>1. user nhấn vào mục "Đổi mật khẩu"
2. Nhấn nút "Hủy bỏ"</t>
  </si>
  <si>
    <t>1. Nhập sai mật khẩu vào ô nhập lại mật khẩu mới, nhập đúng và đầy đủ các ô còn lại và nhấn nút "Đồng ý"</t>
  </si>
  <si>
    <t>1. Đổi mật khẩu thất bại và hiển thị thông báo: “Mật khẩu không khớp”</t>
  </si>
  <si>
    <t>1. Nhập sai định dạng mật khẩu vào ô mật khẩu cũ or mật khẩu mới, nhập đúng và đầy đủ các ô còn lại và nhấn nút "Đồng ý"</t>
  </si>
  <si>
    <t>1. Đổi mật khẩu thất bại và hiển thị thông báo “Mật khẩu không hợp lệ”</t>
  </si>
  <si>
    <t>1. Nhập sai mật khẩu cũ vào ô mật khẩu cũ, nhập đúng và đầy đủ các ô còn lại và nhấn nút "Đồng ý"</t>
  </si>
  <si>
    <t>1. Nhập đúng mật khẩu vào các ô và nhấn nút "Đồng ý"</t>
  </si>
  <si>
    <t>1. Đổi mật khẩu thất bại và hiển thị thông báo "sai mật khẩu"</t>
  </si>
  <si>
    <t>1. Đổi mật khẩu thành công và hiển thị thông báo : “Đổi mật khẩu thành công”</t>
  </si>
  <si>
    <t>1. kiểm tra tại màn hình sau khi đăng nhập</t>
  </si>
  <si>
    <t>1. Hệ thống có hiển thị danh sách các món</t>
  </si>
  <si>
    <t>Kiểm tra màn hình menu có danh sách đồ uống</t>
  </si>
  <si>
    <t>chức năng chưa được xây dựng</t>
  </si>
  <si>
    <t>1. Được phép chọn các tùy chọn bổ sung</t>
  </si>
  <si>
    <t>Kiểm tra khi user chọn số lượng món nhiều hơn 1</t>
  </si>
  <si>
    <t>1. Tại menu user nhấn chọn đồ uống muốn đặt với sô lượng hơn 1</t>
  </si>
  <si>
    <t>Giỏ hàng chưa được xây dựng</t>
  </si>
  <si>
    <t>1.1. Function</t>
  </si>
  <si>
    <t>ORDER DRINKS ONLINE</t>
  </si>
  <si>
    <t>NGUYỄN THỊ THANH DANG</t>
  </si>
  <si>
    <t>NGUYỄN VĂN A</t>
  </si>
  <si>
    <t>30/07/2022</t>
  </si>
  <si>
    <t>Order drinks online function</t>
  </si>
  <si>
    <t>1. Đăng kí thành công và có thông báo "Đăng kí tài khoản thành công"</t>
  </si>
  <si>
    <t>1. Có biểu tượng seeting khi nhấn vào có mục đăng xuất
2. Đăng xuất thành công, quay về màn hình chính(màn hình đăng nhập và đăng ký)</t>
  </si>
  <si>
    <t>1. Khi mở màn hình chi tiết đồ uống, số lượng đồ uống sẽ đặt mặc định là 1</t>
  </si>
  <si>
    <t>1. Hệ thống sẽ hiển thị đúng số lượng và đơn giá tương ứng với đồ uống user đã chọn</t>
  </si>
  <si>
    <t>1. Tất cả màn hình đều có biểu tượng giỏ hàng. Màn hình giỏ hàng hiển thị danh sách các loại đồ uống đã đặt cùng thông tin về số lượng, tổng tiền. User có thể lựa chọn tăng/giảm số lượng  của từng đơn. Màn hình có lựa chọn để khách hàng tiến hành bước tiếp theo là thanh toán hoặc trở lại màn hình trước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</si>
</sst>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9]d\-mmm\-yyyy;@"/>
    <numFmt numFmtId="165" formatCode="d\-mmm\-yy;@"/>
    <numFmt numFmtId="166" formatCode="[$-409]d\-mmm\-yyyy"/>
    <numFmt numFmtId="167" formatCode="0.0%"/>
    <numFmt numFmtId="168" formatCode="0.0"/>
  </numFmts>
  <fonts count="33">
    <font>
      <sz val="11"/>
      <color theme="1"/>
      <name val="Calibri"/>
      <family val="2"/>
      <scheme val="minor"/>
    </font>
    <font>
      <b/>
      <sz val="22"/>
      <color indexed="10"/>
      <name val="Tahoma"/>
      <family val="2"/>
    </font>
    <font>
      <b/>
      <sz val="20"/>
      <color indexed="8"/>
      <name val="Tahoma"/>
      <family val="2"/>
    </font>
    <font>
      <sz val="10"/>
      <name val="Tahoma"/>
      <family val="2"/>
    </font>
    <font>
      <b/>
      <sz val="10"/>
      <color indexed="60"/>
      <name val="Tahoma"/>
      <family val="2"/>
    </font>
    <font>
      <i/>
      <sz val="10"/>
      <color indexed="17"/>
      <name val="Tahoma"/>
      <family val="2"/>
    </font>
    <font>
      <b/>
      <sz val="10"/>
      <color indexed="9"/>
      <name val="Tahoma"/>
      <family val="2"/>
    </font>
    <font>
      <sz val="10"/>
      <color theme="1"/>
      <name val="Tahoma"/>
      <family val="2"/>
    </font>
    <font>
      <sz val="11"/>
      <name val="ＭＳ Ｐゴシック"/>
      <charset val="128"/>
    </font>
    <font>
      <b/>
      <sz val="10"/>
      <name val="Tahoma"/>
      <family val="2"/>
    </font>
    <font>
      <sz val="10"/>
      <color indexed="10"/>
      <name val="Tahoma"/>
      <family val="2"/>
    </font>
    <font>
      <sz val="10"/>
      <color indexed="8"/>
      <name val="Tahoma"/>
      <family val="2"/>
    </font>
    <font>
      <b/>
      <sz val="10"/>
      <color indexed="8"/>
      <name val="Tahoma"/>
      <family val="2"/>
    </font>
    <font>
      <b/>
      <sz val="10"/>
      <color indexed="10"/>
      <name val="Tahoma"/>
      <family val="2"/>
    </font>
    <font>
      <u/>
      <sz val="11"/>
      <color theme="10"/>
      <name val="Calibri"/>
      <family val="2"/>
      <scheme val="minor"/>
    </font>
    <font>
      <sz val="10"/>
      <color indexed="9"/>
      <name val="Tahoma"/>
      <family val="2"/>
    </font>
    <font>
      <b/>
      <sz val="10"/>
      <color indexed="12"/>
      <name val="Tahoma"/>
      <family val="2"/>
    </font>
    <font>
      <sz val="8"/>
      <name val="Calibri"/>
      <family val="2"/>
      <scheme val="minor"/>
    </font>
    <font>
      <sz val="10"/>
      <color rgb="FFFF0000"/>
      <name val="Tahoma"/>
      <family val="2"/>
    </font>
    <font>
      <sz val="10"/>
      <color rgb="FF000000"/>
      <name val="Arial"/>
      <family val="2"/>
    </font>
    <font>
      <sz val="11"/>
      <color theme="1"/>
      <name val="Calibri"/>
      <family val="2"/>
      <scheme val="minor"/>
    </font>
    <font>
      <b/>
      <sz val="11"/>
      <color theme="0"/>
      <name val="Calibri"/>
      <family val="2"/>
      <scheme val="minor"/>
    </font>
    <font>
      <b/>
      <sz val="18"/>
      <color indexed="10"/>
      <name val="Tahoma"/>
      <family val="2"/>
    </font>
    <font>
      <b/>
      <sz val="10"/>
      <color rgb="FFFF0000"/>
      <name val="Tahoma"/>
      <family val="2"/>
    </font>
    <font>
      <sz val="10"/>
      <color theme="1"/>
      <name val="Calibri"/>
      <family val="2"/>
      <scheme val="minor"/>
    </font>
    <font>
      <b/>
      <sz val="10"/>
      <name val="Calibri"/>
      <family val="2"/>
      <scheme val="minor"/>
    </font>
    <font>
      <sz val="10"/>
      <name val="Calibri"/>
      <family val="2"/>
      <scheme val="minor"/>
    </font>
    <font>
      <sz val="10"/>
      <color indexed="8"/>
      <name val="Calibri"/>
      <family val="2"/>
      <scheme val="minor"/>
    </font>
    <font>
      <i/>
      <sz val="10"/>
      <color indexed="17"/>
      <name val="Calibri"/>
      <family val="2"/>
      <scheme val="minor"/>
    </font>
    <font>
      <b/>
      <sz val="10"/>
      <color indexed="8"/>
      <name val="Calibri"/>
      <family val="2"/>
      <scheme val="minor"/>
    </font>
    <font>
      <sz val="9"/>
      <color indexed="81"/>
      <name val="Tahoma"/>
      <charset val="1"/>
    </font>
    <font>
      <b/>
      <sz val="9"/>
      <color indexed="81"/>
      <name val="Tahoma"/>
      <charset val="1"/>
    </font>
    <font>
      <u/>
      <sz val="11"/>
      <color theme="4" tint="-0.499984740745262"/>
      <name val="Calibri"/>
      <family val="2"/>
      <scheme val="minor"/>
    </font>
  </fonts>
  <fills count="14">
    <fill>
      <patternFill patternType="none"/>
    </fill>
    <fill>
      <patternFill patternType="gray125"/>
    </fill>
    <fill>
      <patternFill patternType="solid">
        <fgColor indexed="9"/>
        <bgColor indexed="26"/>
      </patternFill>
    </fill>
    <fill>
      <patternFill patternType="solid">
        <fgColor theme="6" tint="-0.499984740745262"/>
        <bgColor indexed="32"/>
      </patternFill>
    </fill>
    <fill>
      <patternFill patternType="solid">
        <fgColor theme="6" tint="-0.249977111117893"/>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4" tint="0.59999389629810485"/>
        <bgColor indexed="64"/>
      </patternFill>
    </fill>
    <fill>
      <patternFill patternType="solid">
        <fgColor theme="4" tint="-0.249977111117893"/>
        <bgColor indexed="26"/>
      </patternFill>
    </fill>
    <fill>
      <patternFill patternType="solid">
        <fgColor theme="4" tint="-0.499984740745262"/>
        <bgColor indexed="32"/>
      </patternFill>
    </fill>
    <fill>
      <patternFill patternType="solid">
        <fgColor theme="4" tint="-0.499984740745262"/>
        <bgColor indexed="26"/>
      </patternFill>
    </fill>
    <fill>
      <patternFill patternType="solid">
        <fgColor theme="4" tint="-0.249977111117893"/>
        <bgColor indexed="64"/>
      </patternFill>
    </fill>
    <fill>
      <patternFill patternType="solid">
        <fgColor theme="4" tint="-0.249977111117893"/>
        <bgColor indexed="41"/>
      </patternFill>
    </fill>
  </fills>
  <borders count="47">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right/>
      <top/>
      <bottom style="thin">
        <color indexed="64"/>
      </bottom>
      <diagonal/>
    </border>
    <border>
      <left style="medium">
        <color indexed="8"/>
      </left>
      <right style="thin">
        <color indexed="8"/>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medium">
        <color indexed="8"/>
      </right>
      <top style="thin">
        <color indexed="8"/>
      </top>
      <bottom style="thin">
        <color indexed="64"/>
      </bottom>
      <diagonal/>
    </border>
    <border>
      <left style="medium">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64"/>
      </top>
      <bottom style="thin">
        <color indexed="8"/>
      </bottom>
      <diagonal/>
    </border>
    <border>
      <left/>
      <right/>
      <top style="thin">
        <color indexed="64"/>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diagonal/>
    </border>
    <border>
      <left style="hair">
        <color indexed="8"/>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right style="thin">
        <color indexed="64"/>
      </right>
      <top style="thin">
        <color indexed="64"/>
      </top>
      <bottom style="thin">
        <color indexed="8"/>
      </bottom>
      <diagonal/>
    </border>
    <border>
      <left style="thin">
        <color indexed="8"/>
      </left>
      <right style="thin">
        <color indexed="64"/>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8"/>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style="thin">
        <color indexed="8"/>
      </right>
      <top style="thin">
        <color indexed="8"/>
      </top>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64"/>
      </right>
      <top style="thin">
        <color indexed="8"/>
      </top>
      <bottom/>
      <diagonal/>
    </border>
    <border>
      <left/>
      <right/>
      <top style="thin">
        <color indexed="8"/>
      </top>
      <bottom style="thin">
        <color indexed="64"/>
      </bottom>
      <diagonal/>
    </border>
    <border>
      <left style="medium">
        <color indexed="8"/>
      </left>
      <right/>
      <top/>
      <bottom style="thin">
        <color indexed="8"/>
      </bottom>
      <diagonal/>
    </border>
  </borders>
  <cellStyleXfs count="8">
    <xf numFmtId="0" fontId="0" fillId="0" borderId="0"/>
    <xf numFmtId="164" fontId="8" fillId="0" borderId="0"/>
    <xf numFmtId="0" fontId="8" fillId="0" borderId="0"/>
    <xf numFmtId="0" fontId="14" fillId="0" borderId="0" applyNumberFormat="0" applyFill="0" applyBorder="0" applyAlignment="0" applyProtection="0"/>
    <xf numFmtId="0" fontId="19" fillId="0" borderId="0"/>
    <xf numFmtId="0" fontId="19" fillId="0" borderId="0"/>
    <xf numFmtId="0" fontId="20" fillId="0" borderId="0"/>
    <xf numFmtId="9" fontId="20" fillId="0" borderId="0" applyFont="0" applyFill="0" applyBorder="0" applyAlignment="0" applyProtection="0"/>
  </cellStyleXfs>
  <cellXfs count="202">
    <xf numFmtId="0" fontId="0" fillId="0" borderId="0" xfId="0"/>
    <xf numFmtId="0" fontId="1"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xf numFmtId="0" fontId="4" fillId="2" borderId="0" xfId="0" applyFont="1" applyFill="1" applyAlignment="1">
      <alignment horizontal="left"/>
    </xf>
    <xf numFmtId="0" fontId="5" fillId="0" borderId="0" xfId="0" applyFont="1" applyAlignment="1">
      <alignment horizontal="left" indent="1"/>
    </xf>
    <xf numFmtId="0" fontId="3" fillId="2" borderId="0" xfId="0" applyFont="1" applyFill="1"/>
    <xf numFmtId="0" fontId="4" fillId="2" borderId="2" xfId="0" applyFont="1" applyFill="1" applyBorder="1" applyAlignment="1">
      <alignment horizontal="left"/>
    </xf>
    <xf numFmtId="0" fontId="3" fillId="0" borderId="4" xfId="0" applyFont="1" applyBorder="1" applyAlignment="1"/>
    <xf numFmtId="164" fontId="3" fillId="0" borderId="8" xfId="0" applyNumberFormat="1" applyFont="1" applyBorder="1" applyAlignment="1">
      <alignment horizontal="left" vertical="center"/>
    </xf>
    <xf numFmtId="0" fontId="4" fillId="2" borderId="0" xfId="0" applyFont="1" applyFill="1" applyBorder="1" applyAlignment="1">
      <alignment horizontal="left"/>
    </xf>
    <xf numFmtId="0" fontId="5" fillId="0" borderId="0" xfId="0" applyFont="1" applyBorder="1" applyAlignment="1">
      <alignment horizontal="left"/>
    </xf>
    <xf numFmtId="0" fontId="3" fillId="0" borderId="0" xfId="0" applyFont="1" applyBorder="1" applyAlignment="1"/>
    <xf numFmtId="0" fontId="4" fillId="2" borderId="0" xfId="0" applyFont="1" applyFill="1" applyBorder="1" applyAlignment="1">
      <alignment horizontal="left" indent="1"/>
    </xf>
    <xf numFmtId="0" fontId="5" fillId="0" borderId="0" xfId="0" applyFont="1" applyBorder="1" applyAlignment="1">
      <alignment horizontal="left" indent="1"/>
    </xf>
    <xf numFmtId="0" fontId="3" fillId="0" borderId="0" xfId="0" applyFont="1" applyBorder="1" applyAlignment="1">
      <alignment horizontal="left"/>
    </xf>
    <xf numFmtId="0" fontId="3" fillId="0" borderId="0" xfId="0" applyFont="1" applyBorder="1"/>
    <xf numFmtId="0" fontId="4" fillId="0" borderId="0" xfId="0" applyFont="1" applyAlignment="1">
      <alignment horizontal="left"/>
    </xf>
    <xf numFmtId="0" fontId="3" fillId="0" borderId="0" xfId="0" applyFont="1" applyAlignment="1">
      <alignment vertical="center"/>
    </xf>
    <xf numFmtId="0" fontId="3" fillId="0" borderId="0" xfId="0" applyFont="1" applyAlignment="1">
      <alignment horizontal="left"/>
    </xf>
    <xf numFmtId="0" fontId="0" fillId="0" borderId="0" xfId="0" applyAlignment="1">
      <alignment horizontal="left" vertical="top"/>
    </xf>
    <xf numFmtId="0" fontId="7" fillId="0" borderId="0" xfId="0" applyFont="1" applyAlignment="1">
      <alignment horizontal="left" vertical="top" wrapText="1"/>
    </xf>
    <xf numFmtId="0" fontId="0" fillId="0" borderId="0" xfId="0" applyAlignment="1">
      <alignment horizontal="left" wrapText="1"/>
    </xf>
    <xf numFmtId="164" fontId="9" fillId="2" borderId="14" xfId="1" applyFont="1" applyFill="1" applyBorder="1" applyAlignment="1">
      <alignment horizontal="left" vertical="top" wrapText="1"/>
    </xf>
    <xf numFmtId="164" fontId="3" fillId="2" borderId="0" xfId="1" applyFont="1" applyFill="1" applyBorder="1" applyAlignment="1">
      <alignment horizontal="center" vertical="center" wrapText="1"/>
    </xf>
    <xf numFmtId="0" fontId="11" fillId="2" borderId="0" xfId="0" applyFont="1" applyFill="1" applyAlignment="1">
      <alignment horizontal="left" vertical="top"/>
    </xf>
    <xf numFmtId="164" fontId="9" fillId="2" borderId="18" xfId="1" applyFont="1" applyFill="1" applyBorder="1" applyAlignment="1">
      <alignment horizontal="left" vertical="top" wrapText="1"/>
    </xf>
    <xf numFmtId="164" fontId="5" fillId="2" borderId="0" xfId="1" applyFont="1" applyFill="1" applyBorder="1" applyAlignment="1">
      <alignment horizontal="center" vertical="center" wrapText="1"/>
    </xf>
    <xf numFmtId="0" fontId="12" fillId="2" borderId="0" xfId="0" applyFont="1" applyFill="1" applyAlignment="1">
      <alignment horizontal="left" vertical="top"/>
    </xf>
    <xf numFmtId="0" fontId="7" fillId="0" borderId="0" xfId="0" applyFont="1" applyAlignment="1">
      <alignment horizontal="center" vertical="center"/>
    </xf>
    <xf numFmtId="0" fontId="7" fillId="0" borderId="0" xfId="0" applyNumberFormat="1" applyFont="1" applyAlignment="1">
      <alignment horizontal="center" vertical="center" wrapText="1"/>
    </xf>
    <xf numFmtId="0" fontId="10" fillId="2" borderId="0" xfId="0" applyNumberFormat="1" applyFont="1" applyFill="1" applyAlignment="1">
      <alignment horizontal="center" vertical="center" wrapText="1"/>
    </xf>
    <xf numFmtId="164" fontId="3" fillId="0" borderId="8" xfId="1" applyFont="1" applyFill="1" applyBorder="1" applyAlignment="1">
      <alignment horizontal="center" vertical="center" wrapText="1"/>
    </xf>
    <xf numFmtId="164" fontId="3" fillId="2" borderId="0" xfId="0" applyNumberFormat="1" applyFont="1" applyFill="1"/>
    <xf numFmtId="164" fontId="9" fillId="2" borderId="0" xfId="2" applyNumberFormat="1" applyFont="1" applyFill="1" applyBorder="1"/>
    <xf numFmtId="164" fontId="3" fillId="2" borderId="0" xfId="2" applyNumberFormat="1" applyFont="1" applyFill="1" applyBorder="1"/>
    <xf numFmtId="165" fontId="3" fillId="2" borderId="0" xfId="2" applyNumberFormat="1" applyFont="1" applyFill="1" applyBorder="1"/>
    <xf numFmtId="164" fontId="4" fillId="2" borderId="2" xfId="0" applyNumberFormat="1" applyFont="1" applyFill="1" applyBorder="1" applyAlignment="1">
      <alignment horizontal="left" vertical="center"/>
    </xf>
    <xf numFmtId="164" fontId="4" fillId="2" borderId="2" xfId="0" applyNumberFormat="1" applyFont="1" applyFill="1" applyBorder="1" applyAlignment="1">
      <alignment vertical="center"/>
    </xf>
    <xf numFmtId="164" fontId="4" fillId="2" borderId="0" xfId="0" applyNumberFormat="1" applyFont="1" applyFill="1"/>
    <xf numFmtId="164" fontId="5" fillId="2" borderId="0" xfId="2" applyNumberFormat="1" applyFont="1" applyFill="1" applyBorder="1"/>
    <xf numFmtId="164" fontId="3" fillId="2" borderId="0" xfId="0" applyNumberFormat="1" applyFont="1" applyFill="1" applyBorder="1"/>
    <xf numFmtId="164" fontId="3" fillId="2" borderId="26" xfId="0" applyNumberFormat="1" applyFont="1" applyFill="1" applyBorder="1" applyAlignment="1"/>
    <xf numFmtId="164" fontId="3" fillId="2" borderId="26" xfId="0" applyNumberFormat="1" applyFont="1" applyFill="1" applyBorder="1"/>
    <xf numFmtId="1" fontId="3" fillId="0" borderId="30" xfId="0" applyNumberFormat="1" applyFont="1" applyFill="1" applyBorder="1" applyAlignment="1">
      <alignment horizontal="center"/>
    </xf>
    <xf numFmtId="164" fontId="14" fillId="0" borderId="31" xfId="3" applyNumberFormat="1" applyFill="1" applyBorder="1"/>
    <xf numFmtId="1" fontId="3" fillId="0" borderId="31" xfId="0" applyNumberFormat="1" applyFont="1" applyFill="1" applyBorder="1" applyAlignment="1">
      <alignment horizontal="center" vertical="center"/>
    </xf>
    <xf numFmtId="164" fontId="3" fillId="2" borderId="0" xfId="0" applyNumberFormat="1"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164" fontId="4" fillId="2" borderId="0" xfId="0" applyNumberFormat="1" applyFont="1" applyFill="1" applyBorder="1" applyAlignment="1">
      <alignment horizontal="left"/>
    </xf>
    <xf numFmtId="2" fontId="16" fillId="2" borderId="0" xfId="0" applyNumberFormat="1" applyFont="1" applyFill="1" applyBorder="1" applyAlignment="1">
      <alignment horizontal="right" wrapText="1"/>
    </xf>
    <xf numFmtId="164" fontId="11" fillId="2" borderId="0" xfId="0" applyNumberFormat="1" applyFont="1" applyFill="1" applyBorder="1" applyAlignment="1">
      <alignment horizontal="center" wrapText="1"/>
    </xf>
    <xf numFmtId="0" fontId="0" fillId="0" borderId="0" xfId="0" applyFill="1" applyAlignment="1">
      <alignment vertical="top"/>
    </xf>
    <xf numFmtId="0" fontId="0" fillId="0" borderId="37" xfId="6" applyFont="1" applyBorder="1" applyAlignment="1">
      <alignment horizontal="center" vertical="center" wrapText="1"/>
    </xf>
    <xf numFmtId="0" fontId="0" fillId="0" borderId="37" xfId="6" applyFont="1" applyBorder="1" applyAlignment="1">
      <alignment horizontal="left" vertical="center" wrapText="1"/>
    </xf>
    <xf numFmtId="15" fontId="3" fillId="0" borderId="8" xfId="0" applyNumberFormat="1" applyFont="1" applyBorder="1" applyAlignment="1">
      <alignment vertical="top" wrapText="1"/>
    </xf>
    <xf numFmtId="0" fontId="3" fillId="0" borderId="8" xfId="0" applyFont="1" applyBorder="1" applyAlignment="1">
      <alignment vertical="top" wrapText="1"/>
    </xf>
    <xf numFmtId="0" fontId="3" fillId="0" borderId="8" xfId="0" applyFont="1" applyBorder="1"/>
    <xf numFmtId="0" fontId="3" fillId="0" borderId="8" xfId="0" applyFont="1" applyBorder="1" applyAlignment="1">
      <alignment horizontal="center"/>
    </xf>
    <xf numFmtId="0" fontId="3" fillId="0" borderId="8" xfId="0" applyFont="1" applyBorder="1" applyAlignment="1">
      <alignment horizontal="left" vertical="top"/>
    </xf>
    <xf numFmtId="0" fontId="3" fillId="0" borderId="8" xfId="0" applyFont="1" applyBorder="1" applyAlignment="1">
      <alignment wrapText="1"/>
    </xf>
    <xf numFmtId="0" fontId="3" fillId="0" borderId="0" xfId="0" applyFont="1" applyAlignment="1">
      <alignment wrapText="1"/>
    </xf>
    <xf numFmtId="0" fontId="22" fillId="0" borderId="1" xfId="0" applyFont="1" applyBorder="1" applyAlignment="1">
      <alignment horizontal="left" vertical="center"/>
    </xf>
    <xf numFmtId="164" fontId="18" fillId="0" borderId="8" xfId="0" applyNumberFormat="1" applyFont="1" applyBorder="1" applyAlignment="1">
      <alignment horizontal="left" vertical="center"/>
    </xf>
    <xf numFmtId="164" fontId="6" fillId="3" borderId="27" xfId="0" applyNumberFormat="1" applyFont="1" applyFill="1" applyBorder="1" applyAlignment="1">
      <alignment horizontal="center"/>
    </xf>
    <xf numFmtId="164" fontId="6" fillId="3" borderId="12" xfId="0" applyNumberFormat="1" applyFont="1" applyFill="1" applyBorder="1" applyAlignment="1">
      <alignment horizontal="center"/>
    </xf>
    <xf numFmtId="164" fontId="6" fillId="3" borderId="12" xfId="0" applyNumberFormat="1" applyFont="1" applyFill="1" applyBorder="1" applyAlignment="1">
      <alignment horizontal="center" wrapText="1"/>
    </xf>
    <xf numFmtId="164" fontId="6" fillId="3" borderId="28" xfId="0" applyNumberFormat="1" applyFont="1" applyFill="1" applyBorder="1" applyAlignment="1">
      <alignment horizontal="center"/>
    </xf>
    <xf numFmtId="164" fontId="6" fillId="3" borderId="29" xfId="0" applyNumberFormat="1" applyFont="1" applyFill="1" applyBorder="1" applyAlignment="1">
      <alignment horizontal="center" wrapText="1"/>
    </xf>
    <xf numFmtId="164" fontId="15" fillId="3" borderId="32" xfId="0" applyNumberFormat="1" applyFont="1" applyFill="1" applyBorder="1" applyAlignment="1">
      <alignment horizontal="center"/>
    </xf>
    <xf numFmtId="164" fontId="6" fillId="3" borderId="33" xfId="0" applyNumberFormat="1" applyFont="1" applyFill="1" applyBorder="1"/>
    <xf numFmtId="1" fontId="15" fillId="3" borderId="33" xfId="0" applyNumberFormat="1" applyFont="1" applyFill="1" applyBorder="1" applyAlignment="1">
      <alignment horizontal="center"/>
    </xf>
    <xf numFmtId="1" fontId="15" fillId="3" borderId="34" xfId="0" applyNumberFormat="1" applyFont="1" applyFill="1" applyBorder="1" applyAlignment="1">
      <alignment horizontal="center"/>
    </xf>
    <xf numFmtId="165" fontId="6" fillId="3" borderId="39" xfId="0" applyNumberFormat="1" applyFont="1" applyFill="1" applyBorder="1" applyAlignment="1">
      <alignment horizontal="left" vertical="center"/>
    </xf>
    <xf numFmtId="0" fontId="6" fillId="3" borderId="40" xfId="0" applyFont="1" applyFill="1" applyBorder="1" applyAlignment="1">
      <alignment horizontal="center" vertical="center"/>
    </xf>
    <xf numFmtId="0" fontId="6" fillId="3" borderId="41" xfId="0" applyFont="1" applyFill="1" applyBorder="1" applyAlignment="1">
      <alignment horizontal="center" vertical="center"/>
    </xf>
    <xf numFmtId="0" fontId="12" fillId="2" borderId="24" xfId="0" applyFont="1" applyFill="1" applyBorder="1" applyAlignment="1">
      <alignment horizontal="center" vertical="top"/>
    </xf>
    <xf numFmtId="0" fontId="12" fillId="2" borderId="2" xfId="0" applyFont="1" applyFill="1" applyBorder="1" applyAlignment="1">
      <alignment horizontal="center" vertical="top" wrapText="1"/>
    </xf>
    <xf numFmtId="0" fontId="12" fillId="2" borderId="1" xfId="0" applyFont="1" applyFill="1" applyBorder="1" applyAlignment="1">
      <alignment horizontal="center" vertical="top" wrapText="1"/>
    </xf>
    <xf numFmtId="0" fontId="12" fillId="2" borderId="36" xfId="0" applyFont="1" applyFill="1" applyBorder="1" applyAlignment="1">
      <alignment horizontal="center" vertical="top" wrapText="1"/>
    </xf>
    <xf numFmtId="0" fontId="11" fillId="2" borderId="24" xfId="0" applyFont="1" applyFill="1" applyBorder="1" applyAlignment="1">
      <alignment horizontal="center" vertical="top"/>
    </xf>
    <xf numFmtId="0" fontId="11" fillId="2" borderId="2"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36" xfId="0" applyFont="1" applyFill="1" applyBorder="1" applyAlignment="1">
      <alignment horizontal="center" vertical="top" wrapText="1"/>
    </xf>
    <xf numFmtId="0" fontId="0" fillId="0" borderId="0" xfId="0" applyFont="1"/>
    <xf numFmtId="0" fontId="0" fillId="0" borderId="13" xfId="0" applyFont="1" applyBorder="1"/>
    <xf numFmtId="0" fontId="24" fillId="0" borderId="0" xfId="0" applyFont="1" applyAlignment="1">
      <alignment horizontal="left" vertical="top" wrapText="1"/>
    </xf>
    <xf numFmtId="0" fontId="0" fillId="0" borderId="0" xfId="0" applyFont="1" applyAlignment="1">
      <alignment horizontal="left" wrapText="1"/>
    </xf>
    <xf numFmtId="0" fontId="24" fillId="0" borderId="0" xfId="0" applyFont="1" applyAlignment="1">
      <alignment horizontal="center" vertical="center"/>
    </xf>
    <xf numFmtId="0" fontId="24" fillId="0" borderId="0" xfId="0" applyFont="1"/>
    <xf numFmtId="0" fontId="24" fillId="0" borderId="0" xfId="0" applyNumberFormat="1" applyFont="1" applyAlignment="1">
      <alignment horizontal="center" vertical="center" wrapText="1"/>
    </xf>
    <xf numFmtId="164" fontId="25" fillId="2" borderId="14" xfId="1" applyFont="1" applyFill="1" applyBorder="1" applyAlignment="1">
      <alignment horizontal="left" vertical="top" wrapText="1"/>
    </xf>
    <xf numFmtId="164" fontId="26" fillId="2" borderId="16" xfId="1" applyFont="1" applyFill="1" applyBorder="1" applyAlignment="1">
      <alignment horizontal="left" vertical="top" wrapText="1"/>
    </xf>
    <xf numFmtId="164" fontId="26" fillId="2" borderId="17" xfId="1" applyFont="1" applyFill="1" applyBorder="1" applyAlignment="1">
      <alignment horizontal="left" vertical="top" wrapText="1"/>
    </xf>
    <xf numFmtId="0" fontId="27" fillId="2" borderId="0" xfId="0" applyFont="1" applyFill="1" applyAlignment="1">
      <alignment horizontal="left" vertical="top"/>
    </xf>
    <xf numFmtId="164" fontId="26" fillId="0" borderId="19" xfId="1" applyFont="1" applyFill="1" applyBorder="1" applyAlignment="1">
      <alignment horizontal="left" vertical="top" wrapText="1"/>
    </xf>
    <xf numFmtId="164" fontId="26" fillId="0" borderId="20" xfId="1" applyFont="1" applyFill="1" applyBorder="1" applyAlignment="1">
      <alignment horizontal="left" vertical="top" wrapText="1"/>
    </xf>
    <xf numFmtId="164" fontId="26" fillId="0" borderId="21" xfId="1" applyFont="1" applyFill="1" applyBorder="1" applyAlignment="1">
      <alignment horizontal="left" vertical="top" wrapText="1"/>
    </xf>
    <xf numFmtId="164" fontId="28" fillId="2" borderId="22" xfId="1" applyFont="1" applyFill="1" applyBorder="1" applyAlignment="1">
      <alignment horizontal="left" vertical="top" wrapText="1"/>
    </xf>
    <xf numFmtId="164" fontId="28" fillId="2" borderId="23" xfId="1" applyFont="1" applyFill="1" applyBorder="1" applyAlignment="1">
      <alignment horizontal="left" vertical="top" wrapText="1"/>
    </xf>
    <xf numFmtId="164" fontId="28" fillId="2" borderId="35" xfId="1" applyFont="1" applyFill="1" applyBorder="1" applyAlignment="1">
      <alignment horizontal="left" vertical="top" wrapText="1"/>
    </xf>
    <xf numFmtId="0" fontId="29" fillId="2" borderId="0" xfId="0" applyFont="1" applyFill="1" applyAlignment="1">
      <alignment horizontal="left" vertical="top"/>
    </xf>
    <xf numFmtId="0" fontId="29" fillId="2" borderId="24" xfId="0" applyFont="1" applyFill="1" applyBorder="1" applyAlignment="1">
      <alignment horizontal="left" vertical="top"/>
    </xf>
    <xf numFmtId="0" fontId="29" fillId="2" borderId="2" xfId="0" applyFont="1" applyFill="1" applyBorder="1" applyAlignment="1">
      <alignment horizontal="left" vertical="top" wrapText="1"/>
    </xf>
    <xf numFmtId="0" fontId="29" fillId="2" borderId="1" xfId="0" applyFont="1" applyFill="1" applyBorder="1" applyAlignment="1">
      <alignment horizontal="left" vertical="top" wrapText="1"/>
    </xf>
    <xf numFmtId="0" fontId="29" fillId="2" borderId="36" xfId="0" applyFont="1" applyFill="1" applyBorder="1" applyAlignment="1">
      <alignment horizontal="left" vertical="top" wrapText="1"/>
    </xf>
    <xf numFmtId="3" fontId="27" fillId="2" borderId="25" xfId="0" applyNumberFormat="1" applyFont="1" applyFill="1" applyBorder="1" applyAlignment="1">
      <alignment horizontal="left" vertical="top"/>
    </xf>
    <xf numFmtId="3" fontId="27" fillId="2" borderId="0" xfId="0" applyNumberFormat="1" applyFont="1" applyFill="1" applyBorder="1" applyAlignment="1">
      <alignment horizontal="left" vertical="top"/>
    </xf>
    <xf numFmtId="3" fontId="27" fillId="2" borderId="0" xfId="0" applyNumberFormat="1" applyFont="1" applyFill="1" applyBorder="1" applyAlignment="1">
      <alignment horizontal="left" vertical="top" wrapText="1"/>
    </xf>
    <xf numFmtId="3" fontId="27" fillId="2" borderId="38" xfId="0" applyNumberFormat="1" applyFont="1" applyFill="1" applyBorder="1" applyAlignment="1">
      <alignment horizontal="left" vertical="top" wrapText="1"/>
    </xf>
    <xf numFmtId="0" fontId="27" fillId="2" borderId="0" xfId="0" applyNumberFormat="1" applyFont="1" applyFill="1" applyBorder="1" applyAlignment="1">
      <alignment horizontal="left" vertical="top" wrapText="1"/>
    </xf>
    <xf numFmtId="0" fontId="0" fillId="0" borderId="37" xfId="0" applyFont="1" applyBorder="1"/>
    <xf numFmtId="0" fontId="21" fillId="6" borderId="37" xfId="0" applyFont="1" applyFill="1" applyBorder="1" applyAlignment="1">
      <alignment vertical="center"/>
    </xf>
    <xf numFmtId="0" fontId="0" fillId="6" borderId="37" xfId="0" applyFont="1" applyFill="1" applyBorder="1" applyAlignment="1">
      <alignment horizontal="center" vertical="center"/>
    </xf>
    <xf numFmtId="0" fontId="0" fillId="6" borderId="8" xfId="0" applyFont="1" applyFill="1" applyBorder="1"/>
    <xf numFmtId="0" fontId="21" fillId="6" borderId="8" xfId="0" applyFont="1" applyFill="1" applyBorder="1" applyAlignment="1">
      <alignment vertical="center"/>
    </xf>
    <xf numFmtId="0" fontId="0" fillId="6" borderId="37" xfId="0" applyFont="1" applyFill="1" applyBorder="1"/>
    <xf numFmtId="0" fontId="21" fillId="4" borderId="8" xfId="0" applyFont="1" applyFill="1" applyBorder="1" applyAlignment="1">
      <alignment horizontal="center" vertical="center" wrapText="1"/>
    </xf>
    <xf numFmtId="0" fontId="21" fillId="5" borderId="8" xfId="6" applyFont="1" applyFill="1" applyBorder="1" applyAlignment="1">
      <alignment horizontal="center" vertical="center" wrapText="1"/>
    </xf>
    <xf numFmtId="0" fontId="21" fillId="7" borderId="8" xfId="0" applyFont="1" applyFill="1" applyBorder="1" applyAlignment="1">
      <alignment horizontal="center" vertical="center"/>
    </xf>
    <xf numFmtId="164" fontId="26" fillId="2" borderId="45" xfId="1" applyFont="1" applyFill="1" applyBorder="1" applyAlignment="1">
      <alignment horizontal="left" vertical="top" wrapText="1"/>
    </xf>
    <xf numFmtId="164" fontId="25" fillId="2" borderId="46" xfId="1" applyFont="1" applyFill="1" applyBorder="1" applyAlignment="1">
      <alignment horizontal="left" vertical="top" wrapText="1"/>
    </xf>
    <xf numFmtId="164" fontId="25" fillId="2" borderId="8" xfId="1" applyFont="1" applyFill="1" applyBorder="1" applyAlignment="1">
      <alignment horizontal="left" vertical="top" wrapText="1"/>
    </xf>
    <xf numFmtId="0" fontId="3" fillId="0" borderId="8" xfId="0" quotePrefix="1"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8" xfId="0" applyNumberFormat="1" applyFont="1" applyFill="1" applyBorder="1" applyAlignment="1">
      <alignment horizontal="center" vertical="center" wrapText="1"/>
    </xf>
    <xf numFmtId="9" fontId="23" fillId="2" borderId="42" xfId="7" applyFont="1" applyFill="1" applyBorder="1" applyAlignment="1">
      <alignment horizontal="left" vertical="top"/>
    </xf>
    <xf numFmtId="3" fontId="11" fillId="2" borderId="43" xfId="0" applyNumberFormat="1" applyFont="1" applyFill="1" applyBorder="1" applyAlignment="1">
      <alignment horizontal="left" vertical="top"/>
    </xf>
    <xf numFmtId="3" fontId="11" fillId="2" borderId="7" xfId="0" applyNumberFormat="1" applyFont="1" applyFill="1" applyBorder="1" applyAlignment="1">
      <alignment horizontal="left" vertical="top"/>
    </xf>
    <xf numFmtId="166" fontId="3" fillId="0" borderId="8" xfId="0" applyNumberFormat="1" applyFont="1" applyBorder="1" applyAlignment="1">
      <alignment horizontal="center" vertical="center" wrapText="1"/>
    </xf>
    <xf numFmtId="0" fontId="3" fillId="0" borderId="8" xfId="0" applyFont="1" applyBorder="1" applyAlignment="1">
      <alignment horizontal="left" vertical="top" wrapText="1"/>
    </xf>
    <xf numFmtId="0" fontId="0" fillId="0" borderId="0" xfId="0" applyAlignment="1">
      <alignment horizontal="left"/>
    </xf>
    <xf numFmtId="3" fontId="11" fillId="2" borderId="44" xfId="0" applyNumberFormat="1" applyFont="1" applyFill="1" applyBorder="1" applyAlignment="1">
      <alignment horizontal="center" vertical="top" wrapText="1"/>
    </xf>
    <xf numFmtId="0" fontId="12" fillId="2" borderId="0" xfId="0" applyFont="1" applyFill="1" applyBorder="1" applyAlignment="1">
      <alignment horizontal="center" vertical="center" wrapText="1"/>
    </xf>
    <xf numFmtId="0" fontId="12" fillId="2" borderId="0" xfId="0" applyNumberFormat="1" applyFont="1" applyFill="1" applyBorder="1" applyAlignment="1">
      <alignment horizontal="center" vertical="center" wrapText="1"/>
    </xf>
    <xf numFmtId="0" fontId="11" fillId="2" borderId="0" xfId="0" applyFont="1" applyFill="1" applyAlignment="1">
      <alignment horizontal="center" vertical="center"/>
    </xf>
    <xf numFmtId="3" fontId="11" fillId="2" borderId="0" xfId="0" applyNumberFormat="1" applyFont="1" applyFill="1" applyBorder="1" applyAlignment="1">
      <alignment horizontal="center" vertical="center" wrapText="1"/>
    </xf>
    <xf numFmtId="0" fontId="11" fillId="2" borderId="0" xfId="0" applyNumberFormat="1" applyFont="1" applyFill="1" applyBorder="1" applyAlignment="1">
      <alignment horizontal="center" vertical="center" wrapText="1"/>
    </xf>
    <xf numFmtId="166" fontId="3" fillId="0" borderId="37" xfId="0" applyNumberFormat="1" applyFont="1" applyBorder="1" applyAlignment="1">
      <alignment horizontal="center" vertical="center" wrapText="1"/>
    </xf>
    <xf numFmtId="0" fontId="3" fillId="0" borderId="37" xfId="0" applyFont="1" applyFill="1" applyBorder="1" applyAlignment="1">
      <alignment horizontal="left" vertical="top" wrapText="1"/>
    </xf>
    <xf numFmtId="0" fontId="3" fillId="0" borderId="37" xfId="0" quotePrefix="1" applyFont="1" applyFill="1" applyBorder="1" applyAlignment="1">
      <alignment horizontal="left" vertical="top" wrapText="1"/>
    </xf>
    <xf numFmtId="164" fontId="3" fillId="0" borderId="37" xfId="1" applyFont="1" applyFill="1" applyBorder="1" applyAlignment="1">
      <alignment horizontal="center" vertical="center" wrapText="1"/>
    </xf>
    <xf numFmtId="0" fontId="3" fillId="0" borderId="37" xfId="0" applyNumberFormat="1" applyFont="1" applyFill="1" applyBorder="1" applyAlignment="1">
      <alignment horizontal="center" vertical="center" wrapText="1"/>
    </xf>
    <xf numFmtId="0" fontId="12" fillId="2" borderId="2" xfId="0" applyFont="1" applyFill="1" applyBorder="1" applyAlignment="1">
      <alignment horizontal="center" vertical="center" wrapText="1"/>
    </xf>
    <xf numFmtId="0" fontId="11" fillId="2" borderId="2" xfId="0" applyFont="1" applyFill="1" applyBorder="1" applyAlignment="1">
      <alignment horizontal="center" vertical="center" wrapText="1"/>
    </xf>
    <xf numFmtId="3" fontId="11" fillId="2" borderId="43" xfId="0" applyNumberFormat="1" applyFont="1" applyFill="1" applyBorder="1" applyAlignment="1">
      <alignment horizontal="center" vertical="center" wrapText="1"/>
    </xf>
    <xf numFmtId="167" fontId="11" fillId="2" borderId="42" xfId="0" applyNumberFormat="1" applyFont="1" applyFill="1" applyBorder="1" applyAlignment="1">
      <alignment horizontal="center" vertical="top"/>
    </xf>
    <xf numFmtId="9" fontId="11" fillId="2" borderId="44" xfId="0" applyNumberFormat="1" applyFont="1" applyFill="1" applyBorder="1" applyAlignment="1">
      <alignment horizontal="center" vertical="top" wrapText="1"/>
    </xf>
    <xf numFmtId="164" fontId="3" fillId="0" borderId="8" xfId="0" applyNumberFormat="1" applyFont="1" applyFill="1" applyBorder="1" applyAlignment="1">
      <alignment horizontal="center" vertical="center"/>
    </xf>
    <xf numFmtId="166" fontId="3" fillId="8" borderId="8" xfId="0" applyNumberFormat="1" applyFont="1" applyFill="1" applyBorder="1" applyAlignment="1">
      <alignment horizontal="center" vertical="center" wrapText="1"/>
    </xf>
    <xf numFmtId="0" fontId="3" fillId="8" borderId="8" xfId="0" applyFont="1" applyFill="1" applyBorder="1" applyAlignment="1">
      <alignment horizontal="left" vertical="top" wrapText="1"/>
    </xf>
    <xf numFmtId="0" fontId="3" fillId="8" borderId="8" xfId="0" quotePrefix="1" applyFont="1" applyFill="1" applyBorder="1" applyAlignment="1">
      <alignment horizontal="left" vertical="top" wrapText="1"/>
    </xf>
    <xf numFmtId="164" fontId="3" fillId="8" borderId="8" xfId="1" applyFont="1" applyFill="1" applyBorder="1" applyAlignment="1">
      <alignment horizontal="center" vertical="center" wrapText="1"/>
    </xf>
    <xf numFmtId="0" fontId="3" fillId="8" borderId="8" xfId="0" applyNumberFormat="1" applyFont="1" applyFill="1" applyBorder="1" applyAlignment="1">
      <alignment horizontal="center" vertical="center" wrapText="1"/>
    </xf>
    <xf numFmtId="0" fontId="0" fillId="8" borderId="0" xfId="0" applyFill="1" applyAlignment="1">
      <alignment vertical="top"/>
    </xf>
    <xf numFmtId="0" fontId="11" fillId="9" borderId="0" xfId="0" applyFont="1" applyFill="1" applyAlignment="1">
      <alignment horizontal="left" vertical="top"/>
    </xf>
    <xf numFmtId="164" fontId="6" fillId="10" borderId="8" xfId="1" applyFont="1" applyFill="1" applyBorder="1" applyAlignment="1">
      <alignment horizontal="left" vertical="top" wrapText="1"/>
    </xf>
    <xf numFmtId="164" fontId="6" fillId="10" borderId="8" xfId="1" applyFont="1" applyFill="1" applyBorder="1" applyAlignment="1">
      <alignment horizontal="center" vertical="center" wrapText="1"/>
    </xf>
    <xf numFmtId="0" fontId="6" fillId="10" borderId="8" xfId="1" applyNumberFormat="1" applyFont="1" applyFill="1" applyBorder="1" applyAlignment="1">
      <alignment horizontal="center" vertical="center" wrapText="1"/>
    </xf>
    <xf numFmtId="164" fontId="13" fillId="11" borderId="0" xfId="1" applyFont="1" applyFill="1" applyBorder="1" applyAlignment="1">
      <alignment horizontal="left" vertical="top" wrapText="1"/>
    </xf>
    <xf numFmtId="0" fontId="11" fillId="11" borderId="0" xfId="0" applyFont="1" applyFill="1" applyAlignment="1">
      <alignment horizontal="left" vertical="top"/>
    </xf>
    <xf numFmtId="164" fontId="3" fillId="12" borderId="8" xfId="1" applyFont="1" applyFill="1" applyBorder="1" applyAlignment="1">
      <alignment horizontal="center" vertical="center" wrapText="1"/>
    </xf>
    <xf numFmtId="164" fontId="9" fillId="13" borderId="8" xfId="1" applyFont="1" applyFill="1" applyBorder="1" applyAlignment="1">
      <alignment horizontal="left" vertical="top"/>
    </xf>
    <xf numFmtId="164" fontId="9" fillId="13" borderId="8" xfId="1" applyFont="1" applyFill="1" applyBorder="1" applyAlignment="1">
      <alignment horizontal="left" vertical="top" wrapText="1"/>
    </xf>
    <xf numFmtId="164" fontId="3" fillId="13" borderId="8" xfId="1" applyFont="1" applyFill="1" applyBorder="1" applyAlignment="1">
      <alignment horizontal="center" vertical="center"/>
    </xf>
    <xf numFmtId="0" fontId="3" fillId="13" borderId="8" xfId="1" applyNumberFormat="1" applyFont="1" applyFill="1" applyBorder="1" applyAlignment="1">
      <alignment horizontal="center" vertical="center" wrapText="1"/>
    </xf>
    <xf numFmtId="164" fontId="13" fillId="9" borderId="0" xfId="1" applyFont="1" applyFill="1" applyBorder="1" applyAlignment="1">
      <alignment horizontal="left" vertical="top"/>
    </xf>
    <xf numFmtId="168" fontId="20" fillId="0" borderId="37" xfId="7" applyNumberFormat="1" applyFont="1" applyBorder="1"/>
    <xf numFmtId="1" fontId="20" fillId="0" borderId="37" xfId="7" applyNumberFormat="1" applyFont="1" applyBorder="1"/>
    <xf numFmtId="0" fontId="3" fillId="0" borderId="4" xfId="0" applyNumberFormat="1" applyFont="1" applyBorder="1" applyAlignment="1">
      <alignment horizontal="left"/>
    </xf>
    <xf numFmtId="0" fontId="32" fillId="0" borderId="0" xfId="3" applyFont="1" applyFill="1"/>
    <xf numFmtId="0" fontId="2" fillId="0" borderId="2" xfId="0" applyFont="1" applyBorder="1" applyAlignment="1">
      <alignment horizontal="center" vertical="center"/>
    </xf>
    <xf numFmtId="0" fontId="3" fillId="0" borderId="1"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4" fillId="2" borderId="2" xfId="0" applyFont="1" applyFill="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1" xfId="0" applyFont="1" applyBorder="1" applyAlignment="1">
      <alignment horizontal="left" vertical="center"/>
    </xf>
    <xf numFmtId="164" fontId="7" fillId="2" borderId="2" xfId="0" applyNumberFormat="1" applyFont="1" applyFill="1" applyBorder="1" applyAlignment="1">
      <alignment horizontal="left"/>
    </xf>
    <xf numFmtId="164" fontId="4" fillId="2" borderId="2" xfId="0" applyNumberFormat="1" applyFont="1" applyFill="1" applyBorder="1" applyAlignment="1">
      <alignment horizontal="left"/>
    </xf>
    <xf numFmtId="164" fontId="7" fillId="2" borderId="1" xfId="0" applyNumberFormat="1" applyFont="1" applyFill="1" applyBorder="1" applyAlignment="1">
      <alignment horizontal="left" vertical="center"/>
    </xf>
    <xf numFmtId="164" fontId="7" fillId="2" borderId="4" xfId="0" applyNumberFormat="1" applyFont="1" applyFill="1" applyBorder="1" applyAlignment="1">
      <alignment horizontal="left" vertical="center"/>
    </xf>
    <xf numFmtId="164" fontId="5" fillId="2" borderId="2" xfId="2" applyNumberFormat="1" applyFont="1" applyFill="1" applyBorder="1" applyAlignment="1">
      <alignment vertical="top"/>
    </xf>
    <xf numFmtId="164" fontId="2" fillId="2" borderId="0" xfId="2" applyNumberFormat="1" applyFont="1" applyFill="1" applyBorder="1" applyAlignment="1">
      <alignment horizontal="center"/>
    </xf>
    <xf numFmtId="164" fontId="23" fillId="2" borderId="4" xfId="0" applyNumberFormat="1" applyFont="1" applyFill="1" applyBorder="1" applyAlignment="1">
      <alignment horizontal="left" vertical="center"/>
    </xf>
    <xf numFmtId="164" fontId="5" fillId="2" borderId="2" xfId="0" applyNumberFormat="1" applyFont="1" applyFill="1" applyBorder="1" applyAlignment="1">
      <alignment horizontal="left"/>
    </xf>
    <xf numFmtId="164" fontId="3" fillId="2" borderId="1" xfId="0" applyNumberFormat="1" applyFont="1" applyFill="1" applyBorder="1" applyAlignment="1">
      <alignment horizontal="left"/>
    </xf>
    <xf numFmtId="164" fontId="3" fillId="2" borderId="4" xfId="0" applyNumberFormat="1" applyFont="1" applyFill="1" applyBorder="1" applyAlignment="1">
      <alignment horizontal="left"/>
    </xf>
    <xf numFmtId="164" fontId="3" fillId="2" borderId="15" xfId="1" applyFont="1" applyFill="1" applyBorder="1" applyAlignment="1">
      <alignment horizontal="left" vertical="top" wrapText="1"/>
    </xf>
    <xf numFmtId="164" fontId="3" fillId="2" borderId="16" xfId="1" applyFont="1" applyFill="1" applyBorder="1" applyAlignment="1">
      <alignment horizontal="left" vertical="top" wrapText="1"/>
    </xf>
    <xf numFmtId="164" fontId="3" fillId="2" borderId="17" xfId="1" applyFont="1" applyFill="1" applyBorder="1" applyAlignment="1">
      <alignment horizontal="left" vertical="top" wrapText="1"/>
    </xf>
    <xf numFmtId="164" fontId="3" fillId="0" borderId="19" xfId="1" applyFont="1" applyFill="1" applyBorder="1" applyAlignment="1">
      <alignment horizontal="left" vertical="top" wrapText="1"/>
    </xf>
    <xf numFmtId="164" fontId="3" fillId="0" borderId="20" xfId="1" applyFont="1" applyFill="1" applyBorder="1" applyAlignment="1">
      <alignment horizontal="left" vertical="top" wrapText="1"/>
    </xf>
    <xf numFmtId="164" fontId="3" fillId="0" borderId="21" xfId="1" applyFont="1" applyFill="1" applyBorder="1" applyAlignment="1">
      <alignment horizontal="left" vertical="top" wrapText="1"/>
    </xf>
    <xf numFmtId="164" fontId="7" fillId="2" borderId="22" xfId="1" applyFont="1" applyFill="1" applyBorder="1" applyAlignment="1">
      <alignment horizontal="left" vertical="top" wrapText="1"/>
    </xf>
    <xf numFmtId="164" fontId="7" fillId="2" borderId="23" xfId="1" applyFont="1" applyFill="1" applyBorder="1" applyAlignment="1">
      <alignment horizontal="left" vertical="top" wrapText="1"/>
    </xf>
    <xf numFmtId="164" fontId="7" fillId="2" borderId="35" xfId="1" applyFont="1" applyFill="1" applyBorder="1" applyAlignment="1">
      <alignment horizontal="left" vertical="top" wrapText="1"/>
    </xf>
  </cellXfs>
  <cellStyles count="8">
    <cellStyle name="Hyperlink" xfId="3" builtinId="8"/>
    <cellStyle name="Normal" xfId="0" builtinId="0"/>
    <cellStyle name="Normal 2 3" xfId="4" xr:uid="{00000000-0005-0000-0000-000002000000}"/>
    <cellStyle name="Normal 2 3 2" xfId="5" xr:uid="{00000000-0005-0000-0000-000003000000}"/>
    <cellStyle name="Normal 4 2" xfId="6" xr:uid="{00000000-0005-0000-0000-000004000000}"/>
    <cellStyle name="Normal_Functional Test Case v1.0" xfId="2" xr:uid="{00000000-0005-0000-0000-000005000000}"/>
    <cellStyle name="Normal_Sheet1" xfId="1" xr:uid="{00000000-0005-0000-0000-000006000000}"/>
    <cellStyle name="Percent" xfId="7" builtinId="5"/>
  </cellStyles>
  <dxfs count="4">
    <dxf>
      <fill>
        <patternFill>
          <bgColor rgb="FFFF0000"/>
        </patternFill>
      </fill>
    </dxf>
    <dxf>
      <fill>
        <patternFill>
          <bgColor theme="0" tint="-0.24994659260841701"/>
        </patternFill>
      </fill>
    </dxf>
    <dxf>
      <fill>
        <patternFill>
          <bgColor theme="0" tint="-0.24994659260841701"/>
        </patternFill>
      </fill>
    </dxf>
    <dxf>
      <fill>
        <patternFill>
          <bgColor rgb="FF00B050"/>
        </patternFill>
      </fill>
      <border>
        <vertical/>
        <horizontal/>
      </border>
    </dxf>
  </dxfs>
  <tableStyles count="0" defaultTableStyle="TableStyleMedium2" defaultPivotStyle="PivotStyleLight16"/>
  <colors>
    <mruColors>
      <color rgb="FF00FF99"/>
      <color rgb="FF66FF33"/>
      <color rgb="FF33CC33"/>
      <color rgb="FFFF6600"/>
      <color rgb="FFCDFD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2"/>
  <sheetViews>
    <sheetView zoomScale="90" zoomScaleNormal="90" workbookViewId="0">
      <selection activeCell="F4" sqref="F4"/>
    </sheetView>
  </sheetViews>
  <sheetFormatPr defaultColWidth="9.08984375" defaultRowHeight="12.5"/>
  <cols>
    <col min="1" max="1" width="2.54296875" style="3" customWidth="1"/>
    <col min="2" max="2" width="22.453125" style="19" customWidth="1"/>
    <col min="3" max="3" width="27.90625" style="3" bestFit="1" customWidth="1"/>
    <col min="4" max="4" width="26.90625" style="3" customWidth="1"/>
    <col min="5" max="5" width="21.08984375" style="3" customWidth="1"/>
    <col min="6" max="6" width="35.54296875" style="3" customWidth="1"/>
    <col min="7" max="7" width="47.36328125" style="3" customWidth="1"/>
    <col min="8" max="16384" width="9.08984375" style="3"/>
  </cols>
  <sheetData>
    <row r="2" spans="1:7" s="2" customFormat="1" ht="53.25" customHeight="1">
      <c r="A2" s="1"/>
      <c r="B2" s="63"/>
      <c r="C2" s="172" t="s">
        <v>0</v>
      </c>
      <c r="D2" s="172"/>
      <c r="E2" s="172"/>
      <c r="F2" s="172"/>
      <c r="G2" s="172"/>
    </row>
    <row r="3" spans="1:7">
      <c r="B3" s="4"/>
      <c r="C3" s="5"/>
      <c r="F3" s="6"/>
    </row>
    <row r="4" spans="1:7">
      <c r="B4" s="7" t="s">
        <v>1</v>
      </c>
      <c r="C4" s="173" t="s">
        <v>222</v>
      </c>
      <c r="D4" s="174"/>
      <c r="E4" s="175"/>
      <c r="F4" s="7" t="s">
        <v>2</v>
      </c>
      <c r="G4" s="8" t="str">
        <f>TestReport!G3</f>
        <v>NGUYỄN THỊ THANH DANG</v>
      </c>
    </row>
    <row r="5" spans="1:7">
      <c r="B5" s="7" t="s">
        <v>3</v>
      </c>
      <c r="C5" s="173"/>
      <c r="D5" s="174"/>
      <c r="E5" s="175"/>
      <c r="F5" s="7" t="s">
        <v>4</v>
      </c>
      <c r="G5" s="8" t="str">
        <f>TestReport!G4</f>
        <v>NGUYỄN VĂN A</v>
      </c>
    </row>
    <row r="6" spans="1:7">
      <c r="B6" s="176" t="s">
        <v>5</v>
      </c>
      <c r="C6" s="177"/>
      <c r="D6" s="178"/>
      <c r="E6" s="179"/>
      <c r="F6" s="7" t="s">
        <v>6</v>
      </c>
      <c r="G6" s="9" t="s">
        <v>225</v>
      </c>
    </row>
    <row r="7" spans="1:7">
      <c r="B7" s="176"/>
      <c r="C7" s="180"/>
      <c r="D7" s="181"/>
      <c r="E7" s="182"/>
      <c r="F7" s="7" t="s">
        <v>7</v>
      </c>
      <c r="G7" s="170">
        <v>1</v>
      </c>
    </row>
    <row r="8" spans="1:7">
      <c r="B8" s="10"/>
      <c r="C8" s="11"/>
      <c r="D8" s="12"/>
      <c r="E8" s="12"/>
      <c r="F8" s="13"/>
      <c r="G8" s="14"/>
    </row>
    <row r="9" spans="1:7">
      <c r="B9" s="15"/>
      <c r="C9" s="16"/>
      <c r="D9" s="16"/>
      <c r="E9" s="16"/>
      <c r="F9" s="16"/>
    </row>
    <row r="10" spans="1:7">
      <c r="B10" s="17" t="s">
        <v>8</v>
      </c>
    </row>
    <row r="11" spans="1:7" s="18" customFormat="1">
      <c r="B11" s="74" t="s">
        <v>45</v>
      </c>
      <c r="C11" s="75" t="s">
        <v>9</v>
      </c>
      <c r="D11" s="75" t="s">
        <v>10</v>
      </c>
      <c r="E11" s="76" t="s">
        <v>44</v>
      </c>
      <c r="F11" s="76" t="s">
        <v>25</v>
      </c>
    </row>
    <row r="12" spans="1:7">
      <c r="B12" s="64"/>
      <c r="C12" s="60"/>
      <c r="D12" s="56"/>
      <c r="E12" s="57"/>
      <c r="F12" s="57"/>
    </row>
    <row r="13" spans="1:7">
      <c r="B13" s="64"/>
      <c r="C13" s="60"/>
      <c r="D13" s="58"/>
      <c r="E13" s="57"/>
      <c r="F13" s="57"/>
    </row>
    <row r="14" spans="1:7">
      <c r="B14" s="9"/>
      <c r="C14" s="60"/>
      <c r="D14" s="58"/>
      <c r="E14" s="57"/>
      <c r="F14" s="57"/>
    </row>
    <row r="15" spans="1:7">
      <c r="B15" s="9"/>
      <c r="C15" s="60"/>
      <c r="D15" s="58"/>
      <c r="E15" s="58"/>
      <c r="F15" s="61"/>
    </row>
    <row r="16" spans="1:7">
      <c r="B16" s="9"/>
      <c r="C16" s="60"/>
      <c r="D16" s="58"/>
      <c r="E16" s="58"/>
      <c r="F16" s="61"/>
    </row>
    <row r="17" spans="2:7">
      <c r="B17" s="9"/>
      <c r="C17" s="60"/>
      <c r="D17" s="58"/>
      <c r="E17" s="58"/>
      <c r="F17" s="61"/>
    </row>
    <row r="18" spans="2:7">
      <c r="B18" s="9"/>
      <c r="C18" s="60"/>
      <c r="D18" s="59"/>
      <c r="E18" s="58"/>
      <c r="F18" s="61"/>
    </row>
    <row r="19" spans="2:7">
      <c r="G19" s="62"/>
    </row>
    <row r="20" spans="2:7">
      <c r="G20" s="62"/>
    </row>
    <row r="21" spans="2:7">
      <c r="G21" s="62"/>
    </row>
    <row r="22" spans="2:7">
      <c r="G22" s="62"/>
    </row>
  </sheetData>
  <mergeCells count="5">
    <mergeCell ref="C2:G2"/>
    <mergeCell ref="C4:E4"/>
    <mergeCell ref="C5:E5"/>
    <mergeCell ref="B6:B7"/>
    <mergeCell ref="C6:E7"/>
  </mergeCells>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zoomScale="85" zoomScaleNormal="85" workbookViewId="0">
      <selection activeCell="D20" sqref="D20"/>
    </sheetView>
  </sheetViews>
  <sheetFormatPr defaultColWidth="9.08984375" defaultRowHeight="12.5"/>
  <cols>
    <col min="1" max="1" width="9.08984375" style="33"/>
    <col min="2" max="2" width="15.453125" style="33" customWidth="1"/>
    <col min="3" max="3" width="40.36328125" style="33" customWidth="1"/>
    <col min="4" max="4" width="19.08984375" style="33" customWidth="1"/>
    <col min="5" max="5" width="17.90625" style="33" customWidth="1"/>
    <col min="6" max="6" width="14" style="33" customWidth="1"/>
    <col min="7" max="7" width="12.90625" style="33" customWidth="1"/>
    <col min="8" max="8" width="37.90625" style="33" customWidth="1"/>
    <col min="9" max="16384" width="9.08984375" style="33"/>
  </cols>
  <sheetData>
    <row r="1" spans="1:8" ht="24.5">
      <c r="B1" s="188" t="s">
        <v>27</v>
      </c>
      <c r="C1" s="188"/>
      <c r="D1" s="188"/>
      <c r="E1" s="188"/>
      <c r="F1" s="188"/>
      <c r="G1" s="188"/>
      <c r="H1" s="188"/>
    </row>
    <row r="2" spans="1:8">
      <c r="A2" s="34"/>
      <c r="B2" s="34"/>
      <c r="C2" s="35"/>
      <c r="D2" s="35"/>
      <c r="E2" s="35"/>
      <c r="F2" s="35"/>
      <c r="G2" s="35"/>
      <c r="H2" s="36"/>
    </row>
    <row r="3" spans="1:8">
      <c r="B3" s="37" t="s">
        <v>1</v>
      </c>
      <c r="C3" s="183" t="str">
        <f>Cover!C4</f>
        <v>ORDER DRINKS ONLINE</v>
      </c>
      <c r="D3" s="183"/>
      <c r="E3" s="184" t="s">
        <v>2</v>
      </c>
      <c r="F3" s="184"/>
      <c r="G3" s="185" t="s">
        <v>223</v>
      </c>
      <c r="H3" s="189"/>
    </row>
    <row r="4" spans="1:8">
      <c r="B4" s="37" t="s">
        <v>3</v>
      </c>
      <c r="C4" s="190"/>
      <c r="D4" s="190"/>
      <c r="E4" s="184" t="s">
        <v>4</v>
      </c>
      <c r="F4" s="184"/>
      <c r="G4" s="191" t="s">
        <v>224</v>
      </c>
      <c r="H4" s="192"/>
    </row>
    <row r="5" spans="1:8">
      <c r="B5" s="38" t="s">
        <v>5</v>
      </c>
      <c r="C5" s="183"/>
      <c r="D5" s="183"/>
      <c r="E5" s="184" t="s">
        <v>6</v>
      </c>
      <c r="F5" s="184"/>
      <c r="G5" s="185" t="str">
        <f>Cover!G6</f>
        <v>30/07/2022</v>
      </c>
      <c r="H5" s="186"/>
    </row>
    <row r="6" spans="1:8">
      <c r="A6" s="34"/>
      <c r="B6" s="38" t="s">
        <v>28</v>
      </c>
      <c r="C6" s="187"/>
      <c r="D6" s="187"/>
      <c r="E6" s="187"/>
      <c r="F6" s="187"/>
      <c r="G6" s="187"/>
      <c r="H6" s="187"/>
    </row>
    <row r="7" spans="1:8">
      <c r="A7" s="34"/>
      <c r="B7" s="39"/>
      <c r="C7" s="40"/>
      <c r="D7" s="35"/>
      <c r="E7" s="35"/>
      <c r="F7" s="35"/>
      <c r="G7" s="35"/>
      <c r="H7" s="36"/>
    </row>
    <row r="8" spans="1:8">
      <c r="B8" s="39"/>
      <c r="C8" s="40"/>
      <c r="D8" s="35"/>
      <c r="E8" s="35"/>
      <c r="F8" s="35"/>
      <c r="G8" s="35"/>
      <c r="H8" s="36"/>
    </row>
    <row r="9" spans="1:8">
      <c r="A9" s="41"/>
      <c r="B9" s="41"/>
      <c r="C9" s="41"/>
      <c r="D9" s="41"/>
      <c r="E9" s="41"/>
      <c r="F9" s="41"/>
      <c r="G9" s="41"/>
      <c r="H9" s="41"/>
    </row>
    <row r="10" spans="1:8">
      <c r="A10" s="42"/>
      <c r="B10" s="65" t="s">
        <v>29</v>
      </c>
      <c r="C10" s="66" t="s">
        <v>42</v>
      </c>
      <c r="D10" s="67" t="s">
        <v>14</v>
      </c>
      <c r="E10" s="66" t="s">
        <v>15</v>
      </c>
      <c r="F10" s="66" t="s">
        <v>43</v>
      </c>
      <c r="G10" s="68" t="s">
        <v>17</v>
      </c>
      <c r="H10" s="69" t="s">
        <v>30</v>
      </c>
    </row>
    <row r="11" spans="1:8" ht="14.5">
      <c r="A11" s="43"/>
      <c r="B11" s="44">
        <v>1</v>
      </c>
      <c r="C11" s="171" t="s">
        <v>226</v>
      </c>
      <c r="D11" s="46">
        <f>'Test cases'!A5</f>
        <v>18</v>
      </c>
      <c r="E11" s="46">
        <f>'Test cases'!B5</f>
        <v>13</v>
      </c>
      <c r="F11" s="46">
        <f>'Test cases'!C5</f>
        <v>0</v>
      </c>
      <c r="G11" s="46">
        <f>'Test cases'!D5</f>
        <v>21</v>
      </c>
      <c r="H11" s="46">
        <f>'Test cases'!E5</f>
        <v>52</v>
      </c>
    </row>
    <row r="12" spans="1:8" ht="14.5">
      <c r="A12" s="43"/>
      <c r="B12" s="44">
        <v>1</v>
      </c>
      <c r="C12" s="45"/>
      <c r="D12" s="46"/>
      <c r="E12" s="46"/>
      <c r="F12" s="46"/>
      <c r="G12" s="46"/>
      <c r="H12" s="46"/>
    </row>
    <row r="13" spans="1:8" ht="14.5">
      <c r="A13" s="43"/>
      <c r="B13" s="44">
        <v>1</v>
      </c>
      <c r="C13" s="45"/>
      <c r="D13" s="46"/>
      <c r="E13" s="46"/>
      <c r="F13" s="46"/>
      <c r="G13" s="46"/>
      <c r="H13" s="46"/>
    </row>
    <row r="14" spans="1:8" ht="14.5">
      <c r="A14" s="43"/>
      <c r="B14" s="44">
        <v>1</v>
      </c>
      <c r="C14" s="45"/>
      <c r="D14" s="46"/>
      <c r="E14" s="46"/>
      <c r="F14" s="46"/>
      <c r="G14" s="46"/>
      <c r="H14" s="46"/>
    </row>
    <row r="15" spans="1:8" ht="14.5">
      <c r="A15" s="43"/>
      <c r="B15" s="44">
        <v>1</v>
      </c>
      <c r="C15" s="45"/>
      <c r="D15" s="46"/>
      <c r="E15" s="46"/>
      <c r="F15" s="46"/>
      <c r="G15" s="46"/>
      <c r="H15" s="46"/>
    </row>
    <row r="16" spans="1:8" ht="14.5">
      <c r="A16" s="43"/>
      <c r="B16" s="44">
        <v>1</v>
      </c>
      <c r="C16" s="45"/>
      <c r="D16" s="46"/>
      <c r="E16" s="46"/>
      <c r="F16" s="46"/>
      <c r="G16" s="46"/>
      <c r="H16" s="46"/>
    </row>
    <row r="17" spans="1:8" ht="14.5">
      <c r="A17" s="43"/>
      <c r="B17" s="44"/>
      <c r="C17" s="45"/>
      <c r="D17" s="46"/>
      <c r="E17" s="46"/>
      <c r="F17" s="46"/>
      <c r="G17" s="46"/>
      <c r="H17" s="46"/>
    </row>
    <row r="18" spans="1:8">
      <c r="A18" s="43"/>
      <c r="B18" s="70"/>
      <c r="C18" s="71" t="s">
        <v>31</v>
      </c>
      <c r="D18" s="72">
        <f t="shared" ref="D18:F18" si="0">SUM(D11:D17)</f>
        <v>18</v>
      </c>
      <c r="E18" s="72">
        <f t="shared" si="0"/>
        <v>13</v>
      </c>
      <c r="F18" s="72">
        <f t="shared" si="0"/>
        <v>0</v>
      </c>
      <c r="G18" s="72">
        <f>SUM(G11:G17)</f>
        <v>21</v>
      </c>
      <c r="H18" s="73">
        <f>SUBTOTAL(9,D18:G18)</f>
        <v>52</v>
      </c>
    </row>
    <row r="19" spans="1:8">
      <c r="A19" s="41"/>
      <c r="B19" s="47"/>
      <c r="C19" s="41"/>
      <c r="D19" s="48"/>
      <c r="E19" s="49"/>
      <c r="F19" s="49"/>
      <c r="G19" s="49"/>
      <c r="H19" s="49"/>
    </row>
    <row r="20" spans="1:8" ht="14.5">
      <c r="A20" s="41"/>
      <c r="B20" s="41"/>
      <c r="C20" s="50" t="s">
        <v>32</v>
      </c>
      <c r="D20" s="41"/>
      <c r="E20" s="168">
        <f>SUM(D11:D17)+SUM(E11:E17)/H18</f>
        <v>18.25</v>
      </c>
      <c r="F20" s="41" t="s">
        <v>33</v>
      </c>
      <c r="G20" s="41"/>
      <c r="H20" s="52"/>
    </row>
    <row r="21" spans="1:8" ht="14.5">
      <c r="A21" s="41"/>
      <c r="B21" s="41"/>
      <c r="C21" s="50" t="s">
        <v>34</v>
      </c>
      <c r="D21" s="41"/>
      <c r="E21" s="169">
        <f>SUM(D11:D17)/SUM(D11:D17)+SUM(E11:E17)</f>
        <v>14</v>
      </c>
      <c r="F21" s="41" t="s">
        <v>33</v>
      </c>
      <c r="G21" s="41"/>
      <c r="H21" s="52"/>
    </row>
    <row r="22" spans="1:8">
      <c r="A22" s="41"/>
      <c r="C22" s="41"/>
      <c r="D22" s="41"/>
      <c r="E22" s="51"/>
    </row>
    <row r="23" spans="1:8">
      <c r="A23" s="41"/>
    </row>
    <row r="35" spans="2:2">
      <c r="B35" s="33" cm="1">
        <f t="array" aca="1" ref="B35" ca="1">+B35:B37</f>
        <v>0</v>
      </c>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Order drinks online function" xr:uid="{DCBEE9B8-5E9D-4BED-A119-0C6C3C1A8E3B}"/>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J69"/>
  <sheetViews>
    <sheetView tabSelected="1" view="pageBreakPreview" topLeftCell="A49" zoomScale="70" zoomScaleNormal="100" zoomScaleSheetLayoutView="70" workbookViewId="0">
      <selection activeCell="B50" sqref="B50"/>
    </sheetView>
  </sheetViews>
  <sheetFormatPr defaultRowHeight="14.5"/>
  <cols>
    <col min="1" max="1" width="21.453125" customWidth="1"/>
    <col min="2" max="2" width="37.08984375" style="20" customWidth="1"/>
    <col min="3" max="3" width="23.81640625" style="21" customWidth="1"/>
    <col min="4" max="4" width="42.54296875" style="132" customWidth="1"/>
    <col min="5" max="5" width="57.453125" style="22" customWidth="1"/>
    <col min="6" max="6" width="13.6328125" style="29" customWidth="1"/>
    <col min="7" max="7" width="17.08984375" style="29" customWidth="1"/>
    <col min="8" max="8" width="22.81640625" style="29" customWidth="1"/>
    <col min="9" max="9" width="25.54296875" style="30" customWidth="1"/>
    <col min="10" max="10" width="66.54296875" bestFit="1" customWidth="1"/>
  </cols>
  <sheetData>
    <row r="1" spans="1:10" s="25" customFormat="1" ht="12.5">
      <c r="A1" s="23" t="s">
        <v>46</v>
      </c>
      <c r="B1" s="193" t="s">
        <v>47</v>
      </c>
      <c r="C1" s="194"/>
      <c r="D1" s="194"/>
      <c r="E1" s="195"/>
      <c r="F1" s="24"/>
      <c r="G1" s="24"/>
      <c r="H1" s="24"/>
      <c r="I1" s="31"/>
    </row>
    <row r="2" spans="1:10" s="25" customFormat="1" ht="12.5">
      <c r="A2" s="26" t="s">
        <v>12</v>
      </c>
      <c r="B2" s="196" t="s">
        <v>35</v>
      </c>
      <c r="C2" s="197"/>
      <c r="D2" s="197"/>
      <c r="E2" s="198"/>
      <c r="F2" s="27"/>
      <c r="G2" s="27"/>
      <c r="H2" s="27"/>
      <c r="I2" s="31"/>
    </row>
    <row r="3" spans="1:10" s="25" customFormat="1" ht="12.5">
      <c r="A3" s="23" t="s">
        <v>13</v>
      </c>
      <c r="B3" s="199" t="s">
        <v>175</v>
      </c>
      <c r="C3" s="200"/>
      <c r="D3" s="200"/>
      <c r="E3" s="201"/>
      <c r="F3" s="27"/>
      <c r="G3" s="27"/>
      <c r="H3" s="27"/>
      <c r="I3" s="31"/>
      <c r="J3" s="28"/>
    </row>
    <row r="4" spans="1:10" s="25" customFormat="1" ht="12.5">
      <c r="A4" s="77" t="s">
        <v>14</v>
      </c>
      <c r="B4" s="78" t="s">
        <v>15</v>
      </c>
      <c r="C4" s="144" t="s">
        <v>43</v>
      </c>
      <c r="D4" s="79" t="s">
        <v>17</v>
      </c>
      <c r="E4" s="80" t="s">
        <v>18</v>
      </c>
      <c r="F4" s="134"/>
      <c r="G4" s="134"/>
      <c r="H4" s="135"/>
      <c r="I4" s="136"/>
    </row>
    <row r="5" spans="1:10" s="25" customFormat="1" ht="12.5">
      <c r="A5" s="81">
        <f>COUNTIF(F:F,"Pass")</f>
        <v>18</v>
      </c>
      <c r="B5" s="82">
        <f>COUNTIF(F:F,"Fail")</f>
        <v>13</v>
      </c>
      <c r="C5" s="145">
        <f>COUNTIF(F:F,"Untested")</f>
        <v>0</v>
      </c>
      <c r="D5" s="83">
        <f>COUNTIF(F:F,"N/A")</f>
        <v>21</v>
      </c>
      <c r="E5" s="84">
        <f>SUM(A5:D5)</f>
        <v>52</v>
      </c>
      <c r="F5" s="134"/>
      <c r="G5" s="134"/>
      <c r="H5" s="135"/>
      <c r="I5" s="136"/>
    </row>
    <row r="6" spans="1:10" s="25" customFormat="1" ht="12.5">
      <c r="A6" s="147">
        <f>A5/$E$5</f>
        <v>0.34615384615384615</v>
      </c>
      <c r="B6" s="147">
        <f t="shared" ref="B6:D6" si="0">B5/$E$5</f>
        <v>0.25</v>
      </c>
      <c r="C6" s="147">
        <f t="shared" si="0"/>
        <v>0</v>
      </c>
      <c r="D6" s="147">
        <f t="shared" si="0"/>
        <v>0.40384615384615385</v>
      </c>
      <c r="E6" s="148">
        <f>SUM(A6:D6)</f>
        <v>1</v>
      </c>
      <c r="F6" s="134"/>
      <c r="G6" s="134"/>
      <c r="H6" s="135"/>
      <c r="I6" s="136"/>
    </row>
    <row r="7" spans="1:10" s="25" customFormat="1" ht="12.5">
      <c r="A7" s="127"/>
      <c r="B7" s="128"/>
      <c r="C7" s="146"/>
      <c r="D7" s="129"/>
      <c r="E7" s="133"/>
      <c r="F7" s="137"/>
      <c r="G7" s="137"/>
      <c r="H7" s="138"/>
      <c r="I7" s="136"/>
    </row>
    <row r="8" spans="1:10" s="161" customFormat="1" ht="12.5">
      <c r="A8" s="157" t="s">
        <v>19</v>
      </c>
      <c r="B8" s="157" t="s">
        <v>20</v>
      </c>
      <c r="C8" s="157" t="s">
        <v>21</v>
      </c>
      <c r="D8" s="157" t="s">
        <v>22</v>
      </c>
      <c r="E8" s="157" t="s">
        <v>23</v>
      </c>
      <c r="F8" s="158" t="s">
        <v>26</v>
      </c>
      <c r="G8" s="158" t="s">
        <v>24</v>
      </c>
      <c r="H8" s="158" t="s">
        <v>13</v>
      </c>
      <c r="I8" s="159" t="s">
        <v>25</v>
      </c>
      <c r="J8" s="160"/>
    </row>
    <row r="9" spans="1:10" s="156" customFormat="1" ht="12.5">
      <c r="A9" s="162"/>
      <c r="B9" s="163" t="s">
        <v>221</v>
      </c>
      <c r="C9" s="164"/>
      <c r="D9" s="163"/>
      <c r="E9" s="164"/>
      <c r="F9" s="165"/>
      <c r="G9" s="165"/>
      <c r="H9" s="165"/>
      <c r="I9" s="166"/>
      <c r="J9" s="167"/>
    </row>
    <row r="10" spans="1:10" s="155" customFormat="1">
      <c r="A10" s="150" t="str">
        <f>IF(AND(E10=""),"","["&amp;TEXT($B$1,"##")&amp;"-"&amp;TEXT(ROW()-9- COUNTBLANK($E$8:E9) +1,"##")&amp;"]")</f>
        <v/>
      </c>
      <c r="B10" s="151" t="s">
        <v>53</v>
      </c>
      <c r="C10" s="152"/>
      <c r="D10" s="151"/>
      <c r="E10" s="151"/>
      <c r="F10" s="153"/>
      <c r="G10" s="153"/>
      <c r="H10" s="153"/>
      <c r="I10" s="154"/>
    </row>
    <row r="11" spans="1:10" s="53" customFormat="1" ht="50">
      <c r="A11" s="130" t="str">
        <f t="shared" ref="A11:A68" si="1">IF(AND(E11=""),"","["&amp;TEXT($B$1,"##")&amp;"-"&amp;TEXT(ROW()-9- COUNTBLANK($E$8:E10) +1,"##")&amp;"]")</f>
        <v>[Software Testing-1]</v>
      </c>
      <c r="B11" s="125" t="s">
        <v>54</v>
      </c>
      <c r="C11" s="131" t="s">
        <v>61</v>
      </c>
      <c r="D11" s="125" t="s">
        <v>178</v>
      </c>
      <c r="E11" s="125" t="s">
        <v>227</v>
      </c>
      <c r="F11" s="32" t="s">
        <v>15</v>
      </c>
      <c r="G11" s="32" t="s">
        <v>174</v>
      </c>
      <c r="H11" s="32" t="str">
        <f>B3</f>
        <v>Nguyễn Thị Thanh Dang</v>
      </c>
      <c r="I11" s="126">
        <v>1</v>
      </c>
    </row>
    <row r="12" spans="1:10" s="53" customFormat="1" ht="37.5">
      <c r="A12" s="130" t="str">
        <f t="shared" si="1"/>
        <v>[Software Testing-2]</v>
      </c>
      <c r="B12" s="125" t="s">
        <v>56</v>
      </c>
      <c r="C12" s="124"/>
      <c r="D12" s="125" t="s">
        <v>179</v>
      </c>
      <c r="E12" s="125" t="s">
        <v>176</v>
      </c>
      <c r="F12" s="32" t="s">
        <v>14</v>
      </c>
      <c r="G12" s="32" t="s">
        <v>174</v>
      </c>
      <c r="H12" s="32" t="str">
        <f>B3</f>
        <v>Nguyễn Thị Thanh Dang</v>
      </c>
      <c r="I12" s="126"/>
    </row>
    <row r="13" spans="1:10" s="53" customFormat="1" ht="50">
      <c r="A13" s="130" t="str">
        <f t="shared" si="1"/>
        <v>[Software Testing-3]</v>
      </c>
      <c r="B13" s="125" t="s">
        <v>55</v>
      </c>
      <c r="C13" s="124"/>
      <c r="D13" s="125" t="s">
        <v>180</v>
      </c>
      <c r="E13" s="125" t="s">
        <v>177</v>
      </c>
      <c r="F13" s="32" t="s">
        <v>14</v>
      </c>
      <c r="G13" s="32" t="s">
        <v>174</v>
      </c>
      <c r="H13" s="32" t="str">
        <f>B3</f>
        <v>Nguyễn Thị Thanh Dang</v>
      </c>
      <c r="I13" s="126"/>
    </row>
    <row r="14" spans="1:10" s="53" customFormat="1" ht="37.5">
      <c r="A14" s="130" t="str">
        <f t="shared" si="1"/>
        <v>[Software Testing-4]</v>
      </c>
      <c r="B14" s="125" t="s">
        <v>57</v>
      </c>
      <c r="C14" s="124"/>
      <c r="D14" s="125" t="s">
        <v>186</v>
      </c>
      <c r="E14" s="125" t="s">
        <v>181</v>
      </c>
      <c r="F14" s="32" t="s">
        <v>15</v>
      </c>
      <c r="G14" s="32" t="s">
        <v>174</v>
      </c>
      <c r="H14" s="32" t="str">
        <f>B3</f>
        <v>Nguyễn Thị Thanh Dang</v>
      </c>
      <c r="I14" s="126">
        <v>2</v>
      </c>
    </row>
    <row r="15" spans="1:10" s="53" customFormat="1" ht="50">
      <c r="A15" s="130" t="str">
        <f>IF(AND(E15=""),"","["&amp;TEXT($B$1,"##")&amp;"-"&amp;TEXT(ROW()-9- COUNTBLANK($E$8:E14) +1,"##")&amp;"]")</f>
        <v>[Software Testing-5]</v>
      </c>
      <c r="B15" s="125" t="s">
        <v>67</v>
      </c>
      <c r="C15" s="124"/>
      <c r="D15" s="125" t="s">
        <v>182</v>
      </c>
      <c r="E15" s="125" t="s">
        <v>181</v>
      </c>
      <c r="F15" s="32" t="s">
        <v>14</v>
      </c>
      <c r="G15" s="32" t="s">
        <v>174</v>
      </c>
      <c r="H15" s="32" t="str">
        <f>B3</f>
        <v>Nguyễn Thị Thanh Dang</v>
      </c>
      <c r="I15" s="126"/>
    </row>
    <row r="16" spans="1:10" s="155" customFormat="1">
      <c r="A16" s="150" t="str">
        <f>IF(AND(E16=""),"","["&amp;TEXT($B$1,"##")&amp;"-"&amp;TEXT(ROW()-9- COUNTBLANK($E$8:E15) +1,"##")&amp;"]")</f>
        <v/>
      </c>
      <c r="B16" s="151" t="s">
        <v>58</v>
      </c>
      <c r="C16" s="152"/>
      <c r="D16" s="151"/>
      <c r="E16" s="151"/>
      <c r="F16" s="153"/>
      <c r="G16" s="153"/>
      <c r="H16" s="153"/>
      <c r="I16" s="154"/>
    </row>
    <row r="17" spans="1:9" s="53" customFormat="1" ht="50">
      <c r="A17" s="130" t="str">
        <f t="shared" si="1"/>
        <v>[Software Testing-6]</v>
      </c>
      <c r="B17" s="125" t="s">
        <v>59</v>
      </c>
      <c r="C17" s="131" t="s">
        <v>60</v>
      </c>
      <c r="D17" s="125" t="s">
        <v>183</v>
      </c>
      <c r="E17" s="125" t="s">
        <v>184</v>
      </c>
      <c r="F17" s="32" t="s">
        <v>14</v>
      </c>
      <c r="G17" s="32" t="s">
        <v>174</v>
      </c>
      <c r="H17" s="32" t="str">
        <f>B3</f>
        <v>Nguyễn Thị Thanh Dang</v>
      </c>
      <c r="I17" s="126"/>
    </row>
    <row r="18" spans="1:9" s="53" customFormat="1" ht="37.5">
      <c r="A18" s="130" t="str">
        <f t="shared" si="1"/>
        <v>[Software Testing-7]</v>
      </c>
      <c r="B18" s="125" t="s">
        <v>63</v>
      </c>
      <c r="C18" s="124"/>
      <c r="D18" s="125" t="s">
        <v>185</v>
      </c>
      <c r="E18" s="125" t="s">
        <v>70</v>
      </c>
      <c r="F18" s="32" t="s">
        <v>14</v>
      </c>
      <c r="G18" s="32" t="s">
        <v>174</v>
      </c>
      <c r="H18" s="32" t="str">
        <f>B3</f>
        <v>Nguyễn Thị Thanh Dang</v>
      </c>
      <c r="I18" s="126"/>
    </row>
    <row r="19" spans="1:9" s="53" customFormat="1" ht="50">
      <c r="A19" s="130" t="str">
        <f t="shared" si="1"/>
        <v>[Software Testing-8]</v>
      </c>
      <c r="B19" s="125" t="s">
        <v>62</v>
      </c>
      <c r="C19" s="124"/>
      <c r="D19" s="125" t="s">
        <v>69</v>
      </c>
      <c r="E19" s="125" t="s">
        <v>187</v>
      </c>
      <c r="F19" s="32" t="s">
        <v>14</v>
      </c>
      <c r="G19" s="32" t="s">
        <v>174</v>
      </c>
      <c r="H19" s="32" t="str">
        <f>B3</f>
        <v>Nguyễn Thị Thanh Dang</v>
      </c>
      <c r="I19" s="126"/>
    </row>
    <row r="20" spans="1:9" s="53" customFormat="1" ht="37.5">
      <c r="A20" s="130" t="str">
        <f t="shared" si="1"/>
        <v>[Software Testing-9]</v>
      </c>
      <c r="B20" s="125" t="s">
        <v>64</v>
      </c>
      <c r="C20" s="124"/>
      <c r="D20" s="125" t="s">
        <v>65</v>
      </c>
      <c r="E20" s="125" t="s">
        <v>71</v>
      </c>
      <c r="F20" s="32" t="s">
        <v>14</v>
      </c>
      <c r="G20" s="32" t="s">
        <v>174</v>
      </c>
      <c r="H20" s="32" t="str">
        <f>B3</f>
        <v>Nguyễn Thị Thanh Dang</v>
      </c>
      <c r="I20" s="126"/>
    </row>
    <row r="21" spans="1:9" s="53" customFormat="1" ht="50">
      <c r="A21" s="130" t="str">
        <f t="shared" si="1"/>
        <v>[Software Testing-10]</v>
      </c>
      <c r="B21" s="125" t="s">
        <v>66</v>
      </c>
      <c r="C21" s="124"/>
      <c r="D21" s="125" t="s">
        <v>68</v>
      </c>
      <c r="E21" s="125" t="s">
        <v>71</v>
      </c>
      <c r="F21" s="32" t="s">
        <v>14</v>
      </c>
      <c r="G21" s="32" t="s">
        <v>174</v>
      </c>
      <c r="H21" s="32" t="str">
        <f>B3</f>
        <v>Nguyễn Thị Thanh Dang</v>
      </c>
      <c r="I21" s="126"/>
    </row>
    <row r="22" spans="1:9" s="53" customFormat="1" ht="25">
      <c r="A22" s="130" t="str">
        <f t="shared" si="1"/>
        <v>[Software Testing-11]</v>
      </c>
      <c r="B22" s="125" t="s">
        <v>72</v>
      </c>
      <c r="C22" s="124"/>
      <c r="D22" s="125" t="s">
        <v>73</v>
      </c>
      <c r="E22" s="125" t="s">
        <v>188</v>
      </c>
      <c r="F22" s="32" t="s">
        <v>15</v>
      </c>
      <c r="G22" s="32" t="s">
        <v>174</v>
      </c>
      <c r="H22" s="32" t="str">
        <f>B3</f>
        <v>Nguyễn Thị Thanh Dang</v>
      </c>
      <c r="I22" s="126">
        <v>3</v>
      </c>
    </row>
    <row r="23" spans="1:9" s="53" customFormat="1" ht="37.5">
      <c r="A23" s="130" t="str">
        <f t="shared" si="1"/>
        <v>[Software Testing-12]</v>
      </c>
      <c r="B23" s="125" t="s">
        <v>74</v>
      </c>
      <c r="C23" s="124" t="s">
        <v>75</v>
      </c>
      <c r="D23" s="125" t="s">
        <v>189</v>
      </c>
      <c r="E23" s="125" t="s">
        <v>228</v>
      </c>
      <c r="F23" s="32" t="s">
        <v>15</v>
      </c>
      <c r="G23" s="32" t="s">
        <v>174</v>
      </c>
      <c r="H23" s="32" t="str">
        <f>B3</f>
        <v>Nguyễn Thị Thanh Dang</v>
      </c>
      <c r="I23" s="126">
        <v>4</v>
      </c>
    </row>
    <row r="24" spans="1:9" s="155" customFormat="1">
      <c r="A24" s="150" t="str">
        <f t="shared" si="1"/>
        <v/>
      </c>
      <c r="B24" s="151" t="s">
        <v>76</v>
      </c>
      <c r="C24" s="152"/>
      <c r="D24" s="151"/>
      <c r="E24" s="151"/>
      <c r="F24" s="153"/>
      <c r="G24" s="153"/>
      <c r="H24" s="153"/>
      <c r="I24" s="154"/>
    </row>
    <row r="25" spans="1:9" s="53" customFormat="1" ht="50">
      <c r="A25" s="130" t="str">
        <f t="shared" si="1"/>
        <v>[Software Testing-13]</v>
      </c>
      <c r="B25" s="125" t="s">
        <v>78</v>
      </c>
      <c r="C25" s="124" t="s">
        <v>77</v>
      </c>
      <c r="D25" s="125" t="s">
        <v>79</v>
      </c>
      <c r="E25" s="125" t="s">
        <v>199</v>
      </c>
      <c r="F25" s="32" t="s">
        <v>14</v>
      </c>
      <c r="G25" s="32" t="s">
        <v>174</v>
      </c>
      <c r="H25" s="32" t="str">
        <f>B3</f>
        <v>Nguyễn Thị Thanh Dang</v>
      </c>
      <c r="I25" s="126"/>
    </row>
    <row r="26" spans="1:9" s="53" customFormat="1" ht="62.5">
      <c r="A26" s="130" t="str">
        <f t="shared" si="1"/>
        <v>[Software Testing-14]</v>
      </c>
      <c r="B26" s="125" t="s">
        <v>82</v>
      </c>
      <c r="C26" s="124"/>
      <c r="D26" s="125" t="s">
        <v>83</v>
      </c>
      <c r="E26" s="125" t="s">
        <v>198</v>
      </c>
      <c r="F26" s="32" t="s">
        <v>14</v>
      </c>
      <c r="G26" s="32" t="s">
        <v>174</v>
      </c>
      <c r="H26" s="32" t="str">
        <f>B3</f>
        <v>Nguyễn Thị Thanh Dang</v>
      </c>
      <c r="I26" s="126"/>
    </row>
    <row r="27" spans="1:9" s="53" customFormat="1" ht="50">
      <c r="A27" s="130" t="str">
        <f t="shared" si="1"/>
        <v>[Software Testing-15]</v>
      </c>
      <c r="B27" s="125" t="s">
        <v>80</v>
      </c>
      <c r="C27" s="124"/>
      <c r="D27" s="125" t="s">
        <v>190</v>
      </c>
      <c r="E27" s="125" t="s">
        <v>191</v>
      </c>
      <c r="F27" s="32" t="s">
        <v>15</v>
      </c>
      <c r="G27" s="32" t="s">
        <v>174</v>
      </c>
      <c r="H27" s="32" t="str">
        <f>B3</f>
        <v>Nguyễn Thị Thanh Dang</v>
      </c>
      <c r="I27" s="126">
        <v>5</v>
      </c>
    </row>
    <row r="28" spans="1:9" s="53" customFormat="1" ht="50">
      <c r="A28" s="130" t="str">
        <f t="shared" si="1"/>
        <v>[Software Testing-16]</v>
      </c>
      <c r="B28" s="125" t="s">
        <v>81</v>
      </c>
      <c r="C28" s="124"/>
      <c r="D28" s="125" t="s">
        <v>192</v>
      </c>
      <c r="E28" s="125" t="s">
        <v>193</v>
      </c>
      <c r="F28" s="32" t="s">
        <v>15</v>
      </c>
      <c r="G28" s="32" t="s">
        <v>174</v>
      </c>
      <c r="H28" s="32" t="str">
        <f>B3</f>
        <v>Nguyễn Thị Thanh Dang</v>
      </c>
      <c r="I28" s="126">
        <v>6</v>
      </c>
    </row>
    <row r="29" spans="1:9" s="53" customFormat="1" ht="37.5">
      <c r="A29" s="139"/>
      <c r="B29" s="125" t="s">
        <v>194</v>
      </c>
      <c r="C29" s="141"/>
      <c r="D29" s="125" t="s">
        <v>195</v>
      </c>
      <c r="E29" s="140" t="s">
        <v>196</v>
      </c>
      <c r="F29" s="142" t="s">
        <v>15</v>
      </c>
      <c r="G29" s="32" t="s">
        <v>174</v>
      </c>
      <c r="H29" s="142" t="str">
        <f>B3</f>
        <v>Nguyễn Thị Thanh Dang</v>
      </c>
      <c r="I29" s="143">
        <v>7</v>
      </c>
    </row>
    <row r="30" spans="1:9" s="53" customFormat="1" ht="50">
      <c r="A30" s="130" t="str">
        <f>IF(AND(E30=""),"","["&amp;TEXT($B$1,"##")&amp;"-"&amp;TEXT(ROW()-9- COUNTBLANK($E$8:E28) +1,"##")&amp;"]")</f>
        <v>[Software Testing-18]</v>
      </c>
      <c r="B30" s="125" t="s">
        <v>197</v>
      </c>
      <c r="C30" s="124"/>
      <c r="D30" s="125" t="s">
        <v>200</v>
      </c>
      <c r="E30" s="140" t="s">
        <v>201</v>
      </c>
      <c r="F30" s="32" t="s">
        <v>14</v>
      </c>
      <c r="G30" s="32" t="s">
        <v>174</v>
      </c>
      <c r="H30" s="32" t="str">
        <f>B3</f>
        <v>Nguyễn Thị Thanh Dang</v>
      </c>
      <c r="I30" s="126"/>
    </row>
    <row r="31" spans="1:9" s="155" customFormat="1">
      <c r="A31" s="150" t="str">
        <f t="shared" si="1"/>
        <v/>
      </c>
      <c r="B31" s="151" t="s">
        <v>84</v>
      </c>
      <c r="C31" s="152"/>
      <c r="D31" s="151"/>
      <c r="E31" s="151"/>
      <c r="F31" s="153"/>
      <c r="G31" s="153"/>
      <c r="H31" s="153"/>
      <c r="I31" s="154"/>
    </row>
    <row r="32" spans="1:9" s="53" customFormat="1" ht="37.5">
      <c r="A32" s="130" t="str">
        <f t="shared" si="1"/>
        <v>[Software Testing-19]</v>
      </c>
      <c r="B32" s="125" t="s">
        <v>85</v>
      </c>
      <c r="C32" s="124" t="s">
        <v>96</v>
      </c>
      <c r="D32" s="125" t="s">
        <v>86</v>
      </c>
      <c r="E32" s="125" t="s">
        <v>87</v>
      </c>
      <c r="F32" s="32" t="s">
        <v>15</v>
      </c>
      <c r="G32" s="32" t="s">
        <v>174</v>
      </c>
      <c r="H32" s="32" t="str">
        <f>B3</f>
        <v>Nguyễn Thị Thanh Dang</v>
      </c>
      <c r="I32" s="126">
        <v>8</v>
      </c>
    </row>
    <row r="33" spans="1:9" s="53" customFormat="1" ht="25">
      <c r="A33" s="130" t="str">
        <f t="shared" si="1"/>
        <v>[Software Testing-20]</v>
      </c>
      <c r="B33" s="125" t="s">
        <v>91</v>
      </c>
      <c r="C33" s="124"/>
      <c r="D33" s="125" t="s">
        <v>202</v>
      </c>
      <c r="E33" s="125" t="s">
        <v>203</v>
      </c>
      <c r="F33" s="32" t="s">
        <v>14</v>
      </c>
      <c r="G33" s="32" t="s">
        <v>174</v>
      </c>
      <c r="H33" s="32" t="str">
        <f>B3</f>
        <v>Nguyễn Thị Thanh Dang</v>
      </c>
      <c r="I33" s="126"/>
    </row>
    <row r="34" spans="1:9" s="53" customFormat="1" ht="50">
      <c r="A34" s="130" t="str">
        <f t="shared" si="1"/>
        <v>[Software Testing-21]</v>
      </c>
      <c r="B34" s="125" t="s">
        <v>90</v>
      </c>
      <c r="C34" s="124"/>
      <c r="D34" s="125" t="s">
        <v>204</v>
      </c>
      <c r="E34" s="125" t="s">
        <v>88</v>
      </c>
      <c r="F34" s="32" t="s">
        <v>14</v>
      </c>
      <c r="G34" s="32" t="s">
        <v>174</v>
      </c>
      <c r="H34" s="32" t="str">
        <f>B3</f>
        <v>Nguyễn Thị Thanh Dang</v>
      </c>
      <c r="I34" s="126"/>
    </row>
    <row r="35" spans="1:9" ht="25">
      <c r="A35" s="130" t="str">
        <f t="shared" si="1"/>
        <v>[Software Testing-22]</v>
      </c>
      <c r="B35" s="131" t="s">
        <v>93</v>
      </c>
      <c r="C35" s="131"/>
      <c r="D35" s="125" t="s">
        <v>210</v>
      </c>
      <c r="E35" s="125" t="s">
        <v>212</v>
      </c>
      <c r="F35" s="32" t="s">
        <v>15</v>
      </c>
      <c r="G35" s="32" t="s">
        <v>174</v>
      </c>
      <c r="H35" s="149" t="str">
        <f>B3</f>
        <v>Nguyễn Thị Thanh Dang</v>
      </c>
      <c r="I35" s="126">
        <v>9</v>
      </c>
    </row>
    <row r="36" spans="1:9" s="53" customFormat="1" ht="37.5">
      <c r="A36" s="130" t="str">
        <f t="shared" si="1"/>
        <v>[Software Testing-23]</v>
      </c>
      <c r="B36" s="125" t="s">
        <v>89</v>
      </c>
      <c r="C36" s="124"/>
      <c r="D36" s="125" t="s">
        <v>209</v>
      </c>
      <c r="E36" s="125" t="s">
        <v>211</v>
      </c>
      <c r="F36" s="32" t="s">
        <v>14</v>
      </c>
      <c r="G36" s="32" t="s">
        <v>174</v>
      </c>
      <c r="H36" s="32" t="str">
        <f>B3</f>
        <v>Nguyễn Thị Thanh Dang</v>
      </c>
      <c r="I36" s="126"/>
    </row>
    <row r="37" spans="1:9" s="53" customFormat="1" ht="37.5">
      <c r="A37" s="130" t="str">
        <f t="shared" si="1"/>
        <v>[Software Testing-24]</v>
      </c>
      <c r="B37" s="125" t="s">
        <v>92</v>
      </c>
      <c r="C37" s="124"/>
      <c r="D37" s="125" t="s">
        <v>207</v>
      </c>
      <c r="E37" s="125" t="s">
        <v>208</v>
      </c>
      <c r="F37" s="32" t="s">
        <v>15</v>
      </c>
      <c r="G37" s="32" t="s">
        <v>174</v>
      </c>
      <c r="H37" s="32" t="str">
        <f>B3</f>
        <v>Nguyễn Thị Thanh Dang</v>
      </c>
      <c r="I37" s="126">
        <v>10</v>
      </c>
    </row>
    <row r="38" spans="1:9" s="53" customFormat="1" ht="37.5">
      <c r="A38" s="130" t="str">
        <f t="shared" si="1"/>
        <v>[Software Testing-25]</v>
      </c>
      <c r="B38" s="125" t="s">
        <v>94</v>
      </c>
      <c r="C38" s="124"/>
      <c r="D38" s="125" t="s">
        <v>205</v>
      </c>
      <c r="E38" s="125" t="s">
        <v>206</v>
      </c>
      <c r="F38" s="32" t="s">
        <v>14</v>
      </c>
      <c r="G38" s="32" t="s">
        <v>174</v>
      </c>
      <c r="H38" s="32" t="str">
        <f>B3</f>
        <v>Nguyễn Thị Thanh Dang</v>
      </c>
      <c r="I38" s="126"/>
    </row>
    <row r="39" spans="1:9" s="155" customFormat="1" ht="25">
      <c r="A39" s="150" t="str">
        <f t="shared" si="1"/>
        <v/>
      </c>
      <c r="B39" s="151" t="s">
        <v>95</v>
      </c>
      <c r="C39" s="152"/>
      <c r="D39" s="151"/>
      <c r="E39" s="151"/>
      <c r="F39" s="153"/>
      <c r="G39" s="153"/>
      <c r="H39" s="153"/>
      <c r="I39" s="154"/>
    </row>
    <row r="40" spans="1:9" s="53" customFormat="1" ht="25">
      <c r="A40" s="130" t="str">
        <f t="shared" si="1"/>
        <v>[Software Testing-26]</v>
      </c>
      <c r="B40" s="125" t="s">
        <v>215</v>
      </c>
      <c r="C40" s="124" t="s">
        <v>75</v>
      </c>
      <c r="D40" s="125" t="s">
        <v>213</v>
      </c>
      <c r="E40" s="125" t="s">
        <v>214</v>
      </c>
      <c r="F40" s="32" t="s">
        <v>14</v>
      </c>
      <c r="G40" s="32" t="s">
        <v>174</v>
      </c>
      <c r="H40" s="32" t="str">
        <f>B3</f>
        <v>Nguyễn Thị Thanh Dang</v>
      </c>
      <c r="I40" s="126"/>
    </row>
    <row r="41" spans="1:9" s="53" customFormat="1" ht="37.5">
      <c r="A41" s="130" t="str">
        <f t="shared" si="1"/>
        <v>[Software Testing-27]</v>
      </c>
      <c r="B41" s="125" t="s">
        <v>97</v>
      </c>
      <c r="C41" s="124"/>
      <c r="D41" s="125" t="s">
        <v>99</v>
      </c>
      <c r="E41" s="125" t="s">
        <v>98</v>
      </c>
      <c r="F41" s="32" t="s">
        <v>15</v>
      </c>
      <c r="G41" s="32" t="s">
        <v>174</v>
      </c>
      <c r="H41" s="32" t="str">
        <f>B3</f>
        <v>Nguyễn Thị Thanh Dang</v>
      </c>
      <c r="I41" s="126">
        <v>11</v>
      </c>
    </row>
    <row r="42" spans="1:9" s="53" customFormat="1" ht="25">
      <c r="A42" s="130" t="str">
        <f t="shared" si="1"/>
        <v>[Software Testing-28]</v>
      </c>
      <c r="B42" s="125" t="s">
        <v>107</v>
      </c>
      <c r="C42" s="124"/>
      <c r="D42" s="125" t="s">
        <v>108</v>
      </c>
      <c r="E42" s="125" t="s">
        <v>110</v>
      </c>
      <c r="F42" s="32" t="s">
        <v>17</v>
      </c>
      <c r="G42" s="32" t="s">
        <v>174</v>
      </c>
      <c r="H42" s="32" t="str">
        <f>B3</f>
        <v>Nguyễn Thị Thanh Dang</v>
      </c>
      <c r="I42" s="126" t="s">
        <v>216</v>
      </c>
    </row>
    <row r="43" spans="1:9" s="53" customFormat="1" ht="37.5">
      <c r="A43" s="130" t="str">
        <f t="shared" si="1"/>
        <v>[Software Testing-29]</v>
      </c>
      <c r="B43" s="125" t="s">
        <v>111</v>
      </c>
      <c r="C43" s="124"/>
      <c r="D43" s="125" t="s">
        <v>109</v>
      </c>
      <c r="E43" s="125" t="s">
        <v>217</v>
      </c>
      <c r="F43" s="32" t="s">
        <v>14</v>
      </c>
      <c r="G43" s="32" t="s">
        <v>174</v>
      </c>
      <c r="H43" s="32" t="str">
        <f>B3</f>
        <v>Nguyễn Thị Thanh Dang</v>
      </c>
      <c r="I43" s="126"/>
    </row>
    <row r="44" spans="1:9" s="53" customFormat="1" ht="25">
      <c r="A44" s="130" t="str">
        <f t="shared" si="1"/>
        <v>[Software Testing-30]</v>
      </c>
      <c r="B44" s="125" t="s">
        <v>100</v>
      </c>
      <c r="C44" s="124"/>
      <c r="D44" s="125" t="s">
        <v>99</v>
      </c>
      <c r="E44" s="125" t="s">
        <v>229</v>
      </c>
      <c r="F44" s="32" t="s">
        <v>15</v>
      </c>
      <c r="G44" s="32" t="s">
        <v>174</v>
      </c>
      <c r="H44" s="32" t="str">
        <f>B3</f>
        <v>Nguyễn Thị Thanh Dang</v>
      </c>
      <c r="I44" s="126">
        <v>12</v>
      </c>
    </row>
    <row r="45" spans="1:9" s="53" customFormat="1" ht="25">
      <c r="A45" s="130" t="str">
        <f t="shared" si="1"/>
        <v>[Software Testing-31]</v>
      </c>
      <c r="B45" s="125" t="s">
        <v>218</v>
      </c>
      <c r="C45" s="124"/>
      <c r="D45" s="125" t="s">
        <v>219</v>
      </c>
      <c r="E45" s="125" t="s">
        <v>230</v>
      </c>
      <c r="F45" s="32" t="s">
        <v>14</v>
      </c>
      <c r="G45" s="32" t="s">
        <v>174</v>
      </c>
      <c r="H45" s="32" t="str">
        <f>B3</f>
        <v>Nguyễn Thị Thanh Dang</v>
      </c>
      <c r="I45" s="126"/>
    </row>
    <row r="46" spans="1:9" s="53" customFormat="1" ht="75">
      <c r="A46" s="130" t="str">
        <f t="shared" si="1"/>
        <v>[Software Testing-32]</v>
      </c>
      <c r="B46" s="125" t="s">
        <v>101</v>
      </c>
      <c r="C46" s="124"/>
      <c r="D46" s="125" t="s">
        <v>104</v>
      </c>
      <c r="E46" s="125" t="s">
        <v>102</v>
      </c>
      <c r="F46" s="32" t="s">
        <v>17</v>
      </c>
      <c r="G46" s="32" t="s">
        <v>174</v>
      </c>
      <c r="H46" s="32" t="str">
        <f>B3</f>
        <v>Nguyễn Thị Thanh Dang</v>
      </c>
      <c r="I46" s="126" t="s">
        <v>216</v>
      </c>
    </row>
    <row r="47" spans="1:9" ht="75">
      <c r="A47" s="130" t="str">
        <f t="shared" si="1"/>
        <v>[Software Testing-33]</v>
      </c>
      <c r="B47" s="131" t="s">
        <v>112</v>
      </c>
      <c r="C47" s="131"/>
      <c r="D47" s="125" t="s">
        <v>113</v>
      </c>
      <c r="E47" s="125" t="s">
        <v>114</v>
      </c>
      <c r="F47" s="32" t="s">
        <v>17</v>
      </c>
      <c r="G47" s="32" t="s">
        <v>174</v>
      </c>
      <c r="H47" s="149" t="str">
        <f>B3</f>
        <v>Nguyễn Thị Thanh Dang</v>
      </c>
      <c r="I47" s="126" t="s">
        <v>216</v>
      </c>
    </row>
    <row r="48" spans="1:9" s="53" customFormat="1" ht="25">
      <c r="A48" s="130" t="str">
        <f t="shared" si="1"/>
        <v>[Software Testing-34]</v>
      </c>
      <c r="B48" s="125" t="s">
        <v>103</v>
      </c>
      <c r="C48" s="124"/>
      <c r="D48" s="125" t="s">
        <v>105</v>
      </c>
      <c r="E48" s="125" t="s">
        <v>106</v>
      </c>
      <c r="F48" s="32" t="s">
        <v>17</v>
      </c>
      <c r="G48" s="32" t="s">
        <v>174</v>
      </c>
      <c r="H48" s="32" t="str">
        <f>B3</f>
        <v>Nguyễn Thị Thanh Dang</v>
      </c>
      <c r="I48" s="126" t="s">
        <v>216</v>
      </c>
    </row>
    <row r="49" spans="1:9" s="155" customFormat="1" ht="16.5" customHeight="1">
      <c r="A49" s="150" t="str">
        <f t="shared" si="1"/>
        <v/>
      </c>
      <c r="B49" s="151" t="s">
        <v>115</v>
      </c>
      <c r="C49" s="152"/>
      <c r="D49" s="151"/>
      <c r="E49" s="151"/>
      <c r="F49" s="153"/>
      <c r="G49" s="153"/>
      <c r="H49" s="153"/>
      <c r="I49" s="154"/>
    </row>
    <row r="50" spans="1:9" s="53" customFormat="1" ht="62.5">
      <c r="A50" s="130" t="str">
        <f t="shared" si="1"/>
        <v>[Software Testing-35]</v>
      </c>
      <c r="B50" s="125" t="s">
        <v>117</v>
      </c>
      <c r="C50" s="124" t="s">
        <v>116</v>
      </c>
      <c r="D50" s="125" t="s">
        <v>118</v>
      </c>
      <c r="E50" s="125" t="s">
        <v>231</v>
      </c>
      <c r="F50" s="32" t="s">
        <v>15</v>
      </c>
      <c r="G50" s="32" t="s">
        <v>174</v>
      </c>
      <c r="H50" s="32" t="str">
        <f>B3</f>
        <v>Nguyễn Thị Thanh Dang</v>
      </c>
      <c r="I50" s="126">
        <v>13</v>
      </c>
    </row>
    <row r="51" spans="1:9" s="53" customFormat="1" ht="37.5">
      <c r="A51" s="130" t="str">
        <f t="shared" si="1"/>
        <v>[Software Testing-36]</v>
      </c>
      <c r="B51" s="125" t="s">
        <v>119</v>
      </c>
      <c r="C51" s="124"/>
      <c r="D51" s="125" t="s">
        <v>120</v>
      </c>
      <c r="E51" s="125" t="s">
        <v>121</v>
      </c>
      <c r="F51" s="32" t="s">
        <v>17</v>
      </c>
      <c r="G51" s="32" t="s">
        <v>174</v>
      </c>
      <c r="H51" s="32" t="str">
        <f>B3</f>
        <v>Nguyễn Thị Thanh Dang</v>
      </c>
      <c r="I51" s="126" t="s">
        <v>220</v>
      </c>
    </row>
    <row r="52" spans="1:9" s="53" customFormat="1" ht="25">
      <c r="A52" s="130" t="str">
        <f t="shared" si="1"/>
        <v>[Software Testing-37]</v>
      </c>
      <c r="B52" s="125" t="s">
        <v>122</v>
      </c>
      <c r="C52" s="124"/>
      <c r="D52" s="125" t="s">
        <v>123</v>
      </c>
      <c r="E52" s="125" t="s">
        <v>124</v>
      </c>
      <c r="F52" s="32" t="s">
        <v>17</v>
      </c>
      <c r="G52" s="32" t="s">
        <v>174</v>
      </c>
      <c r="H52" s="32" t="str">
        <f>B3</f>
        <v>Nguyễn Thị Thanh Dang</v>
      </c>
      <c r="I52" s="126" t="s">
        <v>220</v>
      </c>
    </row>
    <row r="53" spans="1:9" s="53" customFormat="1" ht="25">
      <c r="A53" s="130" t="str">
        <f t="shared" si="1"/>
        <v>[Software Testing-38]</v>
      </c>
      <c r="B53" s="125" t="s">
        <v>125</v>
      </c>
      <c r="C53" s="124"/>
      <c r="D53" s="125" t="s">
        <v>126</v>
      </c>
      <c r="E53" s="125" t="s">
        <v>127</v>
      </c>
      <c r="F53" s="32" t="s">
        <v>17</v>
      </c>
      <c r="G53" s="32" t="s">
        <v>174</v>
      </c>
      <c r="H53" s="32" t="str">
        <f>B3</f>
        <v>Nguyễn Thị Thanh Dang</v>
      </c>
      <c r="I53" s="126" t="s">
        <v>220</v>
      </c>
    </row>
    <row r="54" spans="1:9" s="53" customFormat="1" ht="25">
      <c r="A54" s="130" t="str">
        <f t="shared" si="1"/>
        <v>[Software Testing-39]</v>
      </c>
      <c r="B54" s="125" t="s">
        <v>128</v>
      </c>
      <c r="C54" s="124"/>
      <c r="D54" s="125" t="s">
        <v>129</v>
      </c>
      <c r="E54" s="125" t="s">
        <v>130</v>
      </c>
      <c r="F54" s="32" t="s">
        <v>17</v>
      </c>
      <c r="G54" s="32" t="s">
        <v>174</v>
      </c>
      <c r="H54" s="32" t="str">
        <f>B3</f>
        <v>Nguyễn Thị Thanh Dang</v>
      </c>
      <c r="I54" s="126" t="s">
        <v>220</v>
      </c>
    </row>
    <row r="55" spans="1:9" s="53" customFormat="1" ht="25">
      <c r="A55" s="130" t="str">
        <f t="shared" si="1"/>
        <v>[Software Testing-40]</v>
      </c>
      <c r="B55" s="125" t="s">
        <v>131</v>
      </c>
      <c r="C55" s="124"/>
      <c r="D55" s="125" t="s">
        <v>132</v>
      </c>
      <c r="E55" s="125" t="s">
        <v>133</v>
      </c>
      <c r="F55" s="32" t="s">
        <v>17</v>
      </c>
      <c r="G55" s="32" t="s">
        <v>174</v>
      </c>
      <c r="H55" s="32" t="str">
        <f>B3</f>
        <v>Nguyễn Thị Thanh Dang</v>
      </c>
      <c r="I55" s="126" t="s">
        <v>220</v>
      </c>
    </row>
    <row r="56" spans="1:9" s="155" customFormat="1">
      <c r="A56" s="150" t="str">
        <f t="shared" si="1"/>
        <v/>
      </c>
      <c r="B56" s="151" t="s">
        <v>134</v>
      </c>
      <c r="C56" s="152"/>
      <c r="D56" s="151"/>
      <c r="E56" s="151"/>
      <c r="F56" s="153"/>
      <c r="G56" s="153"/>
      <c r="H56" s="153"/>
      <c r="I56" s="154"/>
    </row>
    <row r="57" spans="1:9" s="53" customFormat="1" ht="62.5">
      <c r="A57" s="130" t="str">
        <f t="shared" si="1"/>
        <v>[Software Testing-41]</v>
      </c>
      <c r="B57" s="125" t="s">
        <v>136</v>
      </c>
      <c r="C57" s="124" t="s">
        <v>135</v>
      </c>
      <c r="D57" s="125" t="s">
        <v>137</v>
      </c>
      <c r="E57" s="125" t="s">
        <v>138</v>
      </c>
      <c r="F57" s="32" t="s">
        <v>17</v>
      </c>
      <c r="G57" s="32" t="s">
        <v>174</v>
      </c>
      <c r="H57" s="32" t="str">
        <f>B3</f>
        <v>Nguyễn Thị Thanh Dang</v>
      </c>
      <c r="I57" s="126" t="s">
        <v>216</v>
      </c>
    </row>
    <row r="58" spans="1:9" s="53" customFormat="1" ht="125">
      <c r="A58" s="130" t="str">
        <f t="shared" si="1"/>
        <v>[Software Testing-42]</v>
      </c>
      <c r="B58" s="125" t="s">
        <v>139</v>
      </c>
      <c r="C58" s="124"/>
      <c r="D58" s="125" t="s">
        <v>141</v>
      </c>
      <c r="E58" s="125" t="s">
        <v>143</v>
      </c>
      <c r="F58" s="32" t="s">
        <v>17</v>
      </c>
      <c r="G58" s="32" t="s">
        <v>174</v>
      </c>
      <c r="H58" s="32">
        <f>N3</f>
        <v>0</v>
      </c>
      <c r="I58" s="126" t="s">
        <v>216</v>
      </c>
    </row>
    <row r="59" spans="1:9" s="53" customFormat="1" ht="75">
      <c r="A59" s="130" t="str">
        <f t="shared" si="1"/>
        <v>[Software Testing-43]</v>
      </c>
      <c r="B59" s="125" t="s">
        <v>142</v>
      </c>
      <c r="C59" s="124"/>
      <c r="D59" s="125" t="s">
        <v>146</v>
      </c>
      <c r="E59" s="125" t="s">
        <v>147</v>
      </c>
      <c r="F59" s="32" t="s">
        <v>17</v>
      </c>
      <c r="G59" s="32" t="s">
        <v>174</v>
      </c>
      <c r="H59" s="32" t="str">
        <f>B3</f>
        <v>Nguyễn Thị Thanh Dang</v>
      </c>
      <c r="I59" s="126" t="s">
        <v>216</v>
      </c>
    </row>
    <row r="60" spans="1:9" s="53" customFormat="1" ht="75">
      <c r="A60" s="130" t="str">
        <f t="shared" si="1"/>
        <v>[Software Testing-44]</v>
      </c>
      <c r="B60" s="125" t="s">
        <v>144</v>
      </c>
      <c r="C60" s="124"/>
      <c r="D60" s="125" t="s">
        <v>145</v>
      </c>
      <c r="E60" s="125" t="s">
        <v>148</v>
      </c>
      <c r="F60" s="32" t="s">
        <v>17</v>
      </c>
      <c r="G60" s="32" t="s">
        <v>174</v>
      </c>
      <c r="H60" s="32" t="str">
        <f>B3</f>
        <v>Nguyễn Thị Thanh Dang</v>
      </c>
      <c r="I60" s="126" t="s">
        <v>216</v>
      </c>
    </row>
    <row r="61" spans="1:9" s="53" customFormat="1" ht="75">
      <c r="A61" s="130" t="str">
        <f t="shared" si="1"/>
        <v>[Software Testing-45]</v>
      </c>
      <c r="B61" s="125" t="s">
        <v>140</v>
      </c>
      <c r="C61" s="124"/>
      <c r="D61" s="125" t="s">
        <v>149</v>
      </c>
      <c r="E61" s="125" t="s">
        <v>150</v>
      </c>
      <c r="F61" s="32" t="s">
        <v>17</v>
      </c>
      <c r="G61" s="32" t="s">
        <v>174</v>
      </c>
      <c r="H61" s="32" t="str">
        <f>B3</f>
        <v>Nguyễn Thị Thanh Dang</v>
      </c>
      <c r="I61" s="126" t="s">
        <v>216</v>
      </c>
    </row>
    <row r="62" spans="1:9" s="53" customFormat="1" ht="87.5">
      <c r="A62" s="130" t="str">
        <f t="shared" si="1"/>
        <v>[Software Testing-46]</v>
      </c>
      <c r="B62" s="125" t="s">
        <v>151</v>
      </c>
      <c r="C62" s="124"/>
      <c r="D62" s="125" t="s">
        <v>152</v>
      </c>
      <c r="E62" s="125" t="s">
        <v>153</v>
      </c>
      <c r="F62" s="32" t="s">
        <v>17</v>
      </c>
      <c r="G62" s="32" t="s">
        <v>174</v>
      </c>
      <c r="H62" s="32" t="str">
        <f>B3</f>
        <v>Nguyễn Thị Thanh Dang</v>
      </c>
      <c r="I62" s="126" t="s">
        <v>216</v>
      </c>
    </row>
    <row r="63" spans="1:9" s="155" customFormat="1" ht="25">
      <c r="A63" s="150" t="str">
        <f t="shared" si="1"/>
        <v/>
      </c>
      <c r="B63" s="151" t="s">
        <v>155</v>
      </c>
      <c r="C63" s="152"/>
      <c r="D63" s="151"/>
      <c r="E63" s="151"/>
      <c r="F63" s="153"/>
      <c r="G63" s="153"/>
      <c r="H63" s="153"/>
      <c r="I63" s="154"/>
    </row>
    <row r="64" spans="1:9" s="53" customFormat="1" ht="37.5">
      <c r="A64" s="130" t="str">
        <f t="shared" si="1"/>
        <v>[Software Testing-47]</v>
      </c>
      <c r="B64" s="125" t="s">
        <v>156</v>
      </c>
      <c r="C64" s="124" t="s">
        <v>154</v>
      </c>
      <c r="D64" s="125" t="s">
        <v>157</v>
      </c>
      <c r="E64" s="125" t="s">
        <v>158</v>
      </c>
      <c r="F64" s="32" t="s">
        <v>17</v>
      </c>
      <c r="G64" s="32" t="s">
        <v>174</v>
      </c>
      <c r="H64" s="32" t="str">
        <f>B3</f>
        <v>Nguyễn Thị Thanh Dang</v>
      </c>
      <c r="I64" s="126" t="s">
        <v>216</v>
      </c>
    </row>
    <row r="65" spans="1:9" s="53" customFormat="1" ht="62.5">
      <c r="A65" s="130" t="str">
        <f t="shared" si="1"/>
        <v>[Software Testing-48]</v>
      </c>
      <c r="B65" s="125" t="s">
        <v>159</v>
      </c>
      <c r="C65" s="124"/>
      <c r="D65" s="125" t="s">
        <v>160</v>
      </c>
      <c r="E65" s="125" t="s">
        <v>161</v>
      </c>
      <c r="F65" s="32" t="s">
        <v>17</v>
      </c>
      <c r="G65" s="32" t="s">
        <v>174</v>
      </c>
      <c r="H65" s="32" t="str">
        <f>B3</f>
        <v>Nguyễn Thị Thanh Dang</v>
      </c>
      <c r="I65" s="126" t="s">
        <v>216</v>
      </c>
    </row>
    <row r="66" spans="1:9" s="53" customFormat="1" ht="37.5">
      <c r="A66" s="130" t="str">
        <f t="shared" si="1"/>
        <v>[Software Testing-49]</v>
      </c>
      <c r="B66" s="125" t="s">
        <v>162</v>
      </c>
      <c r="C66" s="124"/>
      <c r="D66" s="125" t="s">
        <v>163</v>
      </c>
      <c r="E66" s="125" t="s">
        <v>164</v>
      </c>
      <c r="F66" s="32" t="s">
        <v>17</v>
      </c>
      <c r="G66" s="32" t="s">
        <v>174</v>
      </c>
      <c r="H66" s="32" t="str">
        <f>B3</f>
        <v>Nguyễn Thị Thanh Dang</v>
      </c>
      <c r="I66" s="126" t="s">
        <v>216</v>
      </c>
    </row>
    <row r="67" spans="1:9" s="53" customFormat="1" ht="62.5">
      <c r="A67" s="130" t="str">
        <f>IF(AND(E67=""),"","["&amp;TEXT($B$1,"##")&amp;"-"&amp;TEXT(ROW()-9- COUNTBLANK($E$8:E66) +1,"##")&amp;"]")</f>
        <v>[Software Testing-50]</v>
      </c>
      <c r="B67" s="125" t="s">
        <v>165</v>
      </c>
      <c r="C67" s="124"/>
      <c r="D67" s="125" t="s">
        <v>166</v>
      </c>
      <c r="E67" s="125" t="s">
        <v>167</v>
      </c>
      <c r="F67" s="32" t="s">
        <v>17</v>
      </c>
      <c r="G67" s="32" t="s">
        <v>174</v>
      </c>
      <c r="H67" s="32" t="str">
        <f>B3</f>
        <v>Nguyễn Thị Thanh Dang</v>
      </c>
      <c r="I67" s="126" t="s">
        <v>216</v>
      </c>
    </row>
    <row r="68" spans="1:9" s="53" customFormat="1" ht="50">
      <c r="A68" s="130" t="str">
        <f t="shared" si="1"/>
        <v>[Software Testing-51]</v>
      </c>
      <c r="B68" s="125" t="s">
        <v>169</v>
      </c>
      <c r="C68" s="124"/>
      <c r="D68" s="125" t="s">
        <v>168</v>
      </c>
      <c r="E68" s="125" t="s">
        <v>170</v>
      </c>
      <c r="F68" s="32" t="s">
        <v>17</v>
      </c>
      <c r="G68" s="32" t="s">
        <v>174</v>
      </c>
      <c r="H68" s="32" t="str">
        <f>B3</f>
        <v>Nguyễn Thị Thanh Dang</v>
      </c>
      <c r="I68" s="126" t="s">
        <v>216</v>
      </c>
    </row>
    <row r="69" spans="1:9" s="53" customFormat="1" ht="25">
      <c r="A69" s="130" t="str">
        <f>IF(AND(E69=""),"","["&amp;TEXT($B$1,"##")&amp;"-"&amp;TEXT(ROW()-9- COUNTBLANK($E$8:E68) +1,"##")&amp;"]")</f>
        <v>[Software Testing-52]</v>
      </c>
      <c r="B69" s="125" t="s">
        <v>171</v>
      </c>
      <c r="C69" s="124"/>
      <c r="D69" s="125" t="s">
        <v>173</v>
      </c>
      <c r="E69" s="125" t="s">
        <v>172</v>
      </c>
      <c r="F69" s="32" t="s">
        <v>17</v>
      </c>
      <c r="G69" s="32" t="s">
        <v>174</v>
      </c>
      <c r="H69" s="32" t="str">
        <f>B3</f>
        <v>Nguyễn Thị Thanh Dang</v>
      </c>
      <c r="I69" s="126" t="s">
        <v>216</v>
      </c>
    </row>
  </sheetData>
  <autoFilter ref="A8:I69" xr:uid="{00000000-0009-0000-0000-000002000000}"/>
  <mergeCells count="3">
    <mergeCell ref="B1:E1"/>
    <mergeCell ref="B2:E2"/>
    <mergeCell ref="B3:E3"/>
  </mergeCells>
  <phoneticPr fontId="17" type="noConversion"/>
  <dataValidations count="2">
    <dataValidation type="list" allowBlank="1" showErrorMessage="1" sqref="F1:H2" xr:uid="{00000000-0002-0000-0200-000001000000}">
      <formula1>$J$1:$J$5</formula1>
      <formula2>0</formula2>
    </dataValidation>
    <dataValidation type="list" allowBlank="1" showErrorMessage="1" sqref="F10:F69" xr:uid="{00000000-0002-0000-0200-000000000000}">
      <formula1>"Pass,Fail,N/A,Untested"</formula1>
    </dataValidation>
  </dataValidations>
  <pageMargins left="0.7" right="0.7" top="0.75" bottom="0.75" header="0.3" footer="0.3"/>
  <pageSetup scale="21" orientation="portrait" r:id="rId1"/>
  <extLst>
    <ext xmlns:x14="http://schemas.microsoft.com/office/spreadsheetml/2009/9/main" uri="{78C0D931-6437-407d-A8EE-F0AAD7539E65}">
      <x14:conditionalFormattings>
        <x14:conditionalFormatting xmlns:xm="http://schemas.microsoft.com/office/excel/2006/main">
          <x14:cfRule type="containsText" priority="7" stopIfTrue="1" operator="containsText" id="{65D3F13E-F907-460E-BC65-D3F19230FBF6}">
            <xm:f>NOT(ISERROR(SEARCH($A$4,F1)))</xm:f>
            <xm:f>$A$4</xm:f>
            <x14:dxf>
              <fill>
                <patternFill>
                  <bgColor rgb="FF00B050"/>
                </patternFill>
              </fill>
              <border>
                <vertical/>
                <horizontal/>
              </border>
            </x14:dxf>
          </x14:cfRule>
          <xm:sqref>F1:F1048576</xm:sqref>
        </x14:conditionalFormatting>
        <x14:conditionalFormatting xmlns:xm="http://schemas.microsoft.com/office/excel/2006/main">
          <x14:cfRule type="containsText" priority="4" operator="containsText" id="{54DF3372-B49C-4C3F-9C4E-E605C861D106}">
            <xm:f>NOT(ISERROR(SEARCH($D$4,F10)))</xm:f>
            <xm:f>$D$4</xm:f>
            <x14:dxf>
              <fill>
                <patternFill>
                  <bgColor theme="0" tint="-0.24994659260841701"/>
                </patternFill>
              </fill>
            </x14:dxf>
          </x14:cfRule>
          <x14:cfRule type="containsText" priority="5" operator="containsText" id="{034DCE87-E7D8-4C74-BD25-9461554D367B}">
            <xm:f>NOT(ISERROR(SEARCH($C$4,F10)))</xm:f>
            <xm:f>$C$4</xm:f>
            <x14:dxf>
              <fill>
                <patternFill>
                  <bgColor theme="0" tint="-0.24994659260841701"/>
                </patternFill>
              </fill>
            </x14:dxf>
          </x14:cfRule>
          <x14:cfRule type="containsText" priority="6" operator="containsText" id="{385DC400-87CC-499B-8810-C71300A113E6}">
            <xm:f>NOT(ISERROR(SEARCH($B$4,F10)))</xm:f>
            <xm:f>$B$4</xm:f>
            <x14:dxf>
              <fill>
                <patternFill>
                  <bgColor rgb="FFFF0000"/>
                </patternFill>
              </fill>
            </x14:dxf>
          </x14:cfRule>
          <xm:sqref>F10:F69</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zoomScaleNormal="100" zoomScaleSheetLayoutView="80" workbookViewId="0">
      <selection activeCell="B24" sqref="B24"/>
    </sheetView>
  </sheetViews>
  <sheetFormatPr defaultColWidth="34.1796875" defaultRowHeight="14.5"/>
  <cols>
    <col min="1" max="1" width="8.1796875" style="85" customWidth="1"/>
    <col min="2" max="2" width="36.08984375" style="85" customWidth="1"/>
    <col min="3" max="3" width="19.453125" style="85" customWidth="1"/>
    <col min="4" max="4" width="20.08984375" style="85" customWidth="1"/>
    <col min="5" max="7" width="17.1796875" style="85" customWidth="1"/>
    <col min="8" max="8" width="13.08984375" style="85" customWidth="1"/>
    <col min="9" max="9" width="14.453125" style="85" customWidth="1"/>
    <col min="10" max="10" width="11.453125" style="85" customWidth="1"/>
    <col min="11" max="11" width="14.90625" style="85" customWidth="1"/>
    <col min="12" max="16384" width="34.1796875" style="85"/>
  </cols>
  <sheetData>
    <row r="1" spans="1:11">
      <c r="B1" s="86"/>
      <c r="C1" s="87"/>
      <c r="E1" s="88"/>
      <c r="F1" s="89"/>
      <c r="G1" s="90"/>
      <c r="H1" s="90"/>
      <c r="I1" s="91"/>
    </row>
    <row r="2" spans="1:11" s="95" customFormat="1" ht="13.25" customHeight="1">
      <c r="A2" s="123" t="s">
        <v>11</v>
      </c>
      <c r="B2" s="121"/>
      <c r="C2" s="93"/>
      <c r="D2" s="93"/>
      <c r="E2" s="94"/>
    </row>
    <row r="3" spans="1:11" s="95" customFormat="1" ht="13.25" customHeight="1">
      <c r="A3" s="122" t="s">
        <v>12</v>
      </c>
      <c r="B3" s="96"/>
      <c r="C3" s="97"/>
      <c r="D3" s="97"/>
      <c r="E3" s="98"/>
    </row>
    <row r="4" spans="1:11" s="95" customFormat="1" ht="13">
      <c r="A4" s="92" t="s">
        <v>13</v>
      </c>
      <c r="B4" s="99"/>
      <c r="C4" s="100"/>
      <c r="D4" s="100"/>
      <c r="E4" s="101"/>
      <c r="J4" s="102"/>
    </row>
    <row r="5" spans="1:11" s="95" customFormat="1" ht="26">
      <c r="A5" s="103" t="s">
        <v>14</v>
      </c>
      <c r="B5" s="104" t="s">
        <v>15</v>
      </c>
      <c r="C5" s="104" t="s">
        <v>16</v>
      </c>
      <c r="D5" s="105" t="s">
        <v>17</v>
      </c>
      <c r="E5" s="106" t="s">
        <v>18</v>
      </c>
    </row>
    <row r="6" spans="1:11" s="95" customFormat="1" ht="13.5" thickBot="1">
      <c r="A6" s="107" t="s">
        <v>33</v>
      </c>
      <c r="B6" s="107" t="s">
        <v>33</v>
      </c>
      <c r="C6" s="107" t="s">
        <v>33</v>
      </c>
      <c r="D6" s="107" t="s">
        <v>33</v>
      </c>
      <c r="E6" s="107" t="s">
        <v>33</v>
      </c>
    </row>
    <row r="7" spans="1:11" s="95" customFormat="1" ht="13">
      <c r="B7" s="108"/>
      <c r="C7" s="109"/>
      <c r="D7" s="108"/>
      <c r="E7" s="110"/>
      <c r="F7" s="109"/>
      <c r="G7" s="109"/>
      <c r="H7" s="111"/>
    </row>
    <row r="8" spans="1:11" ht="29" customHeight="1">
      <c r="A8" s="118" t="s">
        <v>29</v>
      </c>
      <c r="B8" s="118" t="s">
        <v>36</v>
      </c>
      <c r="C8" s="119" t="s">
        <v>49</v>
      </c>
      <c r="D8" s="119" t="s">
        <v>50</v>
      </c>
      <c r="E8" s="119" t="s">
        <v>51</v>
      </c>
      <c r="F8" s="119" t="s">
        <v>52</v>
      </c>
      <c r="G8" s="119" t="s">
        <v>37</v>
      </c>
      <c r="H8" s="120" t="s">
        <v>26</v>
      </c>
      <c r="I8" s="120" t="s">
        <v>24</v>
      </c>
      <c r="J8" s="120" t="s">
        <v>13</v>
      </c>
      <c r="K8" s="120" t="s">
        <v>25</v>
      </c>
    </row>
    <row r="9" spans="1:11">
      <c r="A9" s="113" t="s">
        <v>48</v>
      </c>
      <c r="B9" s="113"/>
      <c r="C9" s="114"/>
      <c r="D9" s="114"/>
      <c r="E9" s="114"/>
      <c r="F9" s="114"/>
      <c r="G9" s="114"/>
      <c r="H9" s="115"/>
      <c r="I9" s="116"/>
      <c r="J9" s="116"/>
      <c r="K9" s="116"/>
    </row>
    <row r="10" spans="1:11">
      <c r="A10" s="112">
        <v>1</v>
      </c>
      <c r="B10" s="55"/>
      <c r="C10" s="54" t="s">
        <v>40</v>
      </c>
      <c r="D10" s="54" t="s">
        <v>41</v>
      </c>
      <c r="E10" s="54" t="s">
        <v>40</v>
      </c>
      <c r="F10" s="54" t="s">
        <v>41</v>
      </c>
      <c r="G10" s="54" t="s">
        <v>40</v>
      </c>
      <c r="H10" s="112"/>
      <c r="I10" s="112"/>
      <c r="J10" s="112"/>
      <c r="K10" s="112"/>
    </row>
    <row r="11" spans="1:11">
      <c r="A11" s="112">
        <v>2</v>
      </c>
      <c r="B11" s="55"/>
      <c r="C11" s="54" t="s">
        <v>40</v>
      </c>
      <c r="D11" s="54" t="s">
        <v>41</v>
      </c>
      <c r="E11" s="54" t="s">
        <v>40</v>
      </c>
      <c r="F11" s="54" t="s">
        <v>41</v>
      </c>
      <c r="G11" s="54" t="s">
        <v>40</v>
      </c>
      <c r="H11" s="112"/>
      <c r="I11" s="112"/>
      <c r="J11" s="112"/>
      <c r="K11" s="112"/>
    </row>
    <row r="12" spans="1:11">
      <c r="A12" s="112">
        <v>3</v>
      </c>
      <c r="B12" s="55"/>
      <c r="C12" s="54" t="s">
        <v>40</v>
      </c>
      <c r="D12" s="54" t="s">
        <v>41</v>
      </c>
      <c r="E12" s="54" t="s">
        <v>40</v>
      </c>
      <c r="F12" s="54" t="s">
        <v>41</v>
      </c>
      <c r="G12" s="54" t="s">
        <v>40</v>
      </c>
      <c r="H12" s="112"/>
      <c r="I12" s="112"/>
      <c r="J12" s="112"/>
      <c r="K12" s="112"/>
    </row>
    <row r="13" spans="1:11">
      <c r="A13" s="112">
        <v>4</v>
      </c>
      <c r="B13" s="55"/>
      <c r="C13" s="54" t="s">
        <v>40</v>
      </c>
      <c r="D13" s="54" t="s">
        <v>41</v>
      </c>
      <c r="E13" s="54" t="s">
        <v>40</v>
      </c>
      <c r="F13" s="54" t="s">
        <v>41</v>
      </c>
      <c r="G13" s="54" t="s">
        <v>40</v>
      </c>
      <c r="H13" s="112"/>
      <c r="I13" s="112"/>
      <c r="J13" s="112"/>
      <c r="K13" s="112"/>
    </row>
    <row r="14" spans="1:11">
      <c r="A14" s="112">
        <v>5</v>
      </c>
      <c r="B14" s="55"/>
      <c r="C14" s="54" t="s">
        <v>38</v>
      </c>
      <c r="D14" s="54"/>
      <c r="E14" s="54" t="s">
        <v>38</v>
      </c>
      <c r="F14" s="54"/>
      <c r="G14" s="54" t="s">
        <v>38</v>
      </c>
      <c r="H14" s="112"/>
      <c r="I14" s="112"/>
      <c r="J14" s="112"/>
      <c r="K14" s="112"/>
    </row>
    <row r="15" spans="1:11">
      <c r="A15" s="113" t="s">
        <v>39</v>
      </c>
      <c r="B15" s="113"/>
      <c r="C15" s="114"/>
      <c r="D15" s="114"/>
      <c r="E15" s="114"/>
      <c r="F15" s="114"/>
      <c r="G15" s="114"/>
      <c r="H15" s="117"/>
      <c r="I15" s="113"/>
      <c r="J15" s="113"/>
      <c r="K15" s="113"/>
    </row>
    <row r="16" spans="1:11">
      <c r="A16" s="112">
        <v>12</v>
      </c>
      <c r="B16" s="55"/>
      <c r="C16" s="54" t="s">
        <v>40</v>
      </c>
      <c r="D16" s="54" t="s">
        <v>41</v>
      </c>
      <c r="E16" s="54" t="s">
        <v>40</v>
      </c>
      <c r="F16" s="54" t="s">
        <v>41</v>
      </c>
      <c r="G16" s="54" t="s">
        <v>40</v>
      </c>
      <c r="H16" s="112"/>
      <c r="I16" s="112"/>
      <c r="J16" s="112"/>
      <c r="K16" s="112"/>
    </row>
    <row r="17" spans="1:11">
      <c r="A17" s="112">
        <v>13</v>
      </c>
      <c r="B17" s="55"/>
      <c r="C17" s="54" t="s">
        <v>40</v>
      </c>
      <c r="D17" s="54" t="s">
        <v>41</v>
      </c>
      <c r="E17" s="54" t="s">
        <v>40</v>
      </c>
      <c r="F17" s="54" t="s">
        <v>41</v>
      </c>
      <c r="G17" s="54" t="s">
        <v>40</v>
      </c>
      <c r="H17" s="112"/>
      <c r="I17" s="112"/>
      <c r="J17" s="112"/>
      <c r="K17" s="112"/>
    </row>
    <row r="18" spans="1:11">
      <c r="A18" s="112">
        <v>14</v>
      </c>
      <c r="B18" s="55"/>
      <c r="C18" s="54" t="s">
        <v>40</v>
      </c>
      <c r="D18" s="54" t="s">
        <v>40</v>
      </c>
      <c r="E18" s="54" t="s">
        <v>40</v>
      </c>
      <c r="F18" s="54" t="s">
        <v>40</v>
      </c>
      <c r="G18" s="54" t="s">
        <v>40</v>
      </c>
      <c r="H18" s="112"/>
      <c r="I18" s="112"/>
      <c r="J18" s="112"/>
      <c r="K18" s="112"/>
    </row>
    <row r="19" spans="1:11">
      <c r="A19" s="112">
        <v>15</v>
      </c>
      <c r="B19" s="55"/>
      <c r="C19" s="54" t="s">
        <v>40</v>
      </c>
      <c r="D19" s="54" t="s">
        <v>40</v>
      </c>
      <c r="E19" s="54" t="s">
        <v>40</v>
      </c>
      <c r="F19" s="54" t="s">
        <v>40</v>
      </c>
      <c r="G19" s="54" t="s">
        <v>40</v>
      </c>
      <c r="H19" s="112"/>
      <c r="I19" s="112"/>
      <c r="J19" s="112"/>
      <c r="K19" s="112"/>
    </row>
    <row r="20" spans="1:11">
      <c r="A20" s="112">
        <v>16</v>
      </c>
      <c r="B20" s="55"/>
      <c r="C20" s="54" t="s">
        <v>40</v>
      </c>
      <c r="D20" s="54" t="s">
        <v>40</v>
      </c>
      <c r="E20" s="54" t="s">
        <v>40</v>
      </c>
      <c r="F20" s="54" t="s">
        <v>40</v>
      </c>
      <c r="G20" s="54" t="s">
        <v>40</v>
      </c>
      <c r="H20" s="112"/>
      <c r="I20" s="112"/>
      <c r="J20" s="112"/>
      <c r="K20" s="112"/>
    </row>
  </sheetData>
  <dataValidations count="1">
    <dataValidation type="list" allowBlank="1" showErrorMessage="1" sqref="H10:H14 H16:H20" xr:uid="{00000000-0002-0000-0300-000000000000}">
      <formula1>"Pass,Fail,N/A,Untested"</formula1>
    </dataValidation>
  </dataValidations>
  <pageMargins left="0.7" right="0.7" top="0.75" bottom="0.75" header="0.3" footer="0.3"/>
  <pageSetup paperSize="9" scale="4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TestReport</vt:lpstr>
      <vt:lpstr>Test cases</vt:lpstr>
      <vt:lpstr>Permisison Matrix</vt:lpstr>
      <vt:lpstr>'Test cases'!Print_Area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ADMIN</cp:lastModifiedBy>
  <cp:lastPrinted>2021-08-31T06:41:25Z</cp:lastPrinted>
  <dcterms:created xsi:type="dcterms:W3CDTF">2019-04-08T09:14:46Z</dcterms:created>
  <dcterms:modified xsi:type="dcterms:W3CDTF">2022-08-01T11:53:37Z</dcterms:modified>
</cp:coreProperties>
</file>