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tester\Bai lab\3.Kiểm thử nâng cao\asm3\"/>
    </mc:Choice>
  </mc:AlternateContent>
  <xr:revisionPtr revIDLastSave="0" documentId="13_ncr:1_{708BA8E7-7977-4941-9A61-E9D66519BA3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" sheetId="1" r:id="rId1"/>
    <sheet name="Test Repost" sheetId="2" r:id="rId2"/>
    <sheet name="Test scenarios" sheetId="3" r:id="rId3"/>
    <sheet name="Ma trận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3" l="1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2" i="3"/>
  <c r="H11" i="3"/>
  <c r="J6" i="2"/>
  <c r="J5" i="2"/>
  <c r="J4" i="2"/>
  <c r="D4" i="2"/>
  <c r="D5" i="3" l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11" i="3"/>
  <c r="C5" i="3" l="1"/>
  <c r="B5" i="3"/>
  <c r="A5" i="3"/>
  <c r="A30" i="3" l="1"/>
  <c r="A31" i="3"/>
  <c r="A32" i="3"/>
  <c r="E6" i="4" l="1"/>
  <c r="D13" i="2"/>
  <c r="D14" i="2"/>
  <c r="D15" i="2"/>
  <c r="D16" i="2"/>
  <c r="D17" i="2"/>
  <c r="D18" i="2"/>
  <c r="D5" i="2"/>
  <c r="D6" i="2"/>
  <c r="J12" i="2" l="1"/>
  <c r="A33" i="3"/>
  <c r="A34" i="3"/>
  <c r="A5" i="4"/>
  <c r="H12" i="2"/>
  <c r="B2" i="4"/>
  <c r="B3" i="4"/>
  <c r="B5" i="4"/>
  <c r="D5" i="4"/>
  <c r="C5" i="4"/>
  <c r="I12" i="2"/>
  <c r="E5" i="3" l="1"/>
  <c r="B6" i="3" s="1"/>
  <c r="E5" i="4"/>
  <c r="B6" i="4" s="1"/>
  <c r="G12" i="2"/>
  <c r="H19" i="2" l="1"/>
  <c r="I19" i="2"/>
  <c r="G19" i="2"/>
  <c r="C6" i="3"/>
  <c r="D6" i="3"/>
  <c r="A6" i="3"/>
  <c r="A6" i="4"/>
  <c r="D6" i="4"/>
  <c r="C6" i="4"/>
  <c r="E6" i="3" l="1"/>
  <c r="I22" i="2"/>
  <c r="K17" i="2"/>
  <c r="K16" i="2"/>
  <c r="K14" i="2"/>
  <c r="K12" i="2"/>
  <c r="K15" i="2"/>
  <c r="K13" i="2"/>
  <c r="K18" i="2"/>
  <c r="J19" i="2" l="1"/>
  <c r="K19" i="2" s="1"/>
  <c r="I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2" authorId="0" shapeId="0" xr:uid="{B3BF12D6-73AC-455B-9EF3-62FE99E36B6B}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Đối với các cột kết quả Pass/Fail/NT/NA/Number of test cases cần có công thức tính toán tự động hoặc link ở các sheet kịch bản test tương ứng</t>
        </r>
      </text>
    </comment>
    <comment ref="D19" authorId="0" shapeId="0" xr:uid="{EAD088CC-7EC2-4BAA-859A-CD7B10A7A92F}">
      <text>
        <r>
          <rPr>
            <b/>
            <sz val="9"/>
            <color indexed="81"/>
            <rFont val="Tahoma"/>
            <family val="2"/>
          </rPr>
          <t xml:space="preserve">My PC:
</t>
        </r>
        <r>
          <rPr>
            <sz val="9"/>
            <color indexed="81"/>
            <rFont val="Tahoma"/>
            <family val="2"/>
          </rPr>
          <t>Tương tự, ở hàng sub total cần có công thức tổng hợp kết quả</t>
        </r>
      </text>
    </comment>
    <comment ref="H21" authorId="0" shapeId="0" xr:uid="{241EDC7F-6044-4369-A0A7-E9EDD2BF2395}">
      <text>
        <r>
          <rPr>
            <b/>
            <sz val="9"/>
            <color indexed="81"/>
            <rFont val="Tahoma"/>
            <family val="2"/>
          </rPr>
          <t xml:space="preserve">My PC:
</t>
        </r>
        <r>
          <rPr>
            <sz val="9"/>
            <color indexed="81"/>
            <rFont val="Tahoma"/>
            <family val="2"/>
          </rPr>
          <t>Ở phần này, HV cần định dạng fomat tương ứng như hình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8" authorId="0" shapeId="0" xr:uid="{9F42AC51-D74F-4885-9656-7E8124DD1C72}">
      <text>
        <r>
          <rPr>
            <b/>
            <sz val="9"/>
            <color indexed="81"/>
            <rFont val="Tahoma"/>
            <family val="2"/>
          </rPr>
          <t xml:space="preserve">My PC:
</t>
        </r>
        <r>
          <rPr>
            <sz val="9"/>
            <color indexed="81"/>
            <rFont val="Tahoma"/>
            <family val="2"/>
          </rPr>
          <t xml:space="preserve">Định dạng dd/mm/yyy
</t>
        </r>
      </text>
    </comment>
  </commentList>
</comments>
</file>

<file path=xl/sharedStrings.xml><?xml version="1.0" encoding="utf-8"?>
<sst xmlns="http://schemas.openxmlformats.org/spreadsheetml/2006/main" count="216" uniqueCount="116">
  <si>
    <t>TEST CASE</t>
  </si>
  <si>
    <t>Project name</t>
  </si>
  <si>
    <t>Project code</t>
  </si>
  <si>
    <t>Documentcode</t>
  </si>
  <si>
    <t>Creator</t>
  </si>
  <si>
    <t>Reviewer/Approver</t>
  </si>
  <si>
    <t>Issuedate</t>
  </si>
  <si>
    <t>Version</t>
  </si>
  <si>
    <t>Record of change</t>
  </si>
  <si>
    <t>Change date</t>
  </si>
  <si>
    <t>Change Item</t>
  </si>
  <si>
    <t>Change descriptoin</t>
  </si>
  <si>
    <t>Idname</t>
  </si>
  <si>
    <t>Note</t>
  </si>
  <si>
    <t>Document code</t>
  </si>
  <si>
    <t>Notes</t>
  </si>
  <si>
    <t>Issue date</t>
  </si>
  <si>
    <t>TEST REPORT</t>
  </si>
  <si>
    <t>No</t>
  </si>
  <si>
    <t>test Items</t>
  </si>
  <si>
    <t>Pass</t>
  </si>
  <si>
    <t>Fail</t>
  </si>
  <si>
    <t>NT</t>
  </si>
  <si>
    <t>N/A</t>
  </si>
  <si>
    <t>Number of test cases</t>
  </si>
  <si>
    <t>Test coverage</t>
  </si>
  <si>
    <t>Test successful coverage</t>
  </si>
  <si>
    <t>Item test</t>
  </si>
  <si>
    <t>Test requirement</t>
  </si>
  <si>
    <t xml:space="preserve">Tester </t>
  </si>
  <si>
    <t>pass</t>
  </si>
  <si>
    <t>Điền công thứ tính phần trăm và định dạng tương ứng cho từng kết quả Pass, Fail, NT, NA</t>
  </si>
  <si>
    <t>Software testing</t>
  </si>
  <si>
    <t>Ensure that all features listed below work properly without any errors when using the below browsers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</si>
  <si>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</si>
  <si>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</si>
  <si>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</si>
  <si>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</si>
  <si>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</si>
  <si>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</si>
  <si>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</si>
  <si>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Tester</t>
  </si>
  <si>
    <t xml:space="preserve">                                 1.2.</t>
  </si>
  <si>
    <t>Module</t>
  </si>
  <si>
    <t>Test</t>
  </si>
  <si>
    <t>Untested</t>
  </si>
  <si>
    <t>Fuction List</t>
  </si>
  <si>
    <t>Manager</t>
  </si>
  <si>
    <t>Director</t>
  </si>
  <si>
    <t>Employee</t>
  </si>
  <si>
    <t>Internship</t>
  </si>
  <si>
    <t>Admin</t>
  </si>
  <si>
    <t>Common Role</t>
  </si>
  <si>
    <t>Y*</t>
  </si>
  <si>
    <t>N</t>
  </si>
  <si>
    <t>Others</t>
  </si>
  <si>
    <t xml:space="preserve"> </t>
  </si>
  <si>
    <t>Nguyễn Thị Thanh Dang</t>
  </si>
  <si>
    <t>test matrix</t>
  </si>
  <si>
    <t>Sub total</t>
  </si>
  <si>
    <t>Kiểm tra user đăng kí tài khoản thành công với đầy đủ thông tin</t>
  </si>
  <si>
    <t>1. Url được nhập
2. Đăng kí thông tin và tài khoản thành công, response trả về là 201</t>
  </si>
  <si>
    <t>Kiểm tra user đăng kí thất bại khi thiếu một trong các trường bắt buộc sau: Họ tên, số điện thoại, email, ngày sinh, giới tính</t>
  </si>
  <si>
    <t>1. Tại Postman thực hiện request POST, nhập url cho việc đăng kí
2. Nhập thông tin ở mục body(form-data) thiếu một trong các trường bắt buộc sau: Họ tên, số điện thoại, email, ngày sinh, giới tính và nhấn send</t>
  </si>
  <si>
    <t>1. Tại Postman thực hiện request POST, nhập url cho việc đăng kí
2. Nhập đầy đủ thông tin ở mục body(form-data) và nhấn send</t>
  </si>
  <si>
    <t>Kiểm tra user đăng nhập thành công với username và password hợp lệ</t>
  </si>
  <si>
    <t>Kiểm tra user đăng nhập thất bại với tài khoản không tồn tại trên hệ thống</t>
  </si>
  <si>
    <t>1. Tại Postman thực hiện request POST, nhập url cho việc đăng nhập
2. Nhập username và password không tồn tại trong hệ thống sau đó nhấn send</t>
  </si>
  <si>
    <t>Kiểm tra user đăng nhập thất bại với username hoặc mật khẩu bị để trống, sai mật khẩu</t>
  </si>
  <si>
    <t xml:space="preserve">1. Url được nhập
2. Đăng nhập tài khoản thành công, trả về token và thông tin của user. Response trả về là 200 ok có trường “message” :
→ Đăng nhập thành công
</t>
  </si>
  <si>
    <t>1. Url được nhập
2. Không tìm thấy tài khoản người dùng tương ứng:
Response trả về là 404 NotFound có trường “message” tương ứng
 → Tài khoản người dùng không tồn tại</t>
  </si>
  <si>
    <t>Kiểm tra user lấy danh sách công việc thành công</t>
  </si>
  <si>
    <t>1. url được nhập, response trả về là 200(thành công), trả về danh sách công việc</t>
  </si>
  <si>
    <t>Kiểm tra lấy thông tin user hiện tại thành công</t>
  </si>
  <si>
    <t>Kiểm tra lấy thông tin user hiện tại khi chưa đăng nhập</t>
  </si>
  <si>
    <t>Kiểm tra lấy danh sách các ứng viên thành công</t>
  </si>
  <si>
    <t>Kiểm tra lấy danh sách các ứng viên thất bại khi chưa đăng nhập</t>
  </si>
  <si>
    <t>Kiểm tra user ứng tuyển thành công</t>
  </si>
  <si>
    <t>1. Tại postman thực hiện request GET, nhập url để lấy danh sách các ứng viên, truyền token để xác nhận người dùng rồi nhấn send</t>
  </si>
  <si>
    <t>1. Tại postman thực hiện request GET, nhập url để lấy danh sách rồi nhấn send</t>
  </si>
  <si>
    <t>1. Tại postman thực hiện request POST, tại body nhập JobId của công việc muốn ứng tuyển, truyền token vào Header để xác nhận người dùng rồi nhấn send</t>
  </si>
  <si>
    <t>1. Ứng tuyển thành công, response trả về là 200 ok</t>
  </si>
  <si>
    <t>Kiểm tra user ứng tuyển thất bại khi chưa đăng nhập</t>
  </si>
  <si>
    <t xml:space="preserve">Kiểm tra lấy thành công danh sách các công ty </t>
  </si>
  <si>
    <t>1. Tại postman thực hiện request GET, nhập url để GET danh sách các công ty rồi nhấn send</t>
  </si>
  <si>
    <t>Kiểm tra user lấy thành công danh sách các đơn ứng tuyển</t>
  </si>
  <si>
    <t>1. Tại postman thực hiện request GET, nhập url để GET danh sách các đơn ứng tuyển rồi nhấn send</t>
  </si>
  <si>
    <t>1. Lấy thành công danh sách các đơn ứng tuyển, response trả về là 200 ok</t>
  </si>
  <si>
    <t>Kiểm tra lấy danh sách các user thành công</t>
  </si>
  <si>
    <t>1. Tại postman thực hiện request GET, nhập url để GET danh sách các user rồi nhấn send</t>
  </si>
  <si>
    <t>1. Tại Postman thực hiện request POST, nhập url cho việc đăng nhập
2. Để trống username hoặc password, hoặc nhập sai mật khẩu sau đó nhấn send</t>
  </si>
  <si>
    <t>1. Url được nhập
2. Response trả về là 400 BadRequest có trường “message” tương ứng
→ Tài khoản người dùng không tồn tại
→ Mật khẩu không hợp lệ, mật khẩu phải tối thiểu 8 kí tự, bao gồm chữ hoa, thường, số</t>
  </si>
  <si>
    <t>Đăng kí</t>
  </si>
  <si>
    <t>Đăng nhập</t>
  </si>
  <si>
    <t>Lấy thông tin</t>
  </si>
  <si>
    <t>1. Tại postman thực hiện request GET, nhập url để lấy thông tin user hiện tại, truyền token vào header để xác nhận người dùng rồi nhấn send</t>
  </si>
  <si>
    <t>1. Tại Postman thực hiện request POST, nhập url cho việc đăng nhập
2. Nhập username và password hợp lệ sau đó nhấn send, lưu lại token sau khi đăng nhập.</t>
  </si>
  <si>
    <t>1. Tại postman thực hiện request GET, nhập url để lấy thông tin user hiện tại, rồi nhấn send</t>
  </si>
  <si>
    <t>1. Tại postman thực hiện request GET, nhập url để lấy danh sách các ứng viên, truyền token vào header để xác nhận người dùng rồi nhấn send</t>
  </si>
  <si>
    <t>1. Tại postman thực hiện request POST, tại body nhập JobId của công việc muốn ứng tuyển tại body, truyền token vào Header để xác nhận người dùng rồi nhấn send</t>
  </si>
  <si>
    <t>1. Ứng tuyển thất bại, response trả về là 401 và thông báo chưa đăng nhập</t>
  </si>
  <si>
    <t>1. Url được nhập
2. Đăng kí thông tin và tài khoản thất bại, response trả về là 400</t>
  </si>
  <si>
    <t>Hệ thống không thể phản hồi response</t>
  </si>
  <si>
    <t>1. Lấy thành công danh sách các công ty, response trả về là 201</t>
  </si>
  <si>
    <t>1. Lấy thành công danh sách các user, response trả về là 201</t>
  </si>
  <si>
    <t>Kiểm tra user lấy thất bại danh sách các đơn ứng tuyển do hệ thống lỗi</t>
  </si>
  <si>
    <t>1. Lấy thất bại danh sách các đơn ứng tuyển, response trả về là 500</t>
  </si>
  <si>
    <t>1. Lấy thông tin thành công, trả về thông tin người dùng với response là 200 ok</t>
  </si>
  <si>
    <t xml:space="preserve">1. Lấy thông tin thất bại, trả về response 401 và báo chưa đăng nhập </t>
  </si>
  <si>
    <t xml:space="preserve">1. Lấy danh sách thất bại, trả về response 403 và báo chưa đăng nhập </t>
  </si>
  <si>
    <t>1. Lấy danh sách thành công, trả về danh sách các ứng viên với response là 200 ok</t>
  </si>
  <si>
    <t>Hệ thống tìm kiếm việc làm</t>
  </si>
  <si>
    <t>Nguyễn Văn A</t>
  </si>
  <si>
    <t>Nghiệp vụ chính của hệ thống</t>
  </si>
  <si>
    <t>1.1.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</si>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</sst>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d/mm/yyyy"/>
    <numFmt numFmtId="166" formatCode="[$-409]d\-mmm\-yyyy"/>
  </numFmts>
  <fonts count="13" x14ac:knownFonts="1">
    <font>
      <sz val="11"/>
      <color theme="1"/>
      <name val="Times New Roman"/>
      <family val="2"/>
    </font>
    <font>
      <b/>
      <sz val="28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4" fillId="0" borderId="2" xfId="0" applyFont="1" applyBorder="1" applyAlignme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4" fillId="7" borderId="1" xfId="0" applyNumberFormat="1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/>
    <xf numFmtId="165" fontId="4" fillId="0" borderId="1" xfId="0" applyNumberFormat="1" applyFont="1" applyBorder="1"/>
    <xf numFmtId="10" fontId="8" fillId="0" borderId="1" xfId="1" applyNumberFormat="1" applyFont="1" applyBorder="1"/>
    <xf numFmtId="0" fontId="4" fillId="0" borderId="1" xfId="0" applyFont="1" applyFill="1" applyBorder="1"/>
    <xf numFmtId="9" fontId="4" fillId="0" borderId="1" xfId="1" applyFont="1" applyBorder="1"/>
    <xf numFmtId="165" fontId="0" fillId="0" borderId="0" xfId="0" applyNumberFormat="1"/>
    <xf numFmtId="165" fontId="4" fillId="3" borderId="1" xfId="0" applyNumberFormat="1" applyFont="1" applyFill="1" applyBorder="1"/>
    <xf numFmtId="0" fontId="4" fillId="5" borderId="1" xfId="0" applyFont="1" applyFill="1" applyBorder="1" applyAlignment="1"/>
    <xf numFmtId="9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6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0" fontId="10" fillId="0" borderId="1" xfId="2" applyFont="1" applyBorder="1" applyAlignment="1"/>
    <xf numFmtId="0" fontId="0" fillId="0" borderId="0" xfId="0" applyFont="1"/>
    <xf numFmtId="9" fontId="4" fillId="0" borderId="1" xfId="1" applyNumberFormat="1" applyFont="1" applyBorder="1"/>
    <xf numFmtId="0" fontId="4" fillId="0" borderId="1" xfId="0" applyFont="1" applyBorder="1" applyAlignment="1">
      <alignment vertical="center"/>
    </xf>
    <xf numFmtId="0" fontId="4" fillId="5" borderId="3" xfId="0" applyFont="1" applyFill="1" applyBorder="1" applyAlignment="1"/>
    <xf numFmtId="0" fontId="4" fillId="5" borderId="5" xfId="0" applyFont="1" applyFill="1" applyBorder="1" applyAlignment="1"/>
    <xf numFmtId="166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5" borderId="5" xfId="0" applyFont="1" applyFill="1" applyBorder="1" applyAlignment="1">
      <alignment horizontal="left" vertical="top"/>
    </xf>
    <xf numFmtId="9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0" fillId="0" borderId="0" xfId="0" applyFill="1"/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/>
    <xf numFmtId="0" fontId="4" fillId="0" borderId="9" xfId="0" applyFont="1" applyBorder="1" applyAlignment="1"/>
    <xf numFmtId="0" fontId="4" fillId="0" borderId="0" xfId="0" applyFont="1" applyAlignment="1"/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quotePrefix="1" applyFont="1" applyFill="1"/>
    <xf numFmtId="0" fontId="4" fillId="0" borderId="0" xfId="0" applyFont="1" applyFill="1"/>
    <xf numFmtId="0" fontId="4" fillId="0" borderId="3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4" fontId="4" fillId="0" borderId="3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0" fontId="10" fillId="0" borderId="1" xfId="2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0" fillId="0" borderId="1" xfId="2" applyFont="1" applyFill="1" applyBorder="1" applyAlignment="1"/>
    <xf numFmtId="14" fontId="10" fillId="0" borderId="1" xfId="2" applyNumberFormat="1" applyFont="1" applyFill="1" applyBorder="1" applyAlignment="1">
      <alignment horizontal="left" vertical="top"/>
    </xf>
    <xf numFmtId="0" fontId="10" fillId="0" borderId="1" xfId="2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10" fillId="0" borderId="3" xfId="2" applyFont="1" applyBorder="1" applyAlignment="1">
      <alignment horizontal="left"/>
    </xf>
    <xf numFmtId="0" fontId="10" fillId="0" borderId="5" xfId="2" applyFont="1" applyBorder="1" applyAlignment="1">
      <alignment horizontal="left"/>
    </xf>
    <xf numFmtId="0" fontId="10" fillId="0" borderId="4" xfId="2" applyFont="1" applyBorder="1" applyAlignment="1">
      <alignment horizontal="left"/>
    </xf>
    <xf numFmtId="0" fontId="10" fillId="6" borderId="1" xfId="2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" fontId="4" fillId="0" borderId="4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7C80"/>
      <color rgb="FFFF3300"/>
      <color rgb="FF98E23E"/>
      <color rgb="FFA7DF41"/>
      <color rgb="FFFF9999"/>
      <color rgb="FF0000FF"/>
      <color rgb="FF33CCFF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139701</xdr:rowOff>
    </xdr:from>
    <xdr:to>
      <xdr:col>1</xdr:col>
      <xdr:colOff>1104900</xdr:colOff>
      <xdr:row>5</xdr:row>
      <xdr:rowOff>21569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4D245-AC99-4D23-AFD6-AEDFF863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17501"/>
          <a:ext cx="971550" cy="59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3:S21"/>
  <sheetViews>
    <sheetView topLeftCell="A4" workbookViewId="0">
      <selection activeCell="J19" sqref="J19"/>
    </sheetView>
  </sheetViews>
  <sheetFormatPr defaultRowHeight="14" x14ac:dyDescent="0.3"/>
  <cols>
    <col min="2" max="2" width="16.7265625" customWidth="1"/>
    <col min="3" max="3" width="17.54296875" customWidth="1"/>
    <col min="4" max="4" width="17.1796875" customWidth="1"/>
    <col min="5" max="5" width="16.7265625" customWidth="1"/>
  </cols>
  <sheetData>
    <row r="3" spans="1:19" ht="14" customHeight="1" x14ac:dyDescent="0.3">
      <c r="A3" s="2"/>
      <c r="B3" s="63"/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3"/>
      <c r="P3" s="3"/>
      <c r="Q3" s="3"/>
      <c r="R3" s="3"/>
      <c r="S3" s="3"/>
    </row>
    <row r="4" spans="1:19" ht="14" customHeight="1" x14ac:dyDescent="0.3">
      <c r="A4" s="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3"/>
      <c r="P4" s="3"/>
      <c r="Q4" s="3"/>
      <c r="R4" s="3"/>
      <c r="S4" s="3"/>
    </row>
    <row r="5" spans="1:19" ht="14" customHeight="1" x14ac:dyDescent="0.3">
      <c r="A5" s="2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3"/>
      <c r="P5" s="3"/>
      <c r="Q5" s="3"/>
      <c r="R5" s="3"/>
      <c r="S5" s="3"/>
    </row>
    <row r="6" spans="1:19" x14ac:dyDescent="0.3">
      <c r="B6" s="71"/>
      <c r="C6" s="72"/>
      <c r="D6" s="4"/>
      <c r="E6" s="71"/>
      <c r="F6" s="73"/>
      <c r="G6" s="73"/>
      <c r="H6" s="73"/>
      <c r="I6" s="73"/>
      <c r="J6" s="73"/>
      <c r="K6" s="73"/>
      <c r="L6" s="73"/>
      <c r="M6" s="73"/>
      <c r="N6" s="72"/>
    </row>
    <row r="7" spans="1:19" ht="14.5" x14ac:dyDescent="0.35">
      <c r="B7" s="5" t="s">
        <v>1</v>
      </c>
      <c r="C7" s="65" t="s">
        <v>111</v>
      </c>
      <c r="D7" s="65"/>
      <c r="E7" s="65"/>
      <c r="F7" s="66" t="s">
        <v>4</v>
      </c>
      <c r="G7" s="66"/>
      <c r="H7" s="66"/>
      <c r="I7" s="74" t="s">
        <v>57</v>
      </c>
      <c r="J7" s="75"/>
      <c r="K7" s="75"/>
      <c r="L7" s="75"/>
      <c r="M7" s="75"/>
      <c r="N7" s="75"/>
      <c r="O7" s="8"/>
    </row>
    <row r="8" spans="1:19" ht="14.5" x14ac:dyDescent="0.35">
      <c r="B8" s="5" t="s">
        <v>2</v>
      </c>
      <c r="C8" s="65"/>
      <c r="D8" s="65"/>
      <c r="E8" s="65"/>
      <c r="F8" s="67" t="s">
        <v>5</v>
      </c>
      <c r="G8" s="67"/>
      <c r="H8" s="67"/>
      <c r="I8" s="76" t="s">
        <v>112</v>
      </c>
      <c r="J8" s="77"/>
      <c r="K8" s="77"/>
      <c r="L8" s="77"/>
      <c r="M8" s="77"/>
      <c r="N8" s="78"/>
      <c r="O8" s="8"/>
    </row>
    <row r="9" spans="1:19" ht="14.5" x14ac:dyDescent="0.35">
      <c r="B9" s="81" t="s">
        <v>3</v>
      </c>
      <c r="C9" s="65"/>
      <c r="D9" s="65"/>
      <c r="E9" s="65"/>
      <c r="F9" s="67" t="s">
        <v>6</v>
      </c>
      <c r="G9" s="67"/>
      <c r="H9" s="67"/>
      <c r="I9" s="79">
        <v>44720</v>
      </c>
      <c r="J9" s="77"/>
      <c r="K9" s="77"/>
      <c r="L9" s="77"/>
      <c r="M9" s="77"/>
      <c r="N9" s="78"/>
      <c r="O9" s="8"/>
    </row>
    <row r="10" spans="1:19" ht="14.5" x14ac:dyDescent="0.35">
      <c r="B10" s="81"/>
      <c r="C10" s="65"/>
      <c r="D10" s="65"/>
      <c r="E10" s="65"/>
      <c r="F10" s="67" t="s">
        <v>7</v>
      </c>
      <c r="G10" s="67"/>
      <c r="H10" s="67"/>
      <c r="I10" s="80">
        <v>1</v>
      </c>
      <c r="J10" s="80"/>
      <c r="K10" s="80"/>
      <c r="L10" s="80"/>
      <c r="M10" s="80"/>
      <c r="N10" s="80"/>
      <c r="O10" s="8"/>
    </row>
    <row r="11" spans="1:19" ht="14.5" x14ac:dyDescent="0.35">
      <c r="A11" s="1"/>
      <c r="B11" s="68"/>
      <c r="C11" s="6"/>
      <c r="D11" s="6"/>
      <c r="E11" s="6"/>
      <c r="F11" s="70"/>
      <c r="G11" s="70"/>
      <c r="H11" s="70"/>
      <c r="I11" s="70"/>
      <c r="J11" s="70"/>
      <c r="K11" s="70"/>
      <c r="L11" s="70"/>
      <c r="M11" s="70"/>
      <c r="N11" s="70"/>
      <c r="O11" s="70"/>
    </row>
    <row r="12" spans="1:19" ht="14.5" x14ac:dyDescent="0.35">
      <c r="B12" s="69"/>
      <c r="C12" s="8"/>
      <c r="D12" s="8"/>
      <c r="E12" s="8"/>
      <c r="F12" s="69"/>
      <c r="G12" s="8"/>
      <c r="H12" s="8"/>
      <c r="I12" s="8"/>
      <c r="J12" s="8"/>
      <c r="K12" s="8"/>
      <c r="L12" s="8"/>
      <c r="M12" s="8"/>
      <c r="N12" s="8"/>
      <c r="O12" s="8"/>
    </row>
    <row r="13" spans="1:19" ht="14.5" x14ac:dyDescent="0.35">
      <c r="B13" s="7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9" ht="14.5" x14ac:dyDescent="0.35">
      <c r="B14" s="10" t="s">
        <v>9</v>
      </c>
      <c r="C14" s="11" t="s">
        <v>10</v>
      </c>
      <c r="D14" s="11" t="s">
        <v>11</v>
      </c>
      <c r="E14" s="11" t="s">
        <v>12</v>
      </c>
      <c r="F14" s="11" t="s">
        <v>13</v>
      </c>
      <c r="G14" s="8"/>
      <c r="H14" s="8"/>
      <c r="I14" s="8"/>
      <c r="J14" s="8"/>
      <c r="K14" s="8"/>
      <c r="L14" s="8"/>
      <c r="M14" s="8"/>
      <c r="N14" s="8"/>
      <c r="O14" s="8"/>
    </row>
    <row r="15" spans="1:19" ht="14.5" x14ac:dyDescent="0.35">
      <c r="B15" s="1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</row>
    <row r="16" spans="1:19" ht="14.5" x14ac:dyDescent="0.35">
      <c r="B16" s="1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</row>
    <row r="17" spans="2:15" ht="14.5" x14ac:dyDescent="0.35">
      <c r="B17" s="1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</row>
    <row r="18" spans="2:15" ht="14.5" x14ac:dyDescent="0.35">
      <c r="B18" s="1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</row>
    <row r="19" spans="2:15" ht="14.5" x14ac:dyDescent="0.35">
      <c r="B19" s="1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</row>
    <row r="20" spans="2:15" ht="14.5" x14ac:dyDescent="0.35">
      <c r="B20" s="1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</row>
    <row r="21" spans="2:15" ht="14.5" x14ac:dyDescent="0.35">
      <c r="B21" s="1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</row>
  </sheetData>
  <mergeCells count="19">
    <mergeCell ref="B11:B12"/>
    <mergeCell ref="F11:F12"/>
    <mergeCell ref="G11:O11"/>
    <mergeCell ref="B6:C6"/>
    <mergeCell ref="E6:N6"/>
    <mergeCell ref="I7:N7"/>
    <mergeCell ref="I8:N8"/>
    <mergeCell ref="I9:N9"/>
    <mergeCell ref="I10:N10"/>
    <mergeCell ref="B9:B10"/>
    <mergeCell ref="B3:B5"/>
    <mergeCell ref="C3:N5"/>
    <mergeCell ref="C7:E7"/>
    <mergeCell ref="C8:E8"/>
    <mergeCell ref="C9:E10"/>
    <mergeCell ref="F7:H7"/>
    <mergeCell ref="F8:H8"/>
    <mergeCell ref="F9:H9"/>
    <mergeCell ref="F10:H10"/>
  </mergeCells>
  <hyperlinks>
    <hyperlink ref="F7:H7" location="'Test Repost'!A1" display="Creator" xr:uid="{CB214CED-6D23-4D2C-9E16-7808FA1BF60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zoomScale="85" zoomScaleNormal="85" workbookViewId="0">
      <selection activeCell="L20" sqref="L20"/>
    </sheetView>
  </sheetViews>
  <sheetFormatPr defaultRowHeight="14.5" x14ac:dyDescent="0.35"/>
  <cols>
    <col min="2" max="2" width="8.7265625" style="8" customWidth="1"/>
    <col min="3" max="3" width="5.90625" style="8" customWidth="1"/>
    <col min="4" max="4" width="12.6328125" style="8" customWidth="1"/>
    <col min="5" max="5" width="13.90625" style="8" customWidth="1"/>
    <col min="6" max="6" width="8.6328125" style="8" customWidth="1"/>
    <col min="7" max="7" width="12.6328125" style="8" customWidth="1"/>
    <col min="8" max="8" width="11.7265625" style="8" customWidth="1"/>
    <col min="9" max="9" width="12.26953125" style="8" customWidth="1"/>
    <col min="10" max="10" width="12.81640625" style="8" customWidth="1"/>
    <col min="11" max="15" width="8.7265625" style="8"/>
  </cols>
  <sheetData>
    <row r="1" spans="2:16" ht="14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6" ht="14" x14ac:dyDescent="0.3">
      <c r="B2" s="64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2:16" ht="14" x14ac:dyDescent="0.3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6" x14ac:dyDescent="0.35">
      <c r="B4" s="82" t="s">
        <v>1</v>
      </c>
      <c r="C4" s="82"/>
      <c r="D4" s="82" t="str">
        <f>Cover!C7</f>
        <v>Hệ thống tìm kiếm việc làm</v>
      </c>
      <c r="E4" s="82"/>
      <c r="F4" s="82"/>
      <c r="G4" s="82"/>
      <c r="H4" s="83" t="s">
        <v>4</v>
      </c>
      <c r="I4" s="83"/>
      <c r="J4" s="86" t="str">
        <f>Cover!I7</f>
        <v>Nguyễn Thị Thanh Dang</v>
      </c>
      <c r="K4" s="86"/>
      <c r="L4" s="86"/>
      <c r="M4" s="86"/>
      <c r="N4" s="86"/>
      <c r="O4" s="86"/>
    </row>
    <row r="5" spans="2:16" x14ac:dyDescent="0.35">
      <c r="B5" s="82" t="s">
        <v>2</v>
      </c>
      <c r="C5" s="82"/>
      <c r="D5" s="82" t="str">
        <f>IF(Cover!C8=0,"","")</f>
        <v/>
      </c>
      <c r="E5" s="82"/>
      <c r="F5" s="82"/>
      <c r="G5" s="82"/>
      <c r="H5" s="84" t="s">
        <v>5</v>
      </c>
      <c r="I5" s="85"/>
      <c r="J5" s="86" t="str">
        <f>Cover!I8</f>
        <v>Nguyễn Văn A</v>
      </c>
      <c r="K5" s="86"/>
      <c r="L5" s="86"/>
      <c r="M5" s="86"/>
      <c r="N5" s="86"/>
      <c r="O5" s="86"/>
    </row>
    <row r="6" spans="2:16" x14ac:dyDescent="0.35">
      <c r="B6" s="82" t="s">
        <v>14</v>
      </c>
      <c r="C6" s="82"/>
      <c r="D6" s="82" t="str">
        <f>IF(Cover!C9=0,"","")</f>
        <v/>
      </c>
      <c r="E6" s="82"/>
      <c r="F6" s="82"/>
      <c r="G6" s="82"/>
      <c r="H6" s="84" t="s">
        <v>16</v>
      </c>
      <c r="I6" s="85"/>
      <c r="J6" s="87">
        <f>Cover!I9</f>
        <v>44720</v>
      </c>
      <c r="K6" s="88"/>
      <c r="L6" s="88"/>
      <c r="M6" s="88"/>
      <c r="N6" s="88"/>
      <c r="O6" s="88"/>
    </row>
    <row r="7" spans="2:16" x14ac:dyDescent="0.35">
      <c r="B7" s="82" t="s">
        <v>15</v>
      </c>
      <c r="C7" s="82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</row>
    <row r="8" spans="2:16" ht="14" x14ac:dyDescent="0.3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2:16" ht="14" x14ac:dyDescent="0.3"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2:16" ht="14" x14ac:dyDescent="0.3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</row>
    <row r="11" spans="2:16" x14ac:dyDescent="0.35">
      <c r="B11" s="89" t="s">
        <v>18</v>
      </c>
      <c r="C11" s="89"/>
      <c r="D11" s="101" t="s">
        <v>19</v>
      </c>
      <c r="E11" s="101"/>
      <c r="F11" s="101"/>
      <c r="G11" s="28" t="s">
        <v>20</v>
      </c>
      <c r="H11" s="28" t="s">
        <v>21</v>
      </c>
      <c r="I11" s="28" t="s">
        <v>22</v>
      </c>
      <c r="J11" s="28" t="s">
        <v>23</v>
      </c>
      <c r="K11" s="89" t="s">
        <v>24</v>
      </c>
      <c r="L11" s="89"/>
      <c r="M11" s="89"/>
      <c r="N11" s="89"/>
      <c r="O11" s="89"/>
    </row>
    <row r="12" spans="2:16" x14ac:dyDescent="0.35">
      <c r="B12" s="91">
        <v>1</v>
      </c>
      <c r="C12" s="92"/>
      <c r="D12" s="98" t="s">
        <v>113</v>
      </c>
      <c r="E12" s="99"/>
      <c r="F12" s="100"/>
      <c r="G12" s="9">
        <f>'Test scenarios'!$A$5</f>
        <v>8</v>
      </c>
      <c r="H12" s="9">
        <f>'Test scenarios'!$B$5</f>
        <v>6</v>
      </c>
      <c r="I12" s="9">
        <f>'Test scenarios'!$C$5</f>
        <v>0</v>
      </c>
      <c r="J12" s="9">
        <f>'Test scenarios'!$D$5</f>
        <v>2</v>
      </c>
      <c r="K12" s="103">
        <f>SUM(G12:J12)</f>
        <v>16</v>
      </c>
      <c r="L12" s="104"/>
      <c r="M12" s="104"/>
      <c r="N12" s="104"/>
      <c r="O12" s="105"/>
      <c r="P12" t="s">
        <v>56</v>
      </c>
    </row>
    <row r="13" spans="2:16" x14ac:dyDescent="0.35">
      <c r="B13" s="91">
        <v>1</v>
      </c>
      <c r="C13" s="92"/>
      <c r="D13" s="98" t="str">
        <f>IF('Test scenarios'!$B$1:$E$1=0,"","")</f>
        <v/>
      </c>
      <c r="E13" s="99"/>
      <c r="F13" s="100"/>
      <c r="G13" s="9"/>
      <c r="H13" s="9"/>
      <c r="I13" s="9"/>
      <c r="J13" s="9"/>
      <c r="K13" s="103">
        <f t="shared" ref="K13:K18" si="0">SUM(G13:J13)</f>
        <v>0</v>
      </c>
      <c r="L13" s="104"/>
      <c r="M13" s="104"/>
      <c r="N13" s="104"/>
      <c r="O13" s="105"/>
    </row>
    <row r="14" spans="2:16" x14ac:dyDescent="0.35">
      <c r="B14" s="91">
        <v>1</v>
      </c>
      <c r="C14" s="92"/>
      <c r="D14" s="98" t="str">
        <f>IF('Test scenarios'!$B$1:$E$1=0,"","")</f>
        <v/>
      </c>
      <c r="E14" s="99"/>
      <c r="F14" s="100"/>
      <c r="G14" s="9"/>
      <c r="H14" s="9"/>
      <c r="I14" s="9"/>
      <c r="J14" s="9"/>
      <c r="K14" s="103">
        <f t="shared" si="0"/>
        <v>0</v>
      </c>
      <c r="L14" s="104"/>
      <c r="M14" s="104"/>
      <c r="N14" s="104"/>
      <c r="O14" s="105"/>
    </row>
    <row r="15" spans="2:16" x14ac:dyDescent="0.35">
      <c r="B15" s="91">
        <v>1</v>
      </c>
      <c r="C15" s="92"/>
      <c r="D15" s="98" t="str">
        <f>IF('Test scenarios'!$B$1:$E$1=0,"","")</f>
        <v/>
      </c>
      <c r="E15" s="99"/>
      <c r="F15" s="100"/>
      <c r="G15" s="9"/>
      <c r="H15" s="9"/>
      <c r="I15" s="9"/>
      <c r="J15" s="9"/>
      <c r="K15" s="103">
        <f t="shared" si="0"/>
        <v>0</v>
      </c>
      <c r="L15" s="104"/>
      <c r="M15" s="104"/>
      <c r="N15" s="104"/>
      <c r="O15" s="105"/>
    </row>
    <row r="16" spans="2:16" x14ac:dyDescent="0.35">
      <c r="B16" s="91">
        <v>1</v>
      </c>
      <c r="C16" s="92"/>
      <c r="D16" s="98" t="str">
        <f>IF('Test scenarios'!$B$1:$E$1=0,"","")</f>
        <v/>
      </c>
      <c r="E16" s="99"/>
      <c r="F16" s="100"/>
      <c r="G16" s="9"/>
      <c r="H16" s="9"/>
      <c r="I16" s="9"/>
      <c r="J16" s="9"/>
      <c r="K16" s="103">
        <f t="shared" si="0"/>
        <v>0</v>
      </c>
      <c r="L16" s="104"/>
      <c r="M16" s="104"/>
      <c r="N16" s="104"/>
      <c r="O16" s="105"/>
    </row>
    <row r="17" spans="2:15" x14ac:dyDescent="0.35">
      <c r="B17" s="91">
        <v>1</v>
      </c>
      <c r="C17" s="92"/>
      <c r="D17" s="98" t="str">
        <f>IF('Test scenarios'!$B$1:$E$1=0,"","")</f>
        <v/>
      </c>
      <c r="E17" s="99"/>
      <c r="F17" s="100"/>
      <c r="G17" s="9"/>
      <c r="H17" s="9"/>
      <c r="I17" s="9"/>
      <c r="J17" s="9"/>
      <c r="K17" s="103">
        <f t="shared" si="0"/>
        <v>0</v>
      </c>
      <c r="L17" s="104"/>
      <c r="M17" s="104"/>
      <c r="N17" s="104"/>
      <c r="O17" s="105"/>
    </row>
    <row r="18" spans="2:15" x14ac:dyDescent="0.35">
      <c r="B18" s="91">
        <v>1</v>
      </c>
      <c r="C18" s="92"/>
      <c r="D18" s="98" t="str">
        <f>IF('Test scenarios'!$B$1:$E$1=0,"","")</f>
        <v/>
      </c>
      <c r="E18" s="99"/>
      <c r="F18" s="100"/>
      <c r="G18" s="9"/>
      <c r="H18" s="9"/>
      <c r="I18" s="9"/>
      <c r="J18" s="9"/>
      <c r="K18" s="103">
        <f t="shared" si="0"/>
        <v>0</v>
      </c>
      <c r="L18" s="104"/>
      <c r="M18" s="104"/>
      <c r="N18" s="104"/>
      <c r="O18" s="105"/>
    </row>
    <row r="19" spans="2:15" x14ac:dyDescent="0.35">
      <c r="B19" s="93"/>
      <c r="C19" s="94"/>
      <c r="D19" s="95" t="s">
        <v>59</v>
      </c>
      <c r="E19" s="96"/>
      <c r="F19" s="97"/>
      <c r="G19" s="12">
        <f>SUM(G12:G18)</f>
        <v>8</v>
      </c>
      <c r="H19" s="12">
        <f t="shared" ref="H19:I19" si="1">SUM(H12:H18)</f>
        <v>6</v>
      </c>
      <c r="I19" s="12">
        <f t="shared" si="1"/>
        <v>0</v>
      </c>
      <c r="J19" s="12">
        <f>SUM(J12:J18)</f>
        <v>2</v>
      </c>
      <c r="K19" s="93">
        <f>SUBTOTAL(9,G19:J19)</f>
        <v>16</v>
      </c>
      <c r="L19" s="102"/>
      <c r="M19" s="102"/>
      <c r="N19" s="102"/>
      <c r="O19" s="94"/>
    </row>
    <row r="20" spans="2:15" x14ac:dyDescent="0.35">
      <c r="B20" s="26"/>
      <c r="C20" s="9"/>
      <c r="D20" s="9"/>
      <c r="E20" s="9"/>
      <c r="F20" s="9"/>
      <c r="G20" s="21"/>
      <c r="H20" s="21"/>
      <c r="I20" s="21"/>
      <c r="J20" s="21"/>
      <c r="K20" s="9"/>
      <c r="L20" s="9"/>
      <c r="M20" s="9"/>
      <c r="N20" s="9"/>
      <c r="O20" s="9"/>
    </row>
    <row r="21" spans="2:15" x14ac:dyDescent="0.35">
      <c r="B21" s="9"/>
      <c r="C21" s="9"/>
      <c r="D21" s="106" t="s">
        <v>25</v>
      </c>
      <c r="E21" s="106"/>
      <c r="F21" s="9"/>
      <c r="G21" s="9"/>
      <c r="H21" s="19">
        <v>1</v>
      </c>
      <c r="I21" s="33">
        <f>(G19+H19)/K19</f>
        <v>0.875</v>
      </c>
      <c r="J21" s="9"/>
      <c r="K21" s="9"/>
      <c r="L21" s="9"/>
      <c r="M21" s="9"/>
      <c r="N21" s="9"/>
      <c r="O21" s="9"/>
    </row>
    <row r="22" spans="2:15" x14ac:dyDescent="0.35">
      <c r="B22" s="9"/>
      <c r="C22" s="9"/>
      <c r="D22" s="106" t="s">
        <v>26</v>
      </c>
      <c r="E22" s="106"/>
      <c r="F22" s="9"/>
      <c r="G22" s="9"/>
      <c r="H22" s="19">
        <v>1</v>
      </c>
      <c r="I22" s="33">
        <f>G19/(G19+H19)</f>
        <v>0.5714285714285714</v>
      </c>
      <c r="J22" s="20"/>
      <c r="K22" s="9"/>
      <c r="L22" s="9"/>
      <c r="M22" s="9"/>
      <c r="N22" s="9"/>
      <c r="O22" s="9"/>
    </row>
  </sheetData>
  <mergeCells count="45">
    <mergeCell ref="D21:E21"/>
    <mergeCell ref="D22:E22"/>
    <mergeCell ref="D15:F15"/>
    <mergeCell ref="D14:F14"/>
    <mergeCell ref="D13:F13"/>
    <mergeCell ref="D12:F12"/>
    <mergeCell ref="K19:O19"/>
    <mergeCell ref="K18:O18"/>
    <mergeCell ref="K17:O17"/>
    <mergeCell ref="K16:O16"/>
    <mergeCell ref="K15:O15"/>
    <mergeCell ref="K14:O14"/>
    <mergeCell ref="K13:O13"/>
    <mergeCell ref="K12:O12"/>
    <mergeCell ref="K11:O11"/>
    <mergeCell ref="B8:O10"/>
    <mergeCell ref="B12:C12"/>
    <mergeCell ref="B19:C19"/>
    <mergeCell ref="B18:C18"/>
    <mergeCell ref="B17:C17"/>
    <mergeCell ref="B16:C16"/>
    <mergeCell ref="B15:C15"/>
    <mergeCell ref="B14:C14"/>
    <mergeCell ref="B13:C13"/>
    <mergeCell ref="D19:F19"/>
    <mergeCell ref="D18:F18"/>
    <mergeCell ref="D17:F17"/>
    <mergeCell ref="D16:F16"/>
    <mergeCell ref="B11:C11"/>
    <mergeCell ref="D11:F11"/>
    <mergeCell ref="B7:C7"/>
    <mergeCell ref="D4:G4"/>
    <mergeCell ref="D5:G5"/>
    <mergeCell ref="D6:G6"/>
    <mergeCell ref="D7:O7"/>
    <mergeCell ref="J4:O4"/>
    <mergeCell ref="J5:O5"/>
    <mergeCell ref="J6:O6"/>
    <mergeCell ref="B2:O3"/>
    <mergeCell ref="B4:C4"/>
    <mergeCell ref="B5:C5"/>
    <mergeCell ref="B6:C6"/>
    <mergeCell ref="H4:I4"/>
    <mergeCell ref="H5:I5"/>
    <mergeCell ref="H6:I6"/>
  </mergeCells>
  <hyperlinks>
    <hyperlink ref="H4:I4" location="Cover!A1" display="Creator" xr:uid="{9168C3C7-8B2F-49F6-A269-21F4078BB0FC}"/>
    <hyperlink ref="D11:F11" location="'Test scenarios'!A1" display="test Items" xr:uid="{76A552C3-E753-4C02-817D-992172FD6F5F}"/>
    <hyperlink ref="D13:F13" location="'Test scenarios'!A1" display="'Test scenarios'!A1" xr:uid="{E9A3D5F6-8FD3-4F5E-BBE0-6C9AD756A4F0}"/>
    <hyperlink ref="D14:F14" location="'Test scenarios'!A1" display="'Test scenarios'!A1" xr:uid="{EA126168-19FA-48C1-BA79-98F728FB4AFA}"/>
    <hyperlink ref="D15:F15" location="'Test scenarios'!A1" display="'Test scenarios'!A1" xr:uid="{6D414034-C8AF-48AD-94DE-3F2A732A0A1D}"/>
    <hyperlink ref="D12:F12" location="'Test scenarios'!A1" display="'Test scenarios'!A1" xr:uid="{A5D6A754-0327-409B-AE74-552C76692032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abSelected="1" zoomScale="55" zoomScaleNormal="55" workbookViewId="0">
      <selection activeCell="J12" sqref="J12"/>
    </sheetView>
  </sheetViews>
  <sheetFormatPr defaultRowHeight="14" x14ac:dyDescent="0.3"/>
  <cols>
    <col min="1" max="1" width="17.90625" customWidth="1"/>
    <col min="2" max="2" width="40" style="45" customWidth="1"/>
    <col min="3" max="3" width="36.08984375" customWidth="1"/>
    <col min="4" max="4" width="46.26953125" style="45" customWidth="1"/>
    <col min="5" max="5" width="51.81640625" style="45" customWidth="1"/>
    <col min="6" max="6" width="11.36328125" customWidth="1"/>
    <col min="7" max="7" width="14.453125" customWidth="1"/>
    <col min="8" max="8" width="28" customWidth="1"/>
    <col min="9" max="9" width="32.36328125" style="60" customWidth="1"/>
    <col min="10" max="10" width="12.36328125" customWidth="1"/>
    <col min="14" max="14" width="17.1796875" customWidth="1"/>
  </cols>
  <sheetData>
    <row r="1" spans="1:14" ht="14.5" x14ac:dyDescent="0.35">
      <c r="A1" s="31" t="s">
        <v>27</v>
      </c>
      <c r="B1" s="106" t="s">
        <v>32</v>
      </c>
      <c r="C1" s="106"/>
      <c r="D1" s="106"/>
      <c r="E1" s="106"/>
      <c r="F1" s="53"/>
      <c r="G1" s="54"/>
      <c r="H1" s="54"/>
      <c r="I1" s="56"/>
    </row>
    <row r="2" spans="1:14" ht="14.5" x14ac:dyDescent="0.35">
      <c r="A2" s="27" t="s">
        <v>28</v>
      </c>
      <c r="B2" s="106" t="s">
        <v>33</v>
      </c>
      <c r="C2" s="106"/>
      <c r="D2" s="106"/>
      <c r="E2" s="106"/>
      <c r="F2" s="53"/>
      <c r="G2" s="54"/>
      <c r="H2" s="54"/>
      <c r="I2" s="56"/>
    </row>
    <row r="3" spans="1:14" ht="14.5" x14ac:dyDescent="0.35">
      <c r="A3" s="27" t="s">
        <v>29</v>
      </c>
      <c r="B3" s="106" t="s">
        <v>57</v>
      </c>
      <c r="C3" s="106"/>
      <c r="D3" s="106"/>
      <c r="E3" s="106"/>
      <c r="F3" s="53"/>
      <c r="G3" s="54"/>
      <c r="H3" s="54"/>
      <c r="I3" s="56"/>
    </row>
    <row r="4" spans="1:14" ht="14.5" x14ac:dyDescent="0.35">
      <c r="A4" s="26" t="s">
        <v>30</v>
      </c>
      <c r="B4" s="38" t="s">
        <v>21</v>
      </c>
      <c r="C4" s="26" t="s">
        <v>22</v>
      </c>
      <c r="D4" s="38" t="s">
        <v>23</v>
      </c>
      <c r="E4" s="38" t="s">
        <v>24</v>
      </c>
      <c r="F4" s="53"/>
      <c r="G4" s="54"/>
      <c r="H4" s="54"/>
      <c r="I4" s="56"/>
    </row>
    <row r="5" spans="1:14" ht="14.5" x14ac:dyDescent="0.35">
      <c r="A5" s="26">
        <f>COUNTIF(F:F,A4)</f>
        <v>8</v>
      </c>
      <c r="B5" s="38">
        <f>COUNTIF(F:F,B4)</f>
        <v>6</v>
      </c>
      <c r="C5" s="26">
        <f>COUNTIF(F:F,C4)</f>
        <v>0</v>
      </c>
      <c r="D5" s="38">
        <f>COUNTIF(F:F,D4)</f>
        <v>2</v>
      </c>
      <c r="E5" s="38">
        <f>SUM(A5:D5)</f>
        <v>16</v>
      </c>
      <c r="F5" s="53"/>
      <c r="G5" s="54"/>
      <c r="H5" s="54"/>
      <c r="I5" s="56"/>
    </row>
    <row r="6" spans="1:14" ht="14.5" x14ac:dyDescent="0.35">
      <c r="A6" s="25">
        <f>A5/$E$5</f>
        <v>0.5</v>
      </c>
      <c r="B6" s="47">
        <f t="shared" ref="B6:D6" si="0">B5/$E$5</f>
        <v>0.375</v>
      </c>
      <c r="C6" s="25">
        <f t="shared" si="0"/>
        <v>0</v>
      </c>
      <c r="D6" s="47">
        <f t="shared" si="0"/>
        <v>0.125</v>
      </c>
      <c r="E6" s="39">
        <f>SUM(A6:D6)</f>
        <v>1</v>
      </c>
      <c r="F6" s="53"/>
      <c r="G6" s="54"/>
      <c r="H6" s="54"/>
      <c r="I6" s="56"/>
    </row>
    <row r="7" spans="1:14" ht="14.5" x14ac:dyDescent="0.35">
      <c r="A7" s="107" t="s">
        <v>31</v>
      </c>
      <c r="B7" s="107"/>
      <c r="C7" s="107"/>
      <c r="D7" s="107"/>
      <c r="E7" s="107"/>
      <c r="F7" s="53"/>
      <c r="G7" s="54"/>
      <c r="H7" s="54"/>
      <c r="I7" s="56"/>
    </row>
    <row r="8" spans="1:14" ht="14.5" x14ac:dyDescent="0.35">
      <c r="A8" s="13" t="s">
        <v>34</v>
      </c>
      <c r="B8" s="42" t="s">
        <v>35</v>
      </c>
      <c r="C8" s="14" t="s">
        <v>36</v>
      </c>
      <c r="D8" s="42" t="s">
        <v>37</v>
      </c>
      <c r="E8" s="42" t="s">
        <v>38</v>
      </c>
      <c r="F8" s="13" t="s">
        <v>39</v>
      </c>
      <c r="G8" s="13" t="s">
        <v>40</v>
      </c>
      <c r="H8" s="13" t="s">
        <v>41</v>
      </c>
      <c r="I8" s="55" t="s">
        <v>13</v>
      </c>
    </row>
    <row r="9" spans="1:14" ht="14.5" x14ac:dyDescent="0.35">
      <c r="A9" s="61" t="s">
        <v>114</v>
      </c>
      <c r="B9" s="43" t="s">
        <v>115</v>
      </c>
      <c r="C9" s="24"/>
      <c r="D9" s="43"/>
      <c r="E9" s="43"/>
      <c r="F9" s="24"/>
      <c r="G9" s="24"/>
      <c r="H9" s="24"/>
      <c r="I9" s="57"/>
      <c r="L9" s="29"/>
    </row>
    <row r="10" spans="1:14" s="50" customFormat="1" ht="14.5" x14ac:dyDescent="0.35">
      <c r="A10" s="48"/>
      <c r="B10" s="43" t="s">
        <v>92</v>
      </c>
      <c r="C10" s="48"/>
      <c r="D10" s="49"/>
      <c r="E10" s="49"/>
      <c r="F10" s="48"/>
      <c r="G10" s="48"/>
      <c r="H10" s="48"/>
      <c r="I10" s="58"/>
      <c r="L10" s="29"/>
    </row>
    <row r="11" spans="1:14" ht="58" x14ac:dyDescent="0.35">
      <c r="A11" s="37" t="str">
        <f t="shared" ref="A11:A28" si="1">IF(AND(E11=""),"","["&amp;TEXT($B$1,"##")&amp;"-"&amp;TEXT(ROW()-9- COUNTBLANK($E$8:E10) +1,"##")&amp;"]")</f>
        <v>[Software testing-1]</v>
      </c>
      <c r="B11" s="40" t="s">
        <v>60</v>
      </c>
      <c r="C11" s="34"/>
      <c r="D11" s="40" t="s">
        <v>64</v>
      </c>
      <c r="E11" s="40" t="s">
        <v>61</v>
      </c>
      <c r="F11" s="9" t="s">
        <v>30</v>
      </c>
      <c r="G11" s="62">
        <v>44689</v>
      </c>
      <c r="H11" s="34" t="str">
        <f>B3</f>
        <v>Nguyễn Thị Thanh Dang</v>
      </c>
      <c r="I11" s="38"/>
      <c r="L11" s="30"/>
      <c r="N11" s="22"/>
    </row>
    <row r="12" spans="1:14" ht="72.5" x14ac:dyDescent="0.35">
      <c r="A12" s="37" t="str">
        <f t="shared" si="1"/>
        <v>[Software testing-2]</v>
      </c>
      <c r="B12" s="40" t="s">
        <v>62</v>
      </c>
      <c r="C12" s="34"/>
      <c r="D12" s="40" t="s">
        <v>63</v>
      </c>
      <c r="E12" s="40" t="s">
        <v>101</v>
      </c>
      <c r="F12" s="9" t="s">
        <v>21</v>
      </c>
      <c r="G12" s="62">
        <v>44689</v>
      </c>
      <c r="H12" s="34" t="str">
        <f>B3</f>
        <v>Nguyễn Thị Thanh Dang</v>
      </c>
      <c r="I12" s="59">
        <v>1</v>
      </c>
      <c r="L12" s="30"/>
      <c r="N12" s="22"/>
    </row>
    <row r="13" spans="1:14" ht="14.5" x14ac:dyDescent="0.35">
      <c r="A13" s="37" t="str">
        <f>IF(AND(E13=""),"","["&amp;TEXT($B$1,"##")&amp;"-"&amp;TEXT(ROW()-9- COUNTBLANK($E$8:E12) +1,"##")&amp;"]")</f>
        <v/>
      </c>
      <c r="B13" s="51" t="s">
        <v>93</v>
      </c>
      <c r="C13" s="34"/>
      <c r="D13" s="40"/>
      <c r="E13" s="40"/>
      <c r="F13" s="9"/>
      <c r="G13" s="62">
        <v>44689</v>
      </c>
      <c r="H13" s="34"/>
      <c r="I13" s="59"/>
      <c r="L13" s="30"/>
      <c r="N13" s="22"/>
    </row>
    <row r="14" spans="1:14" ht="72.5" x14ac:dyDescent="0.35">
      <c r="A14" s="37" t="str">
        <f t="shared" si="1"/>
        <v>[Software testing-3]</v>
      </c>
      <c r="B14" s="40" t="s">
        <v>65</v>
      </c>
      <c r="C14" s="34"/>
      <c r="D14" s="40" t="s">
        <v>96</v>
      </c>
      <c r="E14" s="40" t="s">
        <v>69</v>
      </c>
      <c r="F14" s="9" t="s">
        <v>30</v>
      </c>
      <c r="G14" s="62">
        <v>44689</v>
      </c>
      <c r="H14" s="34" t="str">
        <f>B3</f>
        <v>Nguyễn Thị Thanh Dang</v>
      </c>
      <c r="I14" s="59"/>
      <c r="L14" s="30"/>
      <c r="N14" s="22"/>
    </row>
    <row r="15" spans="1:14" ht="72.5" x14ac:dyDescent="0.35">
      <c r="A15" s="37" t="str">
        <f t="shared" si="1"/>
        <v>[Software testing-4]</v>
      </c>
      <c r="B15" s="40" t="s">
        <v>66</v>
      </c>
      <c r="C15" s="34"/>
      <c r="D15" s="40" t="s">
        <v>67</v>
      </c>
      <c r="E15" s="40" t="s">
        <v>70</v>
      </c>
      <c r="F15" s="9" t="s">
        <v>21</v>
      </c>
      <c r="G15" s="62">
        <v>44689</v>
      </c>
      <c r="H15" s="34" t="str">
        <f>B3</f>
        <v>Nguyễn Thị Thanh Dang</v>
      </c>
      <c r="I15" s="59">
        <v>2</v>
      </c>
      <c r="L15" s="30"/>
      <c r="N15" s="22"/>
    </row>
    <row r="16" spans="1:14" ht="87" x14ac:dyDescent="0.35">
      <c r="A16" s="37" t="str">
        <f t="shared" si="1"/>
        <v>[Software testing-5]</v>
      </c>
      <c r="B16" s="40" t="s">
        <v>68</v>
      </c>
      <c r="C16" s="34"/>
      <c r="D16" s="40" t="s">
        <v>90</v>
      </c>
      <c r="E16" s="40" t="s">
        <v>91</v>
      </c>
      <c r="F16" s="9" t="s">
        <v>21</v>
      </c>
      <c r="G16" s="62">
        <v>44689</v>
      </c>
      <c r="H16" s="34" t="str">
        <f>B3</f>
        <v>Nguyễn Thị Thanh Dang</v>
      </c>
      <c r="I16" s="59">
        <v>3</v>
      </c>
      <c r="L16" s="30"/>
      <c r="N16" s="22"/>
    </row>
    <row r="17" spans="1:14" ht="14.5" x14ac:dyDescent="0.35">
      <c r="A17" s="37" t="str">
        <f t="shared" si="1"/>
        <v/>
      </c>
      <c r="B17" s="51" t="s">
        <v>94</v>
      </c>
      <c r="C17" s="34"/>
      <c r="D17" s="40"/>
      <c r="E17" s="40"/>
      <c r="F17" s="9"/>
      <c r="G17" s="62">
        <v>44689</v>
      </c>
      <c r="H17" s="34"/>
      <c r="I17" s="59"/>
      <c r="L17" s="30"/>
      <c r="N17" s="22"/>
    </row>
    <row r="18" spans="1:14" ht="29" x14ac:dyDescent="0.35">
      <c r="A18" s="37" t="str">
        <f t="shared" si="1"/>
        <v>[Software testing-6]</v>
      </c>
      <c r="B18" s="40" t="s">
        <v>71</v>
      </c>
      <c r="C18" s="34"/>
      <c r="D18" s="40" t="s">
        <v>79</v>
      </c>
      <c r="E18" s="40" t="s">
        <v>72</v>
      </c>
      <c r="F18" s="9" t="s">
        <v>30</v>
      </c>
      <c r="G18" s="62">
        <v>44689</v>
      </c>
      <c r="H18" s="34" t="str">
        <f>B3</f>
        <v>Nguyễn Thị Thanh Dang</v>
      </c>
      <c r="I18" s="38"/>
      <c r="L18" s="30"/>
      <c r="N18" s="22"/>
    </row>
    <row r="19" spans="1:14" ht="43.5" x14ac:dyDescent="0.35">
      <c r="A19" s="37" t="str">
        <f>IF(AND(E19=""),"","["&amp;TEXT($B$1,"##")&amp;"-"&amp;TEXT(ROW()-9- COUNTBLANK($E$8:E18) +1,"##")&amp;"]")</f>
        <v>[Software testing-7]</v>
      </c>
      <c r="B19" s="40" t="s">
        <v>73</v>
      </c>
      <c r="C19" s="34"/>
      <c r="D19" s="40" t="s">
        <v>95</v>
      </c>
      <c r="E19" s="40" t="s">
        <v>107</v>
      </c>
      <c r="F19" s="9" t="s">
        <v>21</v>
      </c>
      <c r="G19" s="62">
        <v>44689</v>
      </c>
      <c r="H19" s="34" t="str">
        <f>B3</f>
        <v>Nguyễn Thị Thanh Dang</v>
      </c>
      <c r="I19" s="59">
        <v>4</v>
      </c>
      <c r="L19" s="30"/>
      <c r="N19" s="22"/>
    </row>
    <row r="20" spans="1:14" ht="29" x14ac:dyDescent="0.35">
      <c r="A20" s="37" t="str">
        <f t="shared" si="1"/>
        <v>[Software testing-8]</v>
      </c>
      <c r="B20" s="40" t="s">
        <v>74</v>
      </c>
      <c r="C20" s="34"/>
      <c r="D20" s="40" t="s">
        <v>97</v>
      </c>
      <c r="E20" s="40" t="s">
        <v>108</v>
      </c>
      <c r="F20" s="9" t="s">
        <v>30</v>
      </c>
      <c r="G20" s="62">
        <v>44689</v>
      </c>
      <c r="H20" s="34" t="str">
        <f>B3</f>
        <v>Nguyễn Thị Thanh Dang</v>
      </c>
      <c r="I20" s="38"/>
      <c r="L20" s="30"/>
      <c r="N20" s="22"/>
    </row>
    <row r="21" spans="1:14" ht="43.5" x14ac:dyDescent="0.35">
      <c r="A21" s="37" t="str">
        <f>IF(AND(E21=""),"","["&amp;TEXT($B$1,"##")&amp;"-"&amp;TEXT(ROW()-9- COUNTBLANK($E$8:E20) +1,"##")&amp;"]")</f>
        <v>[Software testing-9]</v>
      </c>
      <c r="B21" s="40" t="s">
        <v>75</v>
      </c>
      <c r="C21" s="34"/>
      <c r="D21" s="40" t="s">
        <v>98</v>
      </c>
      <c r="E21" s="40" t="s">
        <v>110</v>
      </c>
      <c r="F21" s="9" t="s">
        <v>30</v>
      </c>
      <c r="G21" s="62">
        <v>44689</v>
      </c>
      <c r="H21" s="34" t="str">
        <f>B3</f>
        <v>Nguyễn Thị Thanh Dang</v>
      </c>
      <c r="I21" s="38"/>
      <c r="L21" s="30"/>
      <c r="N21" s="22"/>
    </row>
    <row r="22" spans="1:14" ht="43.5" x14ac:dyDescent="0.35">
      <c r="A22" s="37" t="str">
        <f t="shared" si="1"/>
        <v>[Software testing-10]</v>
      </c>
      <c r="B22" s="40" t="s">
        <v>76</v>
      </c>
      <c r="C22" s="34"/>
      <c r="D22" s="40" t="s">
        <v>78</v>
      </c>
      <c r="E22" s="41" t="s">
        <v>109</v>
      </c>
      <c r="F22" s="9" t="s">
        <v>21</v>
      </c>
      <c r="G22" s="62">
        <v>44689</v>
      </c>
      <c r="H22" s="34" t="str">
        <f>B3</f>
        <v>Nguyễn Thị Thanh Dang</v>
      </c>
      <c r="I22" s="59">
        <v>5</v>
      </c>
      <c r="L22" s="30"/>
      <c r="N22" s="22"/>
    </row>
    <row r="23" spans="1:14" ht="58" x14ac:dyDescent="0.35">
      <c r="A23" s="37" t="str">
        <f t="shared" si="1"/>
        <v>[Software testing-11]</v>
      </c>
      <c r="B23" s="41" t="s">
        <v>77</v>
      </c>
      <c r="C23" s="34"/>
      <c r="D23" s="40" t="s">
        <v>99</v>
      </c>
      <c r="E23" s="41" t="s">
        <v>81</v>
      </c>
      <c r="F23" s="9" t="s">
        <v>21</v>
      </c>
      <c r="G23" s="62">
        <v>44689</v>
      </c>
      <c r="H23" s="34" t="str">
        <f>B3</f>
        <v>Nguyễn Thị Thanh Dang</v>
      </c>
      <c r="I23" s="59">
        <v>6</v>
      </c>
      <c r="L23" s="30"/>
      <c r="N23" s="22"/>
    </row>
    <row r="24" spans="1:14" ht="58" x14ac:dyDescent="0.35">
      <c r="A24" s="37" t="str">
        <f t="shared" si="1"/>
        <v>[Software testing-12]</v>
      </c>
      <c r="B24" s="40" t="s">
        <v>82</v>
      </c>
      <c r="C24" s="34"/>
      <c r="D24" s="40" t="s">
        <v>80</v>
      </c>
      <c r="E24" s="40" t="s">
        <v>100</v>
      </c>
      <c r="F24" s="9" t="s">
        <v>30</v>
      </c>
      <c r="G24" s="62">
        <v>44689</v>
      </c>
      <c r="H24" s="34" t="str">
        <f>B3</f>
        <v>Nguyễn Thị Thanh Dang</v>
      </c>
      <c r="I24" s="38"/>
      <c r="L24" s="30"/>
      <c r="N24" s="22"/>
    </row>
    <row r="25" spans="1:14" ht="29" x14ac:dyDescent="0.35">
      <c r="A25" s="37" t="str">
        <f t="shared" si="1"/>
        <v>[Software testing-13]</v>
      </c>
      <c r="B25" s="40" t="s">
        <v>83</v>
      </c>
      <c r="C25" s="34"/>
      <c r="D25" s="40" t="s">
        <v>84</v>
      </c>
      <c r="E25" s="40" t="s">
        <v>103</v>
      </c>
      <c r="F25" s="9" t="s">
        <v>30</v>
      </c>
      <c r="G25" s="62">
        <v>44689</v>
      </c>
      <c r="H25" s="34" t="str">
        <f>B3</f>
        <v>Nguyễn Thị Thanh Dang</v>
      </c>
      <c r="I25" s="38"/>
      <c r="L25" s="30"/>
      <c r="N25" s="22"/>
    </row>
    <row r="26" spans="1:14" ht="29" x14ac:dyDescent="0.35">
      <c r="A26" s="37" t="str">
        <f t="shared" si="1"/>
        <v>[Software testing-14]</v>
      </c>
      <c r="B26" s="40" t="s">
        <v>85</v>
      </c>
      <c r="C26" s="34"/>
      <c r="D26" s="40" t="s">
        <v>86</v>
      </c>
      <c r="E26" s="40" t="s">
        <v>87</v>
      </c>
      <c r="F26" s="9" t="s">
        <v>23</v>
      </c>
      <c r="G26" s="62">
        <v>44689</v>
      </c>
      <c r="H26" s="34" t="str">
        <f>B3</f>
        <v>Nguyễn Thị Thanh Dang</v>
      </c>
      <c r="I26" s="59" t="s">
        <v>102</v>
      </c>
      <c r="L26" s="30"/>
      <c r="N26" s="22"/>
    </row>
    <row r="27" spans="1:14" ht="29" x14ac:dyDescent="0.35">
      <c r="A27" s="37" t="str">
        <f t="shared" si="1"/>
        <v>[Software testing-15]</v>
      </c>
      <c r="B27" s="40" t="s">
        <v>105</v>
      </c>
      <c r="C27" s="34"/>
      <c r="D27" s="40" t="s">
        <v>86</v>
      </c>
      <c r="E27" s="40" t="s">
        <v>106</v>
      </c>
      <c r="F27" s="9" t="s">
        <v>23</v>
      </c>
      <c r="G27" s="62">
        <v>44689</v>
      </c>
      <c r="H27" s="34" t="str">
        <f>B3</f>
        <v>Nguyễn Thị Thanh Dang</v>
      </c>
      <c r="I27" s="59" t="s">
        <v>102</v>
      </c>
      <c r="L27" s="30"/>
      <c r="N27" s="22"/>
    </row>
    <row r="28" spans="1:14" ht="29" x14ac:dyDescent="0.35">
      <c r="A28" s="37" t="str">
        <f t="shared" si="1"/>
        <v>[Software testing-16]</v>
      </c>
      <c r="B28" s="41" t="s">
        <v>88</v>
      </c>
      <c r="C28" s="34"/>
      <c r="D28" s="40" t="s">
        <v>89</v>
      </c>
      <c r="E28" s="40" t="s">
        <v>104</v>
      </c>
      <c r="F28" s="9" t="s">
        <v>30</v>
      </c>
      <c r="G28" s="62">
        <v>44689</v>
      </c>
      <c r="H28" s="34" t="str">
        <f>B3</f>
        <v>Nguyễn Thị Thanh Dang</v>
      </c>
      <c r="I28" s="38"/>
      <c r="L28" s="30"/>
      <c r="N28" s="22"/>
    </row>
    <row r="29" spans="1:14" ht="14.5" x14ac:dyDescent="0.35">
      <c r="A29" s="35" t="s">
        <v>42</v>
      </c>
      <c r="B29" s="46"/>
      <c r="C29" s="36"/>
      <c r="D29" s="46"/>
      <c r="E29" s="44"/>
      <c r="F29" s="52"/>
      <c r="G29" s="24"/>
      <c r="H29" s="24"/>
      <c r="I29" s="57"/>
      <c r="N29" s="22"/>
    </row>
    <row r="30" spans="1:14" ht="14.5" x14ac:dyDescent="0.35">
      <c r="A30" s="9" t="str">
        <f>IF(E30="","","["&amp;$B$1&amp;"-"&amp;TEXT(ROW()-11,"00")&amp;"]")</f>
        <v/>
      </c>
      <c r="B30" s="41"/>
      <c r="C30" s="9"/>
      <c r="D30" s="41"/>
      <c r="E30" s="41"/>
      <c r="F30" s="9"/>
      <c r="G30" s="18"/>
      <c r="H30" s="9"/>
      <c r="I30" s="38"/>
      <c r="N30" s="22"/>
    </row>
    <row r="31" spans="1:14" ht="14.5" x14ac:dyDescent="0.35">
      <c r="A31" s="9" t="str">
        <f t="shared" ref="A31:A34" si="2">IF(E31="","","["&amp;$B$1&amp;"-"&amp;TEXT(ROW()-11,"00")&amp;"]")</f>
        <v/>
      </c>
      <c r="B31" s="41"/>
      <c r="C31" s="9"/>
      <c r="D31" s="41"/>
      <c r="E31" s="41"/>
      <c r="F31" s="9"/>
      <c r="G31" s="18"/>
      <c r="H31" s="9"/>
      <c r="I31" s="38"/>
      <c r="N31" s="22"/>
    </row>
    <row r="32" spans="1:14" ht="14.5" x14ac:dyDescent="0.35">
      <c r="A32" s="9" t="str">
        <f t="shared" si="2"/>
        <v/>
      </c>
      <c r="B32" s="41"/>
      <c r="C32" s="9"/>
      <c r="D32" s="41"/>
      <c r="E32" s="41"/>
      <c r="F32" s="9"/>
      <c r="G32" s="18"/>
      <c r="H32" s="9"/>
      <c r="I32" s="38"/>
      <c r="N32" s="22"/>
    </row>
    <row r="33" spans="1:14" ht="14.5" x14ac:dyDescent="0.35">
      <c r="A33" s="9" t="str">
        <f t="shared" si="2"/>
        <v/>
      </c>
      <c r="B33" s="41"/>
      <c r="C33" s="9"/>
      <c r="D33" s="41"/>
      <c r="E33" s="41"/>
      <c r="F33" s="9"/>
      <c r="G33" s="18"/>
      <c r="H33" s="9"/>
      <c r="I33" s="38"/>
      <c r="N33" s="22"/>
    </row>
    <row r="34" spans="1:14" ht="14.5" x14ac:dyDescent="0.35">
      <c r="A34" s="9" t="str">
        <f t="shared" si="2"/>
        <v/>
      </c>
      <c r="B34" s="41"/>
      <c r="C34" s="9"/>
      <c r="D34" s="41"/>
      <c r="E34" s="41"/>
      <c r="F34" s="9"/>
      <c r="G34" s="18"/>
      <c r="H34" s="9"/>
      <c r="I34" s="38"/>
    </row>
  </sheetData>
  <mergeCells count="4">
    <mergeCell ref="A7:E7"/>
    <mergeCell ref="B1:E1"/>
    <mergeCell ref="B2:E2"/>
    <mergeCell ref="B3:E3"/>
  </mergeCells>
  <phoneticPr fontId="12" type="noConversion"/>
  <conditionalFormatting sqref="K11:K28">
    <cfRule type="containsText" dxfId="9" priority="1" operator="containsText" text="chó">
      <formula>NOT(ISERROR(SEARCH("chó",K11)))</formula>
    </cfRule>
    <cfRule type="containsText" dxfId="8" priority="2" operator="containsText" text="heo">
      <formula>NOT(ISERROR(SEARCH("heo",K11)))</formula>
    </cfRule>
  </conditionalFormatting>
  <dataValidations count="1">
    <dataValidation type="list" allowBlank="1" showInputMessage="1" showErrorMessage="1" sqref="F11:F34" xr:uid="{69ADBF95-9477-43B9-A061-A185C4A4C417}">
      <formula1>$A$4:$D$4</formula1>
    </dataValidation>
  </dataValidations>
  <hyperlinks>
    <hyperlink ref="A1" location="'Test Repost'!A1" display="Item test" xr:uid="{56D00AB4-7FC0-4F94-A0DF-67E1CB665F38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D875B085-5E27-4766-B5D7-3B307B378653}">
            <xm:f>NOT(ISERROR(SEARCH($D$4,F11)))</xm:f>
            <xm:f>$D$4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" operator="containsText" id="{471365F5-922B-4FF3-A887-348654FE13E4}">
            <xm:f>NOT(ISERROR(SEARCH($C$4,F11)))</xm:f>
            <xm:f>$C$4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" operator="containsText" id="{B212F96D-A382-4B18-A144-7731EFD2D0D5}">
            <xm:f>NOT(ISERROR(SEARCH($A$4,F11)))</xm:f>
            <xm:f>$A$4</xm:f>
            <x14:dxf>
              <fill>
                <patternFill>
                  <bgColor rgb="FF00B050"/>
                </patternFill>
              </fill>
            </x14:dxf>
          </x14:cfRule>
          <x14:cfRule type="containsText" priority="11" stopIfTrue="1" operator="containsText" id="{01845BF3-6318-4757-9A0A-29E6AEFD99A0}">
            <xm:f>NOT(ISERROR(SEARCH($B$4,F11)))</xm:f>
            <xm:f>$B$4</xm:f>
            <x14:dxf>
              <fill>
                <patternFill>
                  <bgColor rgb="FFFF3300"/>
                </patternFill>
              </fill>
            </x14:dxf>
          </x14:cfRule>
          <xm:sqref>F11:F34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65AC-52B4-4860-B668-6A6BC662D190}">
  <dimension ref="A1:M20"/>
  <sheetViews>
    <sheetView topLeftCell="A4" zoomScale="85" zoomScaleNormal="85" workbookViewId="0">
      <selection activeCell="H10" sqref="H10"/>
    </sheetView>
  </sheetViews>
  <sheetFormatPr defaultRowHeight="14" x14ac:dyDescent="0.3"/>
  <cols>
    <col min="2" max="2" width="27.81640625" customWidth="1"/>
    <col min="3" max="3" width="18.08984375" customWidth="1"/>
    <col min="4" max="4" width="17.54296875" customWidth="1"/>
    <col min="5" max="5" width="17.81640625" customWidth="1"/>
    <col min="6" max="6" width="17.54296875" customWidth="1"/>
    <col min="7" max="7" width="17.08984375" customWidth="1"/>
    <col min="8" max="8" width="9.6328125" customWidth="1"/>
    <col min="9" max="9" width="11.7265625" customWidth="1"/>
  </cols>
  <sheetData>
    <row r="1" spans="1:13" ht="14.5" x14ac:dyDescent="0.35">
      <c r="A1" s="9" t="s">
        <v>43</v>
      </c>
      <c r="B1" s="9" t="s">
        <v>58</v>
      </c>
      <c r="C1" s="9"/>
      <c r="D1" s="9"/>
      <c r="E1" s="9"/>
      <c r="F1" s="8"/>
      <c r="G1" s="8"/>
      <c r="H1" s="8"/>
      <c r="I1" s="8"/>
      <c r="J1" s="8"/>
      <c r="K1" s="8"/>
      <c r="L1" s="32"/>
      <c r="M1" s="32"/>
    </row>
    <row r="2" spans="1:13" ht="14.5" x14ac:dyDescent="0.35">
      <c r="A2" s="9" t="s">
        <v>44</v>
      </c>
      <c r="B2" s="84" t="str">
        <f>'Test scenarios'!A1</f>
        <v>Item test</v>
      </c>
      <c r="C2" s="110"/>
      <c r="D2" s="110"/>
      <c r="E2" s="85"/>
      <c r="F2" s="8"/>
      <c r="G2" s="8"/>
      <c r="H2" s="8"/>
      <c r="I2" s="8"/>
      <c r="J2" s="8"/>
      <c r="K2" s="8"/>
      <c r="L2" s="32"/>
      <c r="M2" s="32"/>
    </row>
    <row r="3" spans="1:13" ht="14.5" x14ac:dyDescent="0.35">
      <c r="A3" s="9" t="s">
        <v>41</v>
      </c>
      <c r="B3" s="9" t="str">
        <f>'Test scenarios'!B3:E3</f>
        <v>Nguyễn Thị Thanh Dang</v>
      </c>
      <c r="C3" s="9"/>
      <c r="D3" s="9"/>
      <c r="E3" s="9"/>
      <c r="F3" s="8"/>
      <c r="G3" s="8"/>
      <c r="H3" s="8"/>
      <c r="I3" s="8"/>
      <c r="J3" s="8"/>
      <c r="K3" s="8"/>
      <c r="L3" s="32"/>
      <c r="M3" s="32"/>
    </row>
    <row r="4" spans="1:13" ht="14.5" x14ac:dyDescent="0.35">
      <c r="A4" s="9" t="s">
        <v>20</v>
      </c>
      <c r="B4" s="9" t="s">
        <v>21</v>
      </c>
      <c r="C4" s="9" t="s">
        <v>45</v>
      </c>
      <c r="D4" s="9" t="s">
        <v>23</v>
      </c>
      <c r="E4" s="9" t="s">
        <v>24</v>
      </c>
      <c r="F4" s="8"/>
      <c r="G4" s="8"/>
      <c r="H4" s="8"/>
      <c r="I4" s="8"/>
      <c r="J4" s="8"/>
      <c r="K4" s="8"/>
      <c r="L4" s="32"/>
      <c r="M4" s="32"/>
    </row>
    <row r="5" spans="1:13" ht="14.5" x14ac:dyDescent="0.35">
      <c r="A5" s="9">
        <f>COUNTIF(H10:H20,M10)</f>
        <v>5</v>
      </c>
      <c r="B5" s="9">
        <f>COUNTIF(H10:H20,M11)</f>
        <v>2</v>
      </c>
      <c r="C5" s="9">
        <f>COUNTIF(H10:H20,M12)</f>
        <v>2</v>
      </c>
      <c r="D5" s="9">
        <f>COUNTIF(H10:H20,M13)</f>
        <v>1</v>
      </c>
      <c r="E5" s="9">
        <f>SUM(A5:D5)</f>
        <v>10</v>
      </c>
      <c r="F5" s="8"/>
      <c r="G5" s="8"/>
      <c r="H5" s="8"/>
      <c r="I5" s="8"/>
      <c r="J5" s="8"/>
      <c r="K5" s="8"/>
      <c r="L5" s="32"/>
      <c r="M5" s="32"/>
    </row>
    <row r="6" spans="1:13" ht="14.5" x14ac:dyDescent="0.35">
      <c r="A6" s="21">
        <f>A5/$E$5</f>
        <v>0.5</v>
      </c>
      <c r="B6" s="21">
        <f t="shared" ref="B6:E6" si="0">B5/$E$5</f>
        <v>0.2</v>
      </c>
      <c r="C6" s="21">
        <f t="shared" si="0"/>
        <v>0.2</v>
      </c>
      <c r="D6" s="21">
        <f t="shared" si="0"/>
        <v>0.1</v>
      </c>
      <c r="E6" s="21">
        <f t="shared" si="0"/>
        <v>1</v>
      </c>
      <c r="F6" s="8"/>
      <c r="G6" s="8"/>
      <c r="H6" s="8"/>
      <c r="I6" s="8"/>
      <c r="J6" s="8"/>
      <c r="K6" s="8"/>
      <c r="L6" s="32"/>
      <c r="M6" s="32"/>
    </row>
    <row r="7" spans="1:13" ht="14.5" x14ac:dyDescent="0.35">
      <c r="A7" s="108"/>
      <c r="B7" s="68"/>
      <c r="C7" s="68"/>
      <c r="D7" s="68"/>
      <c r="E7" s="109"/>
      <c r="F7" s="8"/>
      <c r="G7" s="8"/>
      <c r="H7" s="8"/>
      <c r="I7" s="8"/>
      <c r="J7" s="8"/>
      <c r="K7" s="8"/>
      <c r="L7" s="32"/>
      <c r="M7" s="32"/>
    </row>
    <row r="8" spans="1:13" ht="27.5" customHeight="1" x14ac:dyDescent="0.3">
      <c r="A8" s="15" t="s">
        <v>18</v>
      </c>
      <c r="B8" s="15" t="s">
        <v>46</v>
      </c>
      <c r="C8" s="16" t="s">
        <v>47</v>
      </c>
      <c r="D8" s="16" t="s">
        <v>49</v>
      </c>
      <c r="E8" s="16" t="s">
        <v>48</v>
      </c>
      <c r="F8" s="16" t="s">
        <v>50</v>
      </c>
      <c r="G8" s="16" t="s">
        <v>51</v>
      </c>
      <c r="H8" s="15" t="s">
        <v>39</v>
      </c>
      <c r="I8" s="15" t="s">
        <v>40</v>
      </c>
      <c r="J8" s="15" t="s">
        <v>41</v>
      </c>
      <c r="K8" s="15" t="s">
        <v>13</v>
      </c>
      <c r="L8" s="32"/>
      <c r="M8" s="32"/>
    </row>
    <row r="9" spans="1:13" ht="14.5" x14ac:dyDescent="0.35">
      <c r="A9" s="111" t="s">
        <v>52</v>
      </c>
      <c r="B9" s="111"/>
      <c r="C9" s="17"/>
      <c r="D9" s="17"/>
      <c r="E9" s="17"/>
      <c r="F9" s="17"/>
      <c r="G9" s="17"/>
      <c r="H9" s="17"/>
      <c r="I9" s="17"/>
      <c r="J9" s="17"/>
      <c r="K9" s="17"/>
      <c r="L9" s="32"/>
      <c r="M9" s="32"/>
    </row>
    <row r="10" spans="1:13" ht="14.5" x14ac:dyDescent="0.35">
      <c r="A10" s="9">
        <v>1</v>
      </c>
      <c r="B10" s="9"/>
      <c r="C10" s="9" t="s">
        <v>53</v>
      </c>
      <c r="D10" s="9" t="s">
        <v>54</v>
      </c>
      <c r="E10" s="9" t="s">
        <v>53</v>
      </c>
      <c r="F10" s="9" t="s">
        <v>54</v>
      </c>
      <c r="G10" s="9" t="s">
        <v>53</v>
      </c>
      <c r="H10" s="9" t="s">
        <v>20</v>
      </c>
      <c r="I10" s="18">
        <v>44678</v>
      </c>
      <c r="J10" s="9"/>
      <c r="K10" s="9"/>
      <c r="L10" s="32"/>
      <c r="M10" s="32" t="s">
        <v>20</v>
      </c>
    </row>
    <row r="11" spans="1:13" ht="14.5" x14ac:dyDescent="0.35">
      <c r="A11" s="9">
        <v>2</v>
      </c>
      <c r="B11" s="9"/>
      <c r="C11" s="9" t="s">
        <v>53</v>
      </c>
      <c r="D11" s="9" t="s">
        <v>54</v>
      </c>
      <c r="E11" s="9" t="s">
        <v>53</v>
      </c>
      <c r="F11" s="9" t="s">
        <v>54</v>
      </c>
      <c r="G11" s="9" t="s">
        <v>53</v>
      </c>
      <c r="H11" s="9" t="s">
        <v>20</v>
      </c>
      <c r="I11" s="18">
        <v>44679</v>
      </c>
      <c r="J11" s="9"/>
      <c r="K11" s="9"/>
      <c r="L11" s="32"/>
      <c r="M11" s="32" t="s">
        <v>21</v>
      </c>
    </row>
    <row r="12" spans="1:13" ht="14.5" x14ac:dyDescent="0.35">
      <c r="A12" s="9">
        <v>3</v>
      </c>
      <c r="B12" s="9"/>
      <c r="C12" s="9" t="s">
        <v>53</v>
      </c>
      <c r="D12" s="9" t="s">
        <v>54</v>
      </c>
      <c r="E12" s="9" t="s">
        <v>53</v>
      </c>
      <c r="F12" s="9" t="s">
        <v>54</v>
      </c>
      <c r="G12" s="9" t="s">
        <v>53</v>
      </c>
      <c r="H12" s="9" t="s">
        <v>20</v>
      </c>
      <c r="I12" s="18">
        <v>44680</v>
      </c>
      <c r="J12" s="9"/>
      <c r="K12" s="9"/>
      <c r="L12" s="32"/>
      <c r="M12" s="32" t="s">
        <v>22</v>
      </c>
    </row>
    <row r="13" spans="1:13" ht="14.5" x14ac:dyDescent="0.35">
      <c r="A13" s="9">
        <v>4</v>
      </c>
      <c r="B13" s="9"/>
      <c r="C13" s="9" t="s">
        <v>53</v>
      </c>
      <c r="D13" s="9" t="s">
        <v>54</v>
      </c>
      <c r="E13" s="9" t="s">
        <v>53</v>
      </c>
      <c r="F13" s="9" t="s">
        <v>54</v>
      </c>
      <c r="G13" s="9" t="s">
        <v>53</v>
      </c>
      <c r="H13" s="9" t="s">
        <v>20</v>
      </c>
      <c r="I13" s="18">
        <v>44681</v>
      </c>
      <c r="J13" s="9"/>
      <c r="K13" s="9"/>
      <c r="L13" s="32"/>
      <c r="M13" s="32" t="s">
        <v>23</v>
      </c>
    </row>
    <row r="14" spans="1:13" ht="14.5" x14ac:dyDescent="0.35">
      <c r="A14" s="9">
        <v>5</v>
      </c>
      <c r="B14" s="9"/>
      <c r="C14" s="9" t="s">
        <v>53</v>
      </c>
      <c r="D14" s="9" t="s">
        <v>54</v>
      </c>
      <c r="E14" s="9" t="s">
        <v>53</v>
      </c>
      <c r="F14" s="9" t="s">
        <v>54</v>
      </c>
      <c r="G14" s="9" t="s">
        <v>53</v>
      </c>
      <c r="H14" s="9" t="s">
        <v>20</v>
      </c>
      <c r="I14" s="18">
        <v>44682</v>
      </c>
      <c r="J14" s="9"/>
      <c r="K14" s="9"/>
      <c r="L14" s="32"/>
      <c r="M14" s="32"/>
    </row>
    <row r="15" spans="1:13" ht="14.5" x14ac:dyDescent="0.35">
      <c r="A15" s="17" t="s">
        <v>55</v>
      </c>
      <c r="B15" s="17"/>
      <c r="C15" s="17"/>
      <c r="D15" s="17"/>
      <c r="E15" s="17"/>
      <c r="F15" s="17"/>
      <c r="G15" s="17"/>
      <c r="H15" s="17"/>
      <c r="I15" s="23"/>
      <c r="J15" s="17"/>
      <c r="K15" s="17"/>
      <c r="L15" s="32"/>
      <c r="M15" s="32"/>
    </row>
    <row r="16" spans="1:13" ht="14.5" x14ac:dyDescent="0.35">
      <c r="A16" s="9">
        <v>12</v>
      </c>
      <c r="B16" s="9"/>
      <c r="C16" s="9" t="s">
        <v>53</v>
      </c>
      <c r="D16" s="9" t="s">
        <v>54</v>
      </c>
      <c r="E16" s="9" t="s">
        <v>53</v>
      </c>
      <c r="F16" s="9" t="s">
        <v>54</v>
      </c>
      <c r="G16" s="9" t="s">
        <v>53</v>
      </c>
      <c r="H16" s="9" t="s">
        <v>21</v>
      </c>
      <c r="I16" s="18">
        <v>44684</v>
      </c>
      <c r="J16" s="9"/>
      <c r="K16" s="9"/>
      <c r="L16" s="32"/>
      <c r="M16" s="32"/>
    </row>
    <row r="17" spans="1:13" ht="14.5" x14ac:dyDescent="0.35">
      <c r="A17" s="9">
        <v>13</v>
      </c>
      <c r="B17" s="9"/>
      <c r="C17" s="9" t="s">
        <v>53</v>
      </c>
      <c r="D17" s="9" t="s">
        <v>54</v>
      </c>
      <c r="E17" s="9" t="s">
        <v>53</v>
      </c>
      <c r="F17" s="9" t="s">
        <v>54</v>
      </c>
      <c r="G17" s="9" t="s">
        <v>53</v>
      </c>
      <c r="H17" s="9" t="s">
        <v>21</v>
      </c>
      <c r="I17" s="18">
        <v>44685</v>
      </c>
      <c r="J17" s="9"/>
      <c r="K17" s="9"/>
      <c r="L17" s="32"/>
      <c r="M17" s="32"/>
    </row>
    <row r="18" spans="1:13" ht="14.5" x14ac:dyDescent="0.35">
      <c r="A18" s="9">
        <v>14</v>
      </c>
      <c r="B18" s="9"/>
      <c r="C18" s="9" t="s">
        <v>53</v>
      </c>
      <c r="D18" s="9" t="s">
        <v>53</v>
      </c>
      <c r="E18" s="9" t="s">
        <v>53</v>
      </c>
      <c r="F18" s="9" t="s">
        <v>53</v>
      </c>
      <c r="G18" s="9" t="s">
        <v>53</v>
      </c>
      <c r="H18" s="9" t="s">
        <v>22</v>
      </c>
      <c r="I18" s="18">
        <v>44686</v>
      </c>
      <c r="J18" s="9"/>
      <c r="K18" s="9"/>
      <c r="L18" s="32"/>
      <c r="M18" s="32"/>
    </row>
    <row r="19" spans="1:13" ht="14.5" x14ac:dyDescent="0.35">
      <c r="A19" s="9">
        <v>15</v>
      </c>
      <c r="B19" s="9"/>
      <c r="C19" s="9" t="s">
        <v>53</v>
      </c>
      <c r="D19" s="9" t="s">
        <v>53</v>
      </c>
      <c r="E19" s="9" t="s">
        <v>53</v>
      </c>
      <c r="F19" s="9" t="s">
        <v>53</v>
      </c>
      <c r="G19" s="9" t="s">
        <v>53</v>
      </c>
      <c r="H19" s="9" t="s">
        <v>23</v>
      </c>
      <c r="I19" s="18">
        <v>44687</v>
      </c>
      <c r="J19" s="9"/>
      <c r="K19" s="9"/>
      <c r="L19" s="32"/>
      <c r="M19" s="32"/>
    </row>
    <row r="20" spans="1:13" ht="14.5" x14ac:dyDescent="0.35">
      <c r="A20" s="9">
        <v>16</v>
      </c>
      <c r="B20" s="9"/>
      <c r="C20" s="9" t="s">
        <v>53</v>
      </c>
      <c r="D20" s="9" t="s">
        <v>53</v>
      </c>
      <c r="E20" s="9" t="s">
        <v>53</v>
      </c>
      <c r="F20" s="9" t="s">
        <v>53</v>
      </c>
      <c r="G20" s="9" t="s">
        <v>53</v>
      </c>
      <c r="H20" s="9" t="s">
        <v>22</v>
      </c>
      <c r="I20" s="18">
        <v>44688</v>
      </c>
      <c r="J20" s="9"/>
      <c r="K20" s="9"/>
      <c r="L20" s="32"/>
      <c r="M20" s="32"/>
    </row>
  </sheetData>
  <mergeCells count="3">
    <mergeCell ref="A7:E7"/>
    <mergeCell ref="B2:E2"/>
    <mergeCell ref="A9:B9"/>
  </mergeCells>
  <dataValidations count="1">
    <dataValidation type="list" allowBlank="1" showInputMessage="1" showErrorMessage="1" sqref="H10:H20" xr:uid="{98DA8D80-DA08-4200-982C-D6A67AC87A5D}">
      <formula1>$M$10:$M$13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A555AC2-5BBC-436B-AB9B-413865F48FD2}">
            <xm:f>NOT(ISERROR(SEARCH($M$13,H10)))</xm:f>
            <xm:f>$M$13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" operator="containsText" id="{53A0B995-8F77-48BE-9C4C-61E599D84486}">
            <xm:f>NOT(ISERROR(SEARCH($M$12,H10)))</xm:f>
            <xm:f>$M$12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" operator="containsText" id="{AA706A30-8C57-46A5-B8A5-58ACFC1BABE6}">
            <xm:f>NOT(ISERROR(SEARCH($M$11,H10)))</xm:f>
            <xm:f>$M$11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A218BC19-C943-4578-A07D-9DA1B8B8B514}">
            <xm:f>NOT(ISERROR(SEARCH($M$10,H10)))</xm:f>
            <xm:f>$M$10</xm:f>
            <x14:dxf>
              <fill>
                <patternFill>
                  <bgColor rgb="FF92D050"/>
                </patternFill>
              </fill>
            </x14:dxf>
          </x14:cfRule>
          <xm:sqref>H10:H20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Repost</vt:lpstr>
      <vt:lpstr>Test scenarios</vt:lpstr>
      <vt:lpstr>Ma trận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2022-04-04T14:50:52Z</dcterms:created>
  <dcterms:modified xsi:type="dcterms:W3CDTF">2022-08-08T09:37:35Z</dcterms:modified>
</cp:coreProperties>
</file>