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xlsrvcdf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92030550\OneDrive - Claro SA\"/>
    </mc:Choice>
  </mc:AlternateContent>
  <bookViews>
    <workbookView xWindow="238" yWindow="108" windowWidth="14801" windowHeight="8012" tabRatio="206"/>
  </bookViews>
  <sheets>
    <sheet name="APP" sheetId="1" r:id="rId1"/>
    <sheet name="Plan1" sheetId="2" r:id="rId2"/>
  </sheets>
  <definedNames>
    <definedName name="Aporte">APP!$D$17:$D$17</definedName>
    <definedName name="Patrimonio">APP!$D$20:$D$20</definedName>
    <definedName name="Qts_anos">APP!$D$18:$D$18</definedName>
    <definedName name="Rendimento_carteira">APP!$D$13:$D$13</definedName>
    <definedName name="Salario">APP!$D$12:$D$12</definedName>
    <definedName name="Sugestao_investimento">APP!$D$14:$D$14</definedName>
    <definedName name="Taxa_mensal">APP!$D$19:$D$19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 a="1"/>
  <c r="D26" i="1" a="1"/>
  <c r="D27" i="1" a="1"/>
  <c r="D28" i="1" a="1"/>
  <c r="C37" i="1" l="1"/>
  <c r="C38" i="1"/>
  <c r="C39" i="1"/>
  <c r="C40" i="1"/>
  <c r="D40" i="1" s="1"/>
  <c r="C41" i="1"/>
  <c r="D41" i="1" s="1"/>
  <c r="C36" i="1"/>
  <c r="D36" i="1" s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3" i="1"/>
  <c r="D20" i="1" a="1"/>
  <c r="D20" i="1" s="1"/>
  <c r="D21" i="1" s="1"/>
  <c r="D39" i="1" l="1"/>
  <c r="D38" i="1"/>
  <c r="D37" i="1"/>
  <c r="D42" i="1" l="1"/>
  <c r="D24" i="1" l="1" a="1"/>
  <c r="D14" i="1"/>
  <c r="C25" i="1"/>
  <c r="D25" i="1" s="1"/>
  <c r="C26" i="1"/>
  <c r="D26" i="1" s="1"/>
  <c r="C27" i="1"/>
  <c r="D27" i="1" s="1"/>
  <c r="C28" i="1"/>
  <c r="D28" i="1" s="1"/>
  <c r="C24" i="1"/>
  <c r="D2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<sst xmlns="http://schemas.openxmlformats.org/spreadsheetml/2006/main" count="71" uniqueCount="34">
  <si>
    <t>INVESTIMENTO MENSAL</t>
  </si>
  <si>
    <t>CONFIGURAÇÕES</t>
  </si>
  <si>
    <t>Quanto Investir por mês?</t>
  </si>
  <si>
    <t>Salário</t>
  </si>
  <si>
    <t>Por Quantos Anos?</t>
  </si>
  <si>
    <t>Rendimento Carteira</t>
  </si>
  <si>
    <t>Taxa de Rendimento Mensal?</t>
  </si>
  <si>
    <t>Patrimônio Acumulado ?</t>
  </si>
  <si>
    <t>Dividendos Mensais?</t>
  </si>
  <si>
    <t>Cenários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</si>
  <si>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</si>
  <si>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</si>
  <si>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</si>
  <si>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</si>
  <si>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</si>
  <si>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</si>
  <si>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Agressivo</t>
  </si>
  <si>
    <t>Conservador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</si>
  <si>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</si>
  <si>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</si>
  <si>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</si>
  <si>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</si>
  <si>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</si>
  <si>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</si>
  <si>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</si>
  <si>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</si>
  <si>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</si>
  <si>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</si>
  <si>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</si>
  <si>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</si>
  <si>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 xml:space="preserve">CHAVE </t>
  </si>
  <si>
    <t>Moderado</t>
  </si>
  <si>
    <t>Moderado-TIJOLO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</si>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</sst>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&quot;R$&quot;\ #,##0.00"/>
  </numFmts>
  <fonts count="13">
    <font>
      <sz val="11"/>
      <color theme="1"/>
      <name val="Aptos Narrow"/>
      <family val="2"/>
      <scheme val="minor"/>
    </font>
    <font>
      <b/>
      <sz val="20"/>
      <color theme="0"/>
      <name val="Aptos Narrow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Narrow"/>
    </font>
    <font>
      <sz val="12"/>
      <color theme="1"/>
      <name val="Aptos Narrow"/>
    </font>
    <font>
      <b/>
      <sz val="18"/>
      <color theme="0"/>
      <name val="Aptos Narrow"/>
      <family val="2"/>
      <scheme val="minor"/>
    </font>
    <font>
      <b/>
      <sz val="18"/>
      <color theme="0"/>
      <name val="Aptos Narrow"/>
    </font>
    <font>
      <sz val="11"/>
      <color theme="1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theme="0" tint="-0.149998474074526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/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9" fillId="6" borderId="0" applyNumberFormat="0" applyBorder="0" applyAlignment="0" applyProtection="0"/>
  </cellStyleXfs>
  <cellXfs count="62">
    <xf numFmtId="0" fontId="0" fillId="0" borderId="0" xfId="0"/>
    <xf numFmtId="0" fontId="3" fillId="2" borderId="0" xfId="0" applyFont="1" applyFill="1"/>
    <xf numFmtId="9" fontId="0" fillId="0" borderId="0" xfId="0" applyNumberFormat="1"/>
    <xf numFmtId="164" fontId="0" fillId="0" borderId="0" xfId="0" applyNumberFormat="1"/>
    <xf numFmtId="0" fontId="6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8" fontId="2" fillId="3" borderId="9" xfId="0" applyNumberFormat="1" applyFont="1" applyFill="1" applyBorder="1" applyAlignment="1">
      <alignment horizontal="center"/>
    </xf>
    <xf numFmtId="164" fontId="5" fillId="3" borderId="5" xfId="0" applyNumberFormat="1" applyFont="1" applyFill="1" applyBorder="1" applyAlignment="1">
      <alignment horizontal="center"/>
    </xf>
    <xf numFmtId="164" fontId="5" fillId="3" borderId="13" xfId="0" applyNumberFormat="1" applyFont="1" applyFill="1" applyBorder="1" applyAlignment="1">
      <alignment horizontal="center"/>
    </xf>
    <xf numFmtId="164" fontId="5" fillId="3" borderId="8" xfId="0" applyNumberFormat="1" applyFont="1" applyFill="1" applyBorder="1" applyAlignment="1">
      <alignment horizontal="center"/>
    </xf>
    <xf numFmtId="164" fontId="5" fillId="3" borderId="9" xfId="0" applyNumberFormat="1" applyFont="1" applyFill="1" applyBorder="1" applyAlignment="1">
      <alignment horizontal="center"/>
    </xf>
    <xf numFmtId="164" fontId="5" fillId="3" borderId="11" xfId="0" applyNumberFormat="1" applyFont="1" applyFill="1" applyBorder="1" applyAlignment="1">
      <alignment horizontal="center"/>
    </xf>
    <xf numFmtId="164" fontId="5" fillId="3" borderId="12" xfId="0" applyNumberFormat="1" applyFont="1" applyFill="1" applyBorder="1" applyAlignment="1">
      <alignment horizontal="center"/>
    </xf>
    <xf numFmtId="0" fontId="10" fillId="3" borderId="4" xfId="0" applyFont="1" applyFill="1" applyBorder="1" applyAlignment="1">
      <alignment horizontal="left" indent="3"/>
    </xf>
    <xf numFmtId="0" fontId="10" fillId="3" borderId="5" xfId="0" applyFont="1" applyFill="1" applyBorder="1" applyAlignment="1">
      <alignment horizontal="left" indent="3"/>
    </xf>
    <xf numFmtId="0" fontId="10" fillId="3" borderId="7" xfId="0" applyFont="1" applyFill="1" applyBorder="1" applyAlignment="1">
      <alignment horizontal="left" indent="3"/>
    </xf>
    <xf numFmtId="0" fontId="10" fillId="3" borderId="8" xfId="0" applyFont="1" applyFill="1" applyBorder="1" applyAlignment="1">
      <alignment horizontal="left" indent="3"/>
    </xf>
    <xf numFmtId="0" fontId="10" fillId="3" borderId="10" xfId="0" applyFont="1" applyFill="1" applyBorder="1" applyAlignment="1">
      <alignment horizontal="left" indent="3"/>
    </xf>
    <xf numFmtId="0" fontId="10" fillId="3" borderId="11" xfId="0" applyFont="1" applyFill="1" applyBorder="1" applyAlignment="1">
      <alignment horizontal="left" indent="3"/>
    </xf>
    <xf numFmtId="0" fontId="10" fillId="0" borderId="4" xfId="0" applyFont="1" applyBorder="1" applyAlignment="1">
      <alignment horizontal="left" indent="3"/>
    </xf>
    <xf numFmtId="0" fontId="10" fillId="0" borderId="5" xfId="0" applyFont="1" applyBorder="1" applyAlignment="1">
      <alignment horizontal="left" indent="3"/>
    </xf>
    <xf numFmtId="0" fontId="10" fillId="0" borderId="7" xfId="0" applyFont="1" applyBorder="1" applyAlignment="1">
      <alignment horizontal="left" indent="3"/>
    </xf>
    <xf numFmtId="0" fontId="10" fillId="0" borderId="8" xfId="0" applyFont="1" applyBorder="1" applyAlignment="1">
      <alignment horizontal="left" indent="3"/>
    </xf>
    <xf numFmtId="0" fontId="11" fillId="3" borderId="7" xfId="0" applyFont="1" applyFill="1" applyBorder="1" applyAlignment="1">
      <alignment horizontal="left" indent="3"/>
    </xf>
    <xf numFmtId="0" fontId="11" fillId="3" borderId="8" xfId="0" applyFont="1" applyFill="1" applyBorder="1" applyAlignment="1">
      <alignment horizontal="left" indent="3"/>
    </xf>
    <xf numFmtId="0" fontId="11" fillId="3" borderId="10" xfId="0" applyFont="1" applyFill="1" applyBorder="1" applyAlignment="1">
      <alignment horizontal="left" indent="3"/>
    </xf>
    <xf numFmtId="0" fontId="11" fillId="3" borderId="11" xfId="0" applyFont="1" applyFill="1" applyBorder="1" applyAlignment="1">
      <alignment horizontal="left" indent="3"/>
    </xf>
    <xf numFmtId="0" fontId="10" fillId="3" borderId="4" xfId="0" applyFont="1" applyFill="1" applyBorder="1" applyAlignment="1">
      <alignment horizontal="left" indent="3"/>
    </xf>
    <xf numFmtId="0" fontId="10" fillId="3" borderId="7" xfId="0" applyFont="1" applyFill="1" applyBorder="1" applyAlignment="1">
      <alignment horizontal="left" indent="3"/>
    </xf>
    <xf numFmtId="0" fontId="10" fillId="3" borderId="10" xfId="0" applyFont="1" applyFill="1" applyBorder="1" applyAlignment="1">
      <alignment horizontal="left" indent="3"/>
    </xf>
    <xf numFmtId="0" fontId="9" fillId="6" borderId="0" xfId="2"/>
    <xf numFmtId="0" fontId="0" fillId="3" borderId="0" xfId="0" applyFill="1"/>
    <xf numFmtId="0" fontId="9" fillId="6" borderId="0" xfId="2" applyAlignment="1">
      <alignment horizontal="center"/>
    </xf>
    <xf numFmtId="0" fontId="12" fillId="3" borderId="0" xfId="0" applyFont="1" applyFill="1"/>
    <xf numFmtId="164" fontId="12" fillId="3" borderId="0" xfId="0" applyNumberFormat="1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0" fillId="8" borderId="0" xfId="0" applyFill="1"/>
    <xf numFmtId="164" fontId="0" fillId="0" borderId="0" xfId="0" applyNumberFormat="1" applyAlignment="1">
      <alignment horizontal="center"/>
    </xf>
    <xf numFmtId="164" fontId="12" fillId="8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9" fillId="6" borderId="0" xfId="1" applyFont="1" applyFill="1"/>
    <xf numFmtId="164" fontId="2" fillId="3" borderId="12" xfId="0" applyNumberFormat="1" applyFont="1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10" fontId="0" fillId="0" borderId="9" xfId="1" applyNumberFormat="1" applyFont="1" applyBorder="1" applyAlignment="1">
      <alignment horizontal="center"/>
    </xf>
  </cellXfs>
  <cellStyles count="3">
    <cellStyle name="Neutra" xfId="2" builtinId="28"/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APP!$B$36:$B$41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1936</xdr:colOff>
      <xdr:row>1</xdr:row>
      <xdr:rowOff>62020</xdr:rowOff>
    </xdr:from>
    <xdr:to>
      <xdr:col>4</xdr:col>
      <xdr:colOff>42969</xdr:colOff>
      <xdr:row>9</xdr:row>
      <xdr:rowOff>4440</xdr:rowOff>
    </xdr:to>
    <xdr:pic>
      <xdr:nvPicPr>
        <xdr:cNvPr id="3" name="Imagem 2" title="INVEST">
          <a:extLst>
            <a:ext uri="{FF2B5EF4-FFF2-40B4-BE49-F238E27FC236}">
              <a16:creationId xmlns:a16="http://schemas.microsoft.com/office/drawing/2014/main" xmlns="" id="{DC72C0E7-8A9F-EE2E-492F-F83A64F76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131" y="233900"/>
          <a:ext cx="5309147" cy="1317458"/>
        </a:xfrm>
        <a:prstGeom prst="rect">
          <a:avLst/>
        </a:prstGeom>
      </xdr:spPr>
    </xdr:pic>
    <xdr:clientData/>
  </xdr:twoCellAnchor>
  <xdr:twoCellAnchor>
    <xdr:from>
      <xdr:col>1</xdr:col>
      <xdr:colOff>42970</xdr:colOff>
      <xdr:row>1</xdr:row>
      <xdr:rowOff>137504</xdr:rowOff>
    </xdr:from>
    <xdr:to>
      <xdr:col>2</xdr:col>
      <xdr:colOff>163285</xdr:colOff>
      <xdr:row>4</xdr:row>
      <xdr:rowOff>2579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F66BA4A0-CADC-98ED-E764-850F5975B67A}"/>
            </a:ext>
            <a:ext uri="{147F2762-F138-4A5C-976F-8EAC2B608ADB}">
              <a16:predDERef xmlns:a16="http://schemas.microsoft.com/office/drawing/2014/main" xmlns="" pred="{DC72C0E7-8A9F-EE2E-492F-F83A64F76EF5}"/>
            </a:ext>
          </a:extLst>
        </xdr:cNvPr>
        <xdr:cNvSpPr txBox="1"/>
      </xdr:nvSpPr>
      <xdr:spPr>
        <a:xfrm>
          <a:off x="335165" y="309384"/>
          <a:ext cx="2853203" cy="380714"/>
        </a:xfrm>
        <a:prstGeom prst="rec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8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D.C</a:t>
          </a:r>
          <a:r>
            <a:rPr lang="en-US" sz="2800" b="1" i="0" u="none" strike="noStrike" baseline="0">
              <a:solidFill>
                <a:srgbClr val="FFFF00"/>
              </a:solidFill>
              <a:latin typeface="Aptos Narrow" panose="020B0004020202020204" pitchFamily="34" charset="0"/>
            </a:rPr>
            <a:t> </a:t>
          </a:r>
          <a:r>
            <a:rPr lang="en-US" sz="2800" b="1" i="0" u="none" strike="noStrike">
              <a:solidFill>
                <a:srgbClr val="FFFF00"/>
              </a:solidFill>
              <a:latin typeface="Aptos Narrow" panose="020B0004020202020204" pitchFamily="34" charset="0"/>
            </a:rPr>
            <a:t>INVESTIMENTO</a:t>
          </a:r>
        </a:p>
      </xdr:txBody>
    </xdr:sp>
    <xdr:clientData/>
  </xdr:twoCellAnchor>
  <xdr:twoCellAnchor>
    <xdr:from>
      <xdr:col>1</xdr:col>
      <xdr:colOff>429698</xdr:colOff>
      <xdr:row>42</xdr:row>
      <xdr:rowOff>154689</xdr:rowOff>
    </xdr:from>
    <xdr:to>
      <xdr:col>3</xdr:col>
      <xdr:colOff>395323</xdr:colOff>
      <xdr:row>57</xdr:row>
      <xdr:rowOff>5153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XFD42"/>
  <sheetViews>
    <sheetView showGridLines="0" showRowColHeaders="0" tabSelected="1" zoomScale="80" zoomScaleNormal="80" workbookViewId="0">
      <selection activeCell="H15" sqref="H15"/>
    </sheetView>
  </sheetViews>
  <sheetFormatPr defaultColWidth="0" defaultRowHeight="13.55"/>
  <cols>
    <col min="1" max="1" width="3.90625" customWidth="1"/>
    <col min="2" max="2" width="36.1796875" customWidth="1"/>
    <col min="3" max="3" width="17.26953125" bestFit="1" customWidth="1"/>
    <col min="4" max="4" width="16.26953125" bestFit="1" customWidth="1"/>
    <col min="5" max="5" width="3.7265625" customWidth="1"/>
    <col min="6" max="6" width="4.7265625" customWidth="1"/>
    <col min="7" max="7" width="2.26953125" customWidth="1"/>
    <col min="8" max="8" width="3.90625" customWidth="1"/>
    <col min="9" max="11" width="9.1796875" hidden="1" customWidth="1"/>
    <col min="16383" max="16383" width="1.90625" hidden="1" customWidth="1"/>
    <col min="16384" max="16384" width="0.90625" hidden="1" customWidth="1"/>
  </cols>
  <sheetData>
    <row r="10" spans="2:7" ht="14.1" thickBot="1"/>
    <row r="11" spans="2:7" ht="23.3" thickTop="1" thickBot="1">
      <c r="B11" s="6" t="s">
        <v>1</v>
      </c>
      <c r="C11" s="7"/>
      <c r="D11" s="8"/>
    </row>
    <row r="12" spans="2:7" ht="18.399999999999999" thickTop="1">
      <c r="B12" s="27" t="s">
        <v>3</v>
      </c>
      <c r="C12" s="28"/>
      <c r="D12" s="15">
        <v>2000</v>
      </c>
    </row>
    <row r="13" spans="2:7" ht="17.899999999999999">
      <c r="B13" s="29" t="s">
        <v>5</v>
      </c>
      <c r="C13" s="30"/>
      <c r="D13" s="61">
        <v>6.0000000000000001E-3</v>
      </c>
    </row>
    <row r="14" spans="2:7" ht="18.399999999999999" thickBot="1">
      <c r="B14" s="31" t="s">
        <v>33</v>
      </c>
      <c r="C14" s="32"/>
      <c r="D14" s="16">
        <f>D12*30%</f>
        <v>600</v>
      </c>
    </row>
    <row r="15" spans="2:7" ht="14.65" thickTop="1" thickBot="1"/>
    <row r="16" spans="2:7" ht="22.5" customHeight="1" thickTop="1" thickBot="1">
      <c r="B16" s="9" t="s">
        <v>0</v>
      </c>
      <c r="C16" s="10"/>
      <c r="D16" s="11"/>
      <c r="G16" s="4"/>
    </row>
    <row r="17" spans="1:7" ht="18.399999999999999" thickTop="1">
      <c r="B17" s="33" t="s">
        <v>2</v>
      </c>
      <c r="C17" s="34"/>
      <c r="D17" s="17">
        <v>200</v>
      </c>
      <c r="G17" s="3"/>
    </row>
    <row r="18" spans="1:7" ht="17.899999999999999">
      <c r="B18" s="35" t="s">
        <v>4</v>
      </c>
      <c r="C18" s="36"/>
      <c r="D18" s="18">
        <v>5</v>
      </c>
      <c r="G18" s="2"/>
    </row>
    <row r="19" spans="1:7" ht="17.899999999999999">
      <c r="B19" s="35" t="s">
        <v>6</v>
      </c>
      <c r="C19" s="36"/>
      <c r="D19" s="19">
        <v>1.0789999999999999E-2</v>
      </c>
      <c r="G19" s="3"/>
    </row>
    <row r="20" spans="1:7" ht="17.899999999999999">
      <c r="B20" s="37" t="s">
        <v>7</v>
      </c>
      <c r="C20" s="38"/>
      <c r="D20" s="20" cm="1">
        <f t="array" ref="D20">FV(Taxa_mensal,Qts_anos*12,Aporte*-1)</f>
        <v>16755.382799697527</v>
      </c>
    </row>
    <row r="21" spans="1:7" ht="18.399999999999999" thickBot="1">
      <c r="B21" s="39" t="s">
        <v>8</v>
      </c>
      <c r="C21" s="40"/>
      <c r="D21" s="58">
        <f>Patrimonio*Rendimento_carteira</f>
        <v>100.53229679818516</v>
      </c>
      <c r="F21" s="2"/>
    </row>
    <row r="22" spans="1:7" ht="14.65" thickTop="1" thickBot="1"/>
    <row r="23" spans="1:7" ht="26" thickTop="1">
      <c r="B23" s="12" t="s">
        <v>9</v>
      </c>
      <c r="C23" s="13"/>
      <c r="D23" s="14" t="s">
        <v>10</v>
      </c>
    </row>
    <row r="24" spans="1:7" ht="17.899999999999999">
      <c r="A24" s="1">
        <v>2</v>
      </c>
      <c r="B24" s="41" t="s">
        <v>11</v>
      </c>
      <c r="C24" s="21">
        <f>FV($D$19,$A24*12,$D$17*-1)</f>
        <v>5445.5254595290435</v>
      </c>
      <c r="D24" s="22" cm="1">
        <f t="array" ref="D24">C24*Rendimento_carteira</f>
        <v>32.673152757174265</v>
      </c>
    </row>
    <row r="25" spans="1:7" ht="17.899999999999999">
      <c r="A25" s="1">
        <v>5</v>
      </c>
      <c r="B25" s="42" t="s">
        <v>12</v>
      </c>
      <c r="C25" s="23">
        <f>FV($D$19,$A25*12,$D$17*-1)</f>
        <v>16755.382799697527</v>
      </c>
      <c r="D25" s="24" cm="1">
        <f t="array" ref="D25">C25*Rendimento_carteira</f>
        <v>100.53229679818516</v>
      </c>
    </row>
    <row r="26" spans="1:7" ht="17.899999999999999">
      <c r="A26" s="1">
        <v>10</v>
      </c>
      <c r="B26" s="42" t="s">
        <v>13</v>
      </c>
      <c r="C26" s="23">
        <f>FV($D$19,$A26*12,$D$17*-1)</f>
        <v>48656.842506034438</v>
      </c>
      <c r="D26" s="24" cm="1">
        <f t="array" ref="D26">C26*Rendimento_carteira</f>
        <v>291.94105503620665</v>
      </c>
    </row>
    <row r="27" spans="1:7" ht="17.899999999999999">
      <c r="A27" s="1">
        <v>20</v>
      </c>
      <c r="B27" s="42" t="s">
        <v>14</v>
      </c>
      <c r="C27" s="23">
        <f>FV($D$19,$A27*12,$D$17*-1)</f>
        <v>225039.68001941612</v>
      </c>
      <c r="D27" s="24" cm="1">
        <f t="array" ref="D27">C27*Rendimento_carteira</f>
        <v>1350.2380801164968</v>
      </c>
    </row>
    <row r="28" spans="1:7" ht="18.399999999999999" thickBot="1">
      <c r="A28" s="1">
        <v>30</v>
      </c>
      <c r="B28" s="43" t="s">
        <v>15</v>
      </c>
      <c r="C28" s="25">
        <f>FV($D$19,$A28*12,$D$17*-1)</f>
        <v>864433.93100094295</v>
      </c>
      <c r="D28" s="26" cm="1">
        <f t="array" ref="D28">C28*Rendimento_carteira</f>
        <v>5186.6035860056581</v>
      </c>
    </row>
    <row r="29" spans="1:7" ht="14.1" thickTop="1"/>
    <row r="32" spans="1:7">
      <c r="B32" s="44" t="s">
        <v>19</v>
      </c>
      <c r="C32" s="46" t="s">
        <v>31</v>
      </c>
      <c r="D32" s="44"/>
    </row>
    <row r="33" spans="2:4" ht="14.1">
      <c r="B33" s="47" t="s">
        <v>18</v>
      </c>
      <c r="C33" s="48">
        <f>Aporte</f>
        <v>200</v>
      </c>
      <c r="D33" s="45"/>
    </row>
    <row r="35" spans="2:4" ht="14.1">
      <c r="B35" s="49" t="s">
        <v>20</v>
      </c>
      <c r="C35" s="49" t="s">
        <v>21</v>
      </c>
      <c r="D35" s="49" t="s">
        <v>22</v>
      </c>
    </row>
    <row r="36" spans="2:4">
      <c r="B36" s="5" t="s">
        <v>23</v>
      </c>
      <c r="C36" s="53">
        <f>VLOOKUP($C$32&amp;"-"&amp;B36,Plan1!$A:$D,4,FALSE)</f>
        <v>0.32</v>
      </c>
      <c r="D36" s="51">
        <f>C36*$C$33</f>
        <v>64</v>
      </c>
    </row>
    <row r="37" spans="2:4">
      <c r="B37" s="5" t="s">
        <v>24</v>
      </c>
      <c r="C37" s="53">
        <f>VLOOKUP($C$32&amp;"-"&amp;B37,Plan1!$A:$D,4,FALSE)</f>
        <v>0.35</v>
      </c>
      <c r="D37" s="51">
        <f t="shared" ref="D37:D41" si="0">C37*$C$33</f>
        <v>70</v>
      </c>
    </row>
    <row r="38" spans="2:4">
      <c r="B38" s="5" t="s">
        <v>25</v>
      </c>
      <c r="C38" s="53">
        <f>VLOOKUP($C$32&amp;"-"&amp;B38,Plan1!$A:$D,4,FALSE)</f>
        <v>0.08</v>
      </c>
      <c r="D38" s="51">
        <f t="shared" si="0"/>
        <v>16</v>
      </c>
    </row>
    <row r="39" spans="2:4">
      <c r="B39" s="5" t="s">
        <v>26</v>
      </c>
      <c r="C39" s="53">
        <f>VLOOKUP($C$32&amp;"-"&amp;B39,Plan1!$A:$D,4,FALSE)</f>
        <v>0.05</v>
      </c>
      <c r="D39" s="51">
        <f t="shared" si="0"/>
        <v>10</v>
      </c>
    </row>
    <row r="40" spans="2:4">
      <c r="B40" s="5" t="s">
        <v>27</v>
      </c>
      <c r="C40" s="53">
        <f>VLOOKUP($C$32&amp;"-"&amp;B40,Plan1!$A:$D,4,FALSE)</f>
        <v>0.1</v>
      </c>
      <c r="D40" s="51">
        <f t="shared" si="0"/>
        <v>20</v>
      </c>
    </row>
    <row r="41" spans="2:4">
      <c r="B41" s="5" t="s">
        <v>28</v>
      </c>
      <c r="C41" s="53">
        <f>VLOOKUP($C$32&amp;"-"&amp;B41,Plan1!$A:$D,4,FALSE)</f>
        <v>0.1</v>
      </c>
      <c r="D41" s="51">
        <f t="shared" si="0"/>
        <v>20</v>
      </c>
    </row>
    <row r="42" spans="2:4" ht="14.1">
      <c r="B42" s="50"/>
      <c r="C42" s="50"/>
      <c r="D42" s="52">
        <f>SUM(D36:D41)</f>
        <v>200</v>
      </c>
    </row>
  </sheetData>
  <mergeCells count="11">
    <mergeCell ref="B11:D11"/>
    <mergeCell ref="B12:C12"/>
    <mergeCell ref="B13:C13"/>
    <mergeCell ref="B14:C14"/>
    <mergeCell ref="B23:C23"/>
    <mergeCell ref="B17:C17"/>
    <mergeCell ref="B18:C18"/>
    <mergeCell ref="B19:C19"/>
    <mergeCell ref="B20:C20"/>
    <mergeCell ref="B21:C21"/>
    <mergeCell ref="B16:D16"/>
  </mergeCells>
  <dataValidations count="1">
    <dataValidation type="list" allowBlank="1" showInputMessage="1" showErrorMessage="1" sqref="C32">
      <formula1>"Conservador,Moderado,Agressivo"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D2" sqref="A2:D2"/>
    </sheetView>
  </sheetViews>
  <sheetFormatPr defaultRowHeight="13.55"/>
  <cols>
    <col min="1" max="1" width="29.08984375" customWidth="1"/>
    <col min="2" max="2" width="11" bestFit="1" customWidth="1"/>
    <col min="3" max="3" width="18.81640625" bestFit="1" customWidth="1"/>
    <col min="7" max="7" width="16.1796875" bestFit="1" customWidth="1"/>
  </cols>
  <sheetData>
    <row r="2" spans="1:8">
      <c r="A2" s="59" t="s">
        <v>30</v>
      </c>
      <c r="B2" s="59" t="s">
        <v>19</v>
      </c>
      <c r="C2" s="60" t="s">
        <v>20</v>
      </c>
      <c r="D2" s="60" t="s">
        <v>29</v>
      </c>
    </row>
    <row r="3" spans="1:8">
      <c r="A3" t="str">
        <f>B3&amp;"-"&amp;C3</f>
        <v>Conservador-PAPEL</v>
      </c>
      <c r="B3" t="s">
        <v>17</v>
      </c>
      <c r="C3" s="5" t="s">
        <v>23</v>
      </c>
      <c r="D3" s="53">
        <v>0.3</v>
      </c>
      <c r="H3" t="s">
        <v>29</v>
      </c>
    </row>
    <row r="4" spans="1:8">
      <c r="A4" t="str">
        <f t="shared" ref="A4:A20" si="0">B4&amp;"-"&amp;C4</f>
        <v>Conservador-TIJOLO</v>
      </c>
      <c r="B4" t="s">
        <v>17</v>
      </c>
      <c r="C4" s="5" t="s">
        <v>24</v>
      </c>
      <c r="D4" s="53">
        <v>0.5</v>
      </c>
      <c r="G4" s="44" t="s">
        <v>32</v>
      </c>
      <c r="H4" s="57">
        <f>VLOOKUP(G4,$A:$D,4,FALSE)</f>
        <v>0.35</v>
      </c>
    </row>
    <row r="5" spans="1:8">
      <c r="A5" t="str">
        <f t="shared" si="0"/>
        <v>Conservador-HÍBRIDOS</v>
      </c>
      <c r="B5" t="s">
        <v>17</v>
      </c>
      <c r="C5" s="5" t="s">
        <v>25</v>
      </c>
      <c r="D5" s="53">
        <v>0.1</v>
      </c>
    </row>
    <row r="6" spans="1:8">
      <c r="A6" t="str">
        <f t="shared" si="0"/>
        <v>Conservador-FOFs</v>
      </c>
      <c r="B6" t="s">
        <v>17</v>
      </c>
      <c r="C6" s="5" t="s">
        <v>26</v>
      </c>
      <c r="D6" s="53">
        <v>0.1</v>
      </c>
    </row>
    <row r="7" spans="1:8">
      <c r="A7" t="str">
        <f t="shared" si="0"/>
        <v>Conservador-DESENVOLVIMENTO</v>
      </c>
      <c r="B7" t="s">
        <v>17</v>
      </c>
      <c r="C7" s="5" t="s">
        <v>27</v>
      </c>
      <c r="D7" s="53">
        <v>0</v>
      </c>
    </row>
    <row r="8" spans="1:8" ht="14.1" thickBot="1">
      <c r="A8" s="54" t="str">
        <f t="shared" si="0"/>
        <v>Conservador-HOTELARIAS</v>
      </c>
      <c r="B8" s="54" t="s">
        <v>17</v>
      </c>
      <c r="C8" s="55" t="s">
        <v>28</v>
      </c>
      <c r="D8" s="56">
        <v>0</v>
      </c>
    </row>
    <row r="9" spans="1:8">
      <c r="A9" t="str">
        <f t="shared" si="0"/>
        <v>Moderado-PAPEL</v>
      </c>
      <c r="B9" t="s">
        <v>31</v>
      </c>
      <c r="C9" s="5" t="s">
        <v>23</v>
      </c>
      <c r="D9" s="53">
        <v>0.32</v>
      </c>
    </row>
    <row r="10" spans="1:8">
      <c r="A10" t="str">
        <f t="shared" si="0"/>
        <v>Moderado-TIJOLO</v>
      </c>
      <c r="B10" t="s">
        <v>31</v>
      </c>
      <c r="C10" s="5" t="s">
        <v>24</v>
      </c>
      <c r="D10" s="53">
        <v>0.35</v>
      </c>
    </row>
    <row r="11" spans="1:8">
      <c r="A11" t="str">
        <f t="shared" si="0"/>
        <v>Moderado-HÍBRIDOS</v>
      </c>
      <c r="B11" t="s">
        <v>31</v>
      </c>
      <c r="C11" s="5" t="s">
        <v>25</v>
      </c>
      <c r="D11" s="53">
        <v>0.08</v>
      </c>
    </row>
    <row r="12" spans="1:8">
      <c r="A12" t="str">
        <f t="shared" si="0"/>
        <v>Moderado-FOFs</v>
      </c>
      <c r="B12" t="s">
        <v>31</v>
      </c>
      <c r="C12" s="5" t="s">
        <v>26</v>
      </c>
      <c r="D12" s="53">
        <v>0.05</v>
      </c>
    </row>
    <row r="13" spans="1:8">
      <c r="A13" t="str">
        <f t="shared" si="0"/>
        <v>Moderado-DESENVOLVIMENTO</v>
      </c>
      <c r="B13" t="s">
        <v>31</v>
      </c>
      <c r="C13" s="5" t="s">
        <v>27</v>
      </c>
      <c r="D13" s="53">
        <v>0.1</v>
      </c>
    </row>
    <row r="14" spans="1:8" ht="14.1" thickBot="1">
      <c r="A14" s="54" t="str">
        <f t="shared" si="0"/>
        <v>Moderado-HOTELARIAS</v>
      </c>
      <c r="B14" s="54" t="s">
        <v>31</v>
      </c>
      <c r="C14" s="55" t="s">
        <v>28</v>
      </c>
      <c r="D14" s="56">
        <v>0.1</v>
      </c>
    </row>
    <row r="15" spans="1:8">
      <c r="A15" t="str">
        <f t="shared" si="0"/>
        <v>Agressivo-PAPEL</v>
      </c>
      <c r="B15" t="s">
        <v>16</v>
      </c>
      <c r="C15" s="5" t="s">
        <v>23</v>
      </c>
      <c r="D15" s="53">
        <v>0.5</v>
      </c>
    </row>
    <row r="16" spans="1:8">
      <c r="A16" t="str">
        <f t="shared" si="0"/>
        <v>Agressivo-TIJOLO</v>
      </c>
      <c r="B16" t="s">
        <v>16</v>
      </c>
      <c r="C16" s="5" t="s">
        <v>24</v>
      </c>
      <c r="D16" s="53">
        <v>0.1</v>
      </c>
    </row>
    <row r="17" spans="1:4">
      <c r="A17" t="str">
        <f t="shared" si="0"/>
        <v>Agressivo-HÍBRIDOS</v>
      </c>
      <c r="B17" t="s">
        <v>16</v>
      </c>
      <c r="C17" s="5" t="s">
        <v>25</v>
      </c>
      <c r="D17" s="53">
        <v>0.05</v>
      </c>
    </row>
    <row r="18" spans="1:4">
      <c r="A18" t="str">
        <f t="shared" si="0"/>
        <v>Agressivo-FOFs</v>
      </c>
      <c r="B18" t="s">
        <v>16</v>
      </c>
      <c r="C18" s="5" t="s">
        <v>26</v>
      </c>
      <c r="D18" s="53">
        <v>0.05</v>
      </c>
    </row>
    <row r="19" spans="1:4">
      <c r="A19" t="str">
        <f t="shared" si="0"/>
        <v>Agressivo-DESENVOLVIMENTO</v>
      </c>
      <c r="B19" t="s">
        <v>16</v>
      </c>
      <c r="C19" s="5" t="s">
        <v>27</v>
      </c>
      <c r="D19" s="53">
        <v>0.2</v>
      </c>
    </row>
    <row r="20" spans="1:4">
      <c r="A20" t="str">
        <f t="shared" si="0"/>
        <v>Agressivo-HOTELARIAS</v>
      </c>
      <c r="B20" t="s">
        <v>16</v>
      </c>
      <c r="C20" s="5" t="s">
        <v>28</v>
      </c>
      <c r="D20" s="53">
        <v>0.1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Plan1</vt:lpstr>
      <vt:lpstr>Aporte</vt:lpstr>
      <vt:lpstr>Patrimonio</vt:lpstr>
      <vt:lpstr>Qts_anos</vt:lpstr>
      <vt:lpstr>Rendimento_carteira</vt:lpstr>
      <vt:lpstr>Salario</vt:lpstr>
      <vt:lpstr>Sugestao_investimento</vt:lpstr>
      <vt:lpstr>Taxa_mensal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DANIELE DE CARVALHO MACEDO</cp:lastModifiedBy>
  <cp:revision/>
  <dcterms:created xsi:type="dcterms:W3CDTF">2025-06-05T22:31:45Z</dcterms:created>
  <dcterms:modified xsi:type="dcterms:W3CDTF">2025-06-07T00:10:01Z</dcterms:modified>
  <cp:category/>
  <cp:contentStatus/>
</cp:coreProperties>
</file>