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Dia" sheetId="2" r:id="rId5"/>
  </sheets>
  <definedNames/>
  <calcPr/>
</workbook>
</file>

<file path=xl/sharedStrings.xml><?xml version="1.0" encoding="utf-8"?>
<sst xmlns="http://schemas.openxmlformats.org/spreadsheetml/2006/main" count="58" uniqueCount="20">
  <si>
    <t>Átlagok</t>
  </si>
  <si>
    <t>CL 16</t>
  </si>
  <si>
    <t>Előkészítés:</t>
  </si>
  <si>
    <t>CL</t>
  </si>
  <si>
    <t>Kernel 1. 2.</t>
  </si>
  <si>
    <t>Kernel 3.</t>
  </si>
  <si>
    <t>Eredmeny kiolvasása</t>
  </si>
  <si>
    <t>Kiírás:</t>
  </si>
  <si>
    <t>CL 839</t>
  </si>
  <si>
    <t xml:space="preserve">CONN </t>
  </si>
  <si>
    <t>Előkészítés</t>
  </si>
  <si>
    <t>Lekérdezés</t>
  </si>
  <si>
    <t>CONN 16</t>
  </si>
  <si>
    <t>Kiírás</t>
  </si>
  <si>
    <t>CONN i</t>
  </si>
  <si>
    <t>CONN 839</t>
  </si>
  <si>
    <t>CONN 16 i</t>
  </si>
  <si>
    <t>CONN 839 i</t>
  </si>
  <si>
    <t>Előrejelzések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</si>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</sst>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 &quot;μs&quot;"/>
  </numFmts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4FFFF"/>
        <bgColor rgb="FFE4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1" numFmtId="164" xfId="0" applyAlignment="1" applyBorder="1" applyFont="1" applyNumberFormat="1">
      <alignment readingOrder="0"/>
    </xf>
    <xf borderId="4" fillId="0" fontId="3" numFmtId="164" xfId="0" applyAlignment="1" applyBorder="1" applyFont="1" applyNumberFormat="1">
      <alignment readingOrder="0"/>
    </xf>
    <xf borderId="1" fillId="0" fontId="2" numFmtId="0" xfId="0" applyAlignment="1" applyBorder="1" applyFont="1">
      <alignment vertical="bottom"/>
    </xf>
    <xf borderId="0" fillId="0" fontId="3" numFmtId="3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5" fillId="0" fontId="3" numFmtId="164" xfId="0" applyAlignment="1" applyBorder="1" applyFont="1" applyNumberFormat="1">
      <alignment readingOrder="0"/>
    </xf>
    <xf borderId="6" fillId="0" fontId="2" numFmtId="0" xfId="0" applyAlignment="1" applyBorder="1" applyFont="1">
      <alignment vertical="bottom"/>
    </xf>
    <xf borderId="3" fillId="0" fontId="1" numFmtId="1" xfId="0" applyBorder="1" applyFont="1" applyNumberFormat="1"/>
    <xf borderId="4" fillId="0" fontId="1" numFmtId="1" xfId="0" applyBorder="1" applyFont="1" applyNumberFormat="1"/>
    <xf borderId="0" fillId="0" fontId="3" numFmtId="1" xfId="0" applyFont="1" applyNumberFormat="1"/>
    <xf borderId="5" fillId="0" fontId="1" numFmtId="1" xfId="0" applyBorder="1" applyFont="1" applyNumberFormat="1"/>
    <xf borderId="7" fillId="0" fontId="1" numFmtId="0" xfId="0" applyAlignment="1" applyBorder="1" applyFont="1">
      <alignment readingOrder="0"/>
    </xf>
    <xf borderId="8" fillId="0" fontId="1" numFmtId="164" xfId="0" applyAlignment="1" applyBorder="1" applyFont="1" applyNumberFormat="1">
      <alignment readingOrder="0"/>
    </xf>
    <xf borderId="9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8" fillId="0" fontId="1" numFmtId="1" xfId="0" applyBorder="1" applyFont="1" applyNumberFormat="1"/>
    <xf borderId="9" fillId="0" fontId="1" numFmtId="1" xfId="0" applyBorder="1" applyFont="1" applyNumberFormat="1"/>
    <xf borderId="6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9" fillId="0" fontId="1" numFmtId="164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8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1" xfId="0" applyAlignment="1" applyFont="1" applyNumberFormat="1">
      <alignment readingOrder="0"/>
    </xf>
    <xf borderId="0" fillId="3" fontId="2" numFmtId="0" xfId="0" applyAlignment="1" applyFill="1" applyFont="1">
      <alignment readingOrder="0" vertical="bottom"/>
    </xf>
    <xf borderId="0" fillId="2" fontId="2" numFmtId="0" xfId="0" applyAlignment="1" applyFont="1">
      <alignment horizontal="right" vertical="bottom"/>
    </xf>
    <xf borderId="6" fillId="0" fontId="3" numFmtId="164" xfId="0" applyBorder="1" applyFont="1" applyNumberFormat="1"/>
    <xf borderId="3" fillId="0" fontId="3" numFmtId="164" xfId="0" applyAlignment="1" applyBorder="1" applyFont="1" applyNumberFormat="1">
      <alignment readingOrder="0"/>
    </xf>
    <xf borderId="3" fillId="0" fontId="3" numFmtId="164" xfId="0" applyBorder="1" applyFont="1" applyNumberFormat="1"/>
    <xf borderId="2" fillId="0" fontId="3" numFmtId="164" xfId="0" applyBorder="1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224387460423012"/>
          <c:y val="0.06353574949035327"/>
          <c:w val="0.9177561253957699"/>
          <c:h val="0.8134044149269817"/>
        </c:manualLayout>
      </c:layout>
      <c:lineChart>
        <c:ser>
          <c:idx val="0"/>
          <c:order val="0"/>
          <c:tx>
            <c:strRef>
              <c:f>Munkalap1!$B$39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Munkalap1!$A$40:$A$46</c:f>
            </c:strRef>
          </c:cat>
          <c:val>
            <c:numRef>
              <c:f>Munkalap1!$B$40:$B$46</c:f>
              <c:numCache/>
            </c:numRef>
          </c:val>
          <c:smooth val="0"/>
        </c:ser>
        <c:ser>
          <c:idx val="1"/>
          <c:order val="1"/>
          <c:tx>
            <c:strRef>
              <c:f>Munkalap1!$C$39</c:f>
            </c:strRef>
          </c:tx>
          <c:spPr>
            <a:ln cmpd="sng" w="38100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Munkalap1!$A$40:$A$46</c:f>
            </c:strRef>
          </c:cat>
          <c:val>
            <c:numRef>
              <c:f>Munkalap1!$C$40:$C$46</c:f>
              <c:numCache/>
            </c:numRef>
          </c:val>
          <c:smooth val="0"/>
        </c:ser>
        <c:ser>
          <c:idx val="2"/>
          <c:order val="2"/>
          <c:tx>
            <c:strRef>
              <c:f>Munkalap1!$D$39</c:f>
            </c:strRef>
          </c:tx>
          <c:spPr>
            <a:ln cmpd="sng" w="38100">
              <a:solidFill>
                <a:srgbClr val="FBBC04"/>
              </a:solidFill>
            </a:ln>
          </c:spPr>
          <c:marker>
            <c:symbol val="circle"/>
            <c:size val="2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Munkalap1!$A$40:$A$46</c:f>
            </c:strRef>
          </c:cat>
          <c:val>
            <c:numRef>
              <c:f>Munkalap1!$D$40:$D$46</c:f>
              <c:numCache/>
            </c:numRef>
          </c:val>
          <c:smooth val="0"/>
        </c:ser>
        <c:ser>
          <c:idx val="3"/>
          <c:order val="3"/>
          <c:tx>
            <c:strRef>
              <c:f>Munkalap1!$E$39</c:f>
            </c:strRef>
          </c:tx>
          <c:spPr>
            <a:ln cmpd="sng" w="38100">
              <a:solidFill>
                <a:srgbClr val="34A853"/>
              </a:solidFill>
            </a:ln>
          </c:spPr>
          <c:marker>
            <c:symbol val="circle"/>
            <c:size val="2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dPt>
            <c:idx val="5"/>
            <c:marker>
              <c:symbol val="none"/>
            </c:marker>
          </c:dPt>
          <c:cat>
            <c:strRef>
              <c:f>Munkalap1!$A$40:$A$46</c:f>
            </c:strRef>
          </c:cat>
          <c:val>
            <c:numRef>
              <c:f>Munkalap1!$E$40:$E$46</c:f>
              <c:numCache/>
            </c:numRef>
          </c:val>
          <c:smooth val="0"/>
        </c:ser>
        <c:ser>
          <c:idx val="4"/>
          <c:order val="4"/>
          <c:tx>
            <c:strRef>
              <c:f>Munkalap1!$F$39</c:f>
            </c:strRef>
          </c:tx>
          <c:spPr>
            <a:ln cmpd="sng" w="38100">
              <a:solidFill>
                <a:srgbClr val="FF6D01"/>
              </a:solidFill>
            </a:ln>
          </c:spPr>
          <c:marker>
            <c:symbol val="circle"/>
            <c:size val="2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strRef>
              <c:f>Munkalap1!$A$40:$A$46</c:f>
            </c:strRef>
          </c:cat>
          <c:val>
            <c:numRef>
              <c:f>Munkalap1!$F$40:$F$46</c:f>
              <c:numCache/>
            </c:numRef>
          </c:val>
          <c:smooth val="0"/>
        </c:ser>
        <c:ser>
          <c:idx val="5"/>
          <c:order val="5"/>
          <c:tx>
            <c:strRef>
              <c:f>Munkalap1!$G$39</c:f>
            </c:strRef>
          </c:tx>
          <c:spPr>
            <a:ln cmpd="sng" w="38100">
              <a:solidFill>
                <a:srgbClr val="46BDC6"/>
              </a:solidFill>
            </a:ln>
          </c:spPr>
          <c:marker>
            <c:symbol val="circle"/>
            <c:size val="2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strRef>
              <c:f>Munkalap1!$A$40:$A$46</c:f>
            </c:strRef>
          </c:cat>
          <c:val>
            <c:numRef>
              <c:f>Munkalap1!$G$40:$G$46</c:f>
              <c:numCache/>
            </c:numRef>
          </c:val>
          <c:smooth val="0"/>
        </c:ser>
        <c:axId val="424023839"/>
        <c:axId val="172745180"/>
      </c:lineChart>
      <c:catAx>
        <c:axId val="424023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3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3000">
                    <a:solidFill>
                      <a:srgbClr val="000000"/>
                    </a:solidFill>
                    <a:latin typeface="+mn-lt"/>
                  </a:rPr>
                  <a:t>Lekérdezések száma</a:t>
                </a:r>
              </a:p>
            </c:rich>
          </c:tx>
          <c:layout>
            <c:manualLayout>
              <c:xMode val="edge"/>
              <c:yMode val="edge"/>
              <c:x val="0.08235586000489471"/>
              <c:y val="0.9463560885608855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3000">
                <a:solidFill>
                  <a:srgbClr val="000000"/>
                </a:solidFill>
                <a:latin typeface="+mn-lt"/>
              </a:defRPr>
            </a:pPr>
          </a:p>
        </c:txPr>
        <c:crossAx val="172745180"/>
      </c:catAx>
      <c:valAx>
        <c:axId val="172745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3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3000">
                    <a:solidFill>
                      <a:srgbClr val="000000"/>
                    </a:solidFill>
                    <a:latin typeface="+mn-lt"/>
                  </a:rPr>
                  <a:t>Idő (s)</a:t>
                </a:r>
              </a:p>
            </c:rich>
          </c:tx>
          <c:layout>
            <c:manualLayout>
              <c:xMode val="edge"/>
              <c:yMode val="edge"/>
              <c:x val="0.0067252851711026625"/>
              <c:y val="0.124731076646559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3000">
                <a:solidFill>
                  <a:srgbClr val="000000"/>
                </a:solidFill>
                <a:latin typeface="+mn-lt"/>
              </a:defRPr>
            </a:pPr>
          </a:p>
        </c:txPr>
        <c:crossAx val="424023839"/>
      </c:valAx>
    </c:plotArea>
    <c:legend>
      <c:legendPos val="t"/>
      <c:layout>
        <c:manualLayout>
          <c:xMode val="edge"/>
          <c:yMode val="edge"/>
          <c:x val="0.16066421120792296"/>
          <c:y val="0.007518450184501851"/>
        </c:manualLayout>
      </c:layout>
      <c:overlay val="0"/>
      <c:txPr>
        <a:bodyPr/>
        <a:lstStyle/>
        <a:p>
          <a:pPr lvl="0">
            <a:defRPr b="0" sz="3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63575" cy="6877050"/>
    <xdr:graphicFrame>
      <xdr:nvGraphicFramePr>
        <xdr:cNvPr id="1" name="Chart 1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H1" s="1" t="s">
        <v>0</v>
      </c>
    </row>
    <row r="2">
      <c r="A2" s="2" t="s">
        <v>1</v>
      </c>
    </row>
    <row r="3">
      <c r="A3" s="3" t="s">
        <v>2</v>
      </c>
      <c r="B3" s="4">
        <v>315331.0</v>
      </c>
      <c r="C3" s="4">
        <v>308324.0</v>
      </c>
      <c r="D3" s="4">
        <v>311190.0</v>
      </c>
      <c r="E3" s="4">
        <v>326738.0</v>
      </c>
      <c r="F3" s="4">
        <v>308782.0</v>
      </c>
      <c r="G3" s="4"/>
      <c r="H3" s="5">
        <f t="shared" ref="H3:H7" si="1">AVERAGE(B3:F3)</f>
        <v>314073</v>
      </c>
      <c r="K3" s="6" t="s">
        <v>3</v>
      </c>
      <c r="M3" s="7">
        <v>16.0</v>
      </c>
      <c r="N3" s="7">
        <v>839.0</v>
      </c>
    </row>
    <row r="4">
      <c r="A4" s="8" t="s">
        <v>4</v>
      </c>
      <c r="B4" s="9">
        <v>559.0</v>
      </c>
      <c r="C4" s="9">
        <v>576.0</v>
      </c>
      <c r="D4" s="9">
        <v>547.0</v>
      </c>
      <c r="E4" s="9">
        <v>543.0</v>
      </c>
      <c r="F4" s="9">
        <v>570.0</v>
      </c>
      <c r="G4" s="9"/>
      <c r="H4" s="10">
        <f t="shared" si="1"/>
        <v>559</v>
      </c>
      <c r="L4" s="11" t="s">
        <v>2</v>
      </c>
      <c r="M4" s="12">
        <v>314073.0</v>
      </c>
      <c r="N4" s="13">
        <v>315963.6</v>
      </c>
    </row>
    <row r="5">
      <c r="A5" s="8" t="s">
        <v>5</v>
      </c>
      <c r="B5" s="9">
        <v>7649.0</v>
      </c>
      <c r="C5" s="9">
        <v>7683.0</v>
      </c>
      <c r="D5" s="9">
        <v>7653.0</v>
      </c>
      <c r="E5" s="9">
        <v>7636.0</v>
      </c>
      <c r="F5" s="9">
        <v>7688.0</v>
      </c>
      <c r="G5" s="9"/>
      <c r="H5" s="10">
        <f t="shared" si="1"/>
        <v>7661.8</v>
      </c>
      <c r="L5" s="8" t="s">
        <v>4</v>
      </c>
      <c r="M5" s="14">
        <v>559.0</v>
      </c>
      <c r="N5" s="15">
        <v>592.8</v>
      </c>
    </row>
    <row r="6">
      <c r="A6" s="8" t="s">
        <v>6</v>
      </c>
      <c r="B6" s="9">
        <v>1933.0</v>
      </c>
      <c r="C6" s="9">
        <v>1803.0</v>
      </c>
      <c r="D6" s="9">
        <v>1882.0</v>
      </c>
      <c r="E6" s="9">
        <v>2239.0</v>
      </c>
      <c r="F6" s="9">
        <v>2012.0</v>
      </c>
      <c r="G6" s="9"/>
      <c r="H6" s="10">
        <f t="shared" si="1"/>
        <v>1973.8</v>
      </c>
      <c r="L6" s="8" t="s">
        <v>5</v>
      </c>
      <c r="M6" s="14">
        <v>7661.8</v>
      </c>
      <c r="N6" s="15">
        <v>103988.4</v>
      </c>
    </row>
    <row r="7">
      <c r="A7" s="16" t="s">
        <v>7</v>
      </c>
      <c r="B7" s="17">
        <v>177.0</v>
      </c>
      <c r="C7" s="17">
        <v>167.0</v>
      </c>
      <c r="D7" s="17">
        <v>140.0</v>
      </c>
      <c r="E7" s="17">
        <v>184.0</v>
      </c>
      <c r="F7" s="17">
        <v>138.0</v>
      </c>
      <c r="G7" s="17"/>
      <c r="H7" s="18">
        <f t="shared" si="1"/>
        <v>161.2</v>
      </c>
      <c r="L7" s="8" t="s">
        <v>6</v>
      </c>
      <c r="M7" s="14">
        <v>1973.8</v>
      </c>
      <c r="N7" s="15">
        <v>1745.0</v>
      </c>
    </row>
    <row r="8">
      <c r="A8" s="19"/>
      <c r="B8" s="9"/>
      <c r="C8" s="9"/>
      <c r="D8" s="9"/>
      <c r="E8" s="9"/>
      <c r="F8" s="9"/>
      <c r="G8" s="9"/>
      <c r="H8" s="9"/>
      <c r="L8" s="16" t="s">
        <v>7</v>
      </c>
      <c r="M8" s="20">
        <v>161.2</v>
      </c>
      <c r="N8" s="21">
        <v>1931.6</v>
      </c>
    </row>
    <row r="9">
      <c r="A9" s="2" t="s">
        <v>8</v>
      </c>
      <c r="B9" s="9"/>
      <c r="C9" s="9"/>
      <c r="D9" s="9"/>
      <c r="E9" s="9"/>
      <c r="F9" s="9"/>
      <c r="G9" s="9"/>
      <c r="H9" s="9"/>
      <c r="M9" s="9"/>
      <c r="N9" s="9"/>
    </row>
    <row r="10">
      <c r="A10" s="3" t="s">
        <v>2</v>
      </c>
      <c r="B10" s="4">
        <v>293841.0</v>
      </c>
      <c r="C10" s="4">
        <v>357369.0</v>
      </c>
      <c r="D10" s="4">
        <v>308926.0</v>
      </c>
      <c r="E10" s="4">
        <v>304272.0</v>
      </c>
      <c r="F10" s="4">
        <v>315410.0</v>
      </c>
      <c r="G10" s="4"/>
      <c r="H10" s="5">
        <f t="shared" ref="H10:H14" si="2">AVERAGE(B10:F10)</f>
        <v>315963.6</v>
      </c>
      <c r="M10" s="9"/>
      <c r="N10" s="9"/>
    </row>
    <row r="11">
      <c r="A11" s="8" t="s">
        <v>4</v>
      </c>
      <c r="B11" s="9">
        <v>610.0</v>
      </c>
      <c r="C11" s="9">
        <v>584.0</v>
      </c>
      <c r="D11" s="9">
        <v>611.0</v>
      </c>
      <c r="E11" s="9">
        <v>561.0</v>
      </c>
      <c r="F11" s="9">
        <v>598.0</v>
      </c>
      <c r="G11" s="9"/>
      <c r="H11" s="10">
        <f t="shared" si="2"/>
        <v>592.8</v>
      </c>
      <c r="M11" s="9"/>
      <c r="N11" s="9"/>
    </row>
    <row r="12">
      <c r="A12" s="8" t="s">
        <v>5</v>
      </c>
      <c r="B12" s="9">
        <v>99620.0</v>
      </c>
      <c r="C12" s="9">
        <v>109677.0</v>
      </c>
      <c r="D12" s="9">
        <v>109691.0</v>
      </c>
      <c r="E12" s="9">
        <v>101361.0</v>
      </c>
      <c r="F12" s="9">
        <v>99593.0</v>
      </c>
      <c r="G12" s="9"/>
      <c r="H12" s="10">
        <f t="shared" si="2"/>
        <v>103988.4</v>
      </c>
      <c r="M12" s="9"/>
      <c r="N12" s="9"/>
    </row>
    <row r="13">
      <c r="A13" s="8" t="s">
        <v>6</v>
      </c>
      <c r="B13" s="9">
        <v>1730.0</v>
      </c>
      <c r="C13" s="9">
        <v>1785.0</v>
      </c>
      <c r="D13" s="9">
        <v>1745.0</v>
      </c>
      <c r="E13" s="9">
        <v>1754.0</v>
      </c>
      <c r="F13" s="9">
        <v>1711.0</v>
      </c>
      <c r="G13" s="9"/>
      <c r="H13" s="10">
        <f t="shared" si="2"/>
        <v>1745</v>
      </c>
      <c r="K13" s="2" t="s">
        <v>9</v>
      </c>
      <c r="M13" s="9"/>
      <c r="N13" s="9"/>
    </row>
    <row r="14">
      <c r="A14" s="16" t="s">
        <v>7</v>
      </c>
      <c r="B14" s="17">
        <v>1783.0</v>
      </c>
      <c r="C14" s="17">
        <v>1724.0</v>
      </c>
      <c r="D14" s="17">
        <v>1696.0</v>
      </c>
      <c r="E14" s="17">
        <v>2474.0</v>
      </c>
      <c r="F14" s="17">
        <v>1981.0</v>
      </c>
      <c r="G14" s="17"/>
      <c r="H14" s="18">
        <f t="shared" si="2"/>
        <v>1931.6</v>
      </c>
      <c r="L14" s="22" t="s">
        <v>10</v>
      </c>
      <c r="M14" s="4">
        <v>21425.4</v>
      </c>
      <c r="N14" s="23">
        <v>21893.2</v>
      </c>
    </row>
    <row r="15">
      <c r="A15" s="19"/>
      <c r="B15" s="9"/>
      <c r="C15" s="9"/>
      <c r="D15" s="9"/>
      <c r="E15" s="9"/>
      <c r="F15" s="9"/>
      <c r="G15" s="9"/>
      <c r="H15" s="9"/>
      <c r="L15" s="8" t="s">
        <v>11</v>
      </c>
      <c r="M15" s="9">
        <v>39362.8</v>
      </c>
      <c r="N15" s="24">
        <v>85889.4</v>
      </c>
    </row>
    <row r="16">
      <c r="A16" s="2" t="s">
        <v>12</v>
      </c>
      <c r="B16" s="9"/>
      <c r="C16" s="9"/>
      <c r="D16" s="9"/>
      <c r="E16" s="9"/>
      <c r="F16" s="9"/>
      <c r="G16" s="9"/>
      <c r="H16" s="9"/>
      <c r="L16" s="16" t="s">
        <v>13</v>
      </c>
      <c r="M16" s="17">
        <v>89.6</v>
      </c>
      <c r="N16" s="25">
        <v>2119.6</v>
      </c>
    </row>
    <row r="17">
      <c r="A17" s="8" t="s">
        <v>10</v>
      </c>
      <c r="B17" s="4">
        <v>23983.0</v>
      </c>
      <c r="C17" s="4">
        <v>17099.0</v>
      </c>
      <c r="D17" s="4">
        <v>17588.0</v>
      </c>
      <c r="E17" s="4">
        <v>26958.0</v>
      </c>
      <c r="F17" s="4">
        <v>21499.0</v>
      </c>
      <c r="G17" s="4"/>
      <c r="H17" s="5">
        <f t="shared" ref="H17:H19" si="3">AVERAGE(B17:F17)</f>
        <v>21425.4</v>
      </c>
      <c r="M17" s="9"/>
      <c r="N17" s="9"/>
    </row>
    <row r="18">
      <c r="A18" s="8" t="s">
        <v>11</v>
      </c>
      <c r="B18" s="9">
        <v>45569.0</v>
      </c>
      <c r="C18" s="9">
        <v>35833.0</v>
      </c>
      <c r="D18" s="9">
        <v>44352.0</v>
      </c>
      <c r="E18" s="9">
        <v>36563.0</v>
      </c>
      <c r="F18" s="9">
        <v>34497.0</v>
      </c>
      <c r="G18" s="9"/>
      <c r="H18" s="10">
        <f t="shared" si="3"/>
        <v>39362.8</v>
      </c>
      <c r="M18" s="9"/>
      <c r="N18" s="9"/>
    </row>
    <row r="19">
      <c r="A19" s="16" t="s">
        <v>13</v>
      </c>
      <c r="B19" s="17">
        <v>93.0</v>
      </c>
      <c r="C19" s="17">
        <v>106.0</v>
      </c>
      <c r="D19" s="17">
        <v>94.0</v>
      </c>
      <c r="E19" s="17">
        <v>73.0</v>
      </c>
      <c r="F19" s="17">
        <v>82.0</v>
      </c>
      <c r="G19" s="17"/>
      <c r="H19" s="18">
        <f t="shared" si="3"/>
        <v>89.6</v>
      </c>
      <c r="K19" s="2" t="s">
        <v>14</v>
      </c>
      <c r="M19" s="9"/>
      <c r="N19" s="9"/>
    </row>
    <row r="20">
      <c r="B20" s="9"/>
      <c r="C20" s="9"/>
      <c r="D20" s="9"/>
      <c r="E20" s="9"/>
      <c r="F20" s="9"/>
      <c r="G20" s="9"/>
      <c r="H20" s="9"/>
      <c r="L20" s="22" t="s">
        <v>10</v>
      </c>
      <c r="M20" s="4">
        <v>20984.0</v>
      </c>
      <c r="N20" s="23">
        <v>26649.8</v>
      </c>
    </row>
    <row r="21">
      <c r="A21" s="2" t="s">
        <v>15</v>
      </c>
      <c r="B21" s="9"/>
      <c r="C21" s="9"/>
      <c r="D21" s="9"/>
      <c r="E21" s="9"/>
      <c r="F21" s="9"/>
      <c r="G21" s="9"/>
      <c r="H21" s="9"/>
      <c r="L21" s="8" t="s">
        <v>11</v>
      </c>
      <c r="M21" s="9">
        <v>10119.0</v>
      </c>
      <c r="N21" s="24">
        <v>31662.8</v>
      </c>
    </row>
    <row r="22">
      <c r="A22" s="8" t="s">
        <v>10</v>
      </c>
      <c r="B22" s="4">
        <v>24853.0</v>
      </c>
      <c r="C22" s="4">
        <v>26281.0</v>
      </c>
      <c r="D22" s="4">
        <v>19116.0</v>
      </c>
      <c r="E22" s="4">
        <v>13864.0</v>
      </c>
      <c r="F22" s="4">
        <v>25352.0</v>
      </c>
      <c r="G22" s="4"/>
      <c r="H22" s="5">
        <f t="shared" ref="H22:H24" si="4">AVERAGE(B22:F22)</f>
        <v>21893.2</v>
      </c>
      <c r="L22" s="16" t="s">
        <v>13</v>
      </c>
      <c r="M22" s="17">
        <v>97.0</v>
      </c>
      <c r="N22" s="25">
        <v>2801.8</v>
      </c>
    </row>
    <row r="23">
      <c r="A23" s="8" t="s">
        <v>11</v>
      </c>
      <c r="B23" s="9">
        <v>87929.0</v>
      </c>
      <c r="C23" s="9">
        <v>88637.0</v>
      </c>
      <c r="D23" s="9">
        <v>83562.0</v>
      </c>
      <c r="E23" s="9">
        <v>82424.0</v>
      </c>
      <c r="F23" s="9">
        <v>86895.0</v>
      </c>
      <c r="G23" s="9"/>
      <c r="H23" s="10">
        <f t="shared" si="4"/>
        <v>85889.4</v>
      </c>
      <c r="M23" s="9"/>
      <c r="N23" s="9"/>
    </row>
    <row r="24">
      <c r="A24" s="16" t="s">
        <v>13</v>
      </c>
      <c r="B24" s="17">
        <v>2308.0</v>
      </c>
      <c r="C24" s="17">
        <v>1905.0</v>
      </c>
      <c r="D24" s="17">
        <v>2025.0</v>
      </c>
      <c r="E24" s="17">
        <v>2034.0</v>
      </c>
      <c r="F24" s="17">
        <v>2326.0</v>
      </c>
      <c r="G24" s="17"/>
      <c r="H24" s="18">
        <f t="shared" si="4"/>
        <v>2119.6</v>
      </c>
      <c r="M24" s="9"/>
      <c r="N24" s="9"/>
    </row>
    <row r="25">
      <c r="B25" s="9"/>
      <c r="C25" s="9"/>
      <c r="D25" s="9"/>
      <c r="E25" s="9"/>
      <c r="F25" s="9"/>
      <c r="G25" s="9"/>
      <c r="H25" s="9"/>
      <c r="L25" s="26" t="s">
        <v>10</v>
      </c>
      <c r="M25" s="27">
        <f>AVERAGE(M20,N20,M14,N14)</f>
        <v>22738.1</v>
      </c>
      <c r="N25" s="9"/>
    </row>
    <row r="26">
      <c r="A26" s="2" t="s">
        <v>16</v>
      </c>
      <c r="B26" s="9"/>
      <c r="C26" s="9"/>
      <c r="D26" s="9"/>
      <c r="E26" s="9"/>
      <c r="F26" s="9"/>
      <c r="G26" s="9"/>
      <c r="H26" s="9"/>
      <c r="M26" s="9"/>
      <c r="N26" s="9"/>
    </row>
    <row r="27">
      <c r="A27" s="8" t="s">
        <v>10</v>
      </c>
      <c r="B27" s="4">
        <v>19948.0</v>
      </c>
      <c r="C27" s="4">
        <v>20587.0</v>
      </c>
      <c r="D27" s="4">
        <v>29474.0</v>
      </c>
      <c r="E27" s="4">
        <v>20871.0</v>
      </c>
      <c r="F27" s="4">
        <v>14040.0</v>
      </c>
      <c r="G27" s="4"/>
      <c r="H27" s="5">
        <f t="shared" ref="H27:H29" si="5">AVERAGE(B27:F27)</f>
        <v>20984</v>
      </c>
      <c r="M27" s="9"/>
      <c r="N27" s="9"/>
    </row>
    <row r="28">
      <c r="A28" s="8" t="s">
        <v>11</v>
      </c>
      <c r="B28" s="9">
        <v>10303.0</v>
      </c>
      <c r="C28" s="9">
        <v>9737.0</v>
      </c>
      <c r="D28" s="9">
        <v>10674.0</v>
      </c>
      <c r="E28" s="9">
        <v>10980.0</v>
      </c>
      <c r="F28" s="9">
        <v>8901.0</v>
      </c>
      <c r="G28" s="9"/>
      <c r="H28" s="10">
        <f t="shared" si="5"/>
        <v>10119</v>
      </c>
      <c r="M28" s="9"/>
      <c r="N28" s="9"/>
    </row>
    <row r="29">
      <c r="A29" s="16" t="s">
        <v>13</v>
      </c>
      <c r="B29" s="17">
        <v>97.0</v>
      </c>
      <c r="C29" s="17">
        <v>88.0</v>
      </c>
      <c r="D29" s="17">
        <v>123.0</v>
      </c>
      <c r="E29" s="17">
        <v>93.0</v>
      </c>
      <c r="F29" s="17">
        <v>84.0</v>
      </c>
      <c r="G29" s="17"/>
      <c r="H29" s="18">
        <f t="shared" si="5"/>
        <v>97</v>
      </c>
      <c r="M29" s="9"/>
      <c r="N29" s="9"/>
    </row>
    <row r="30">
      <c r="B30" s="9"/>
      <c r="C30" s="9"/>
      <c r="D30" s="9"/>
      <c r="E30" s="9"/>
      <c r="F30" s="9"/>
      <c r="G30" s="9"/>
      <c r="H30" s="9"/>
      <c r="M30" s="9"/>
      <c r="N30" s="9"/>
    </row>
    <row r="31">
      <c r="A31" s="2" t="s">
        <v>17</v>
      </c>
      <c r="B31" s="9"/>
      <c r="C31" s="9"/>
      <c r="D31" s="9"/>
      <c r="E31" s="9"/>
      <c r="F31" s="9"/>
      <c r="G31" s="9"/>
      <c r="H31" s="9"/>
      <c r="M31" s="9"/>
      <c r="N31" s="9"/>
    </row>
    <row r="32">
      <c r="A32" s="8" t="s">
        <v>10</v>
      </c>
      <c r="B32" s="4">
        <v>25662.0</v>
      </c>
      <c r="C32" s="4">
        <v>33082.0</v>
      </c>
      <c r="D32" s="4">
        <v>26957.0</v>
      </c>
      <c r="E32" s="4">
        <v>29171.0</v>
      </c>
      <c r="F32" s="4">
        <v>18377.0</v>
      </c>
      <c r="G32" s="4"/>
      <c r="H32" s="5">
        <f t="shared" ref="H32:H34" si="6">AVERAGE(B32:F32)</f>
        <v>26649.8</v>
      </c>
    </row>
    <row r="33">
      <c r="A33" s="8" t="s">
        <v>11</v>
      </c>
      <c r="B33" s="9">
        <v>30147.0</v>
      </c>
      <c r="C33" s="9">
        <v>32419.0</v>
      </c>
      <c r="D33" s="9">
        <v>33303.0</v>
      </c>
      <c r="E33" s="9">
        <v>31615.0</v>
      </c>
      <c r="F33" s="9">
        <v>30830.0</v>
      </c>
      <c r="G33" s="9"/>
      <c r="H33" s="10">
        <f t="shared" si="6"/>
        <v>31662.8</v>
      </c>
    </row>
    <row r="34">
      <c r="A34" s="16" t="s">
        <v>13</v>
      </c>
      <c r="B34" s="17">
        <v>2311.0</v>
      </c>
      <c r="C34" s="17">
        <v>2542.0</v>
      </c>
      <c r="D34" s="17">
        <v>2622.0</v>
      </c>
      <c r="E34" s="17">
        <v>2424.0</v>
      </c>
      <c r="F34" s="17">
        <v>4110.0</v>
      </c>
      <c r="G34" s="17"/>
      <c r="H34" s="18">
        <f t="shared" si="6"/>
        <v>2801.8</v>
      </c>
    </row>
    <row r="37">
      <c r="A37" s="28" t="s">
        <v>18</v>
      </c>
    </row>
    <row r="38">
      <c r="B38" s="29">
        <v>314073.0</v>
      </c>
      <c r="C38" s="29">
        <v>315963.6</v>
      </c>
      <c r="D38" s="30">
        <v>22738.100000000002</v>
      </c>
      <c r="E38" s="30">
        <v>22738.100000000002</v>
      </c>
      <c r="F38" s="30">
        <v>22738.100000000002</v>
      </c>
      <c r="G38" s="30">
        <v>22738.100000000002</v>
      </c>
    </row>
    <row r="39">
      <c r="B39" s="31" t="s">
        <v>1</v>
      </c>
      <c r="C39" s="31" t="s">
        <v>8</v>
      </c>
      <c r="D39" s="31" t="s">
        <v>12</v>
      </c>
      <c r="E39" s="31" t="s">
        <v>15</v>
      </c>
      <c r="F39" s="31" t="s">
        <v>16</v>
      </c>
      <c r="G39" s="31" t="s">
        <v>17</v>
      </c>
    </row>
    <row r="40">
      <c r="A40" s="32">
        <v>1.0</v>
      </c>
      <c r="B40" s="33">
        <f t="shared" ref="B40:B46" si="7">$B$38+A40*($M$5+$M$6+$M$7)</f>
        <v>324267.6</v>
      </c>
      <c r="C40" s="34">
        <f t="shared" ref="C40:C46" si="8">$C$38+A40*($N$5+$N$6+$N$7)</f>
        <v>422289.8</v>
      </c>
      <c r="D40" s="35">
        <f t="shared" ref="D40:D46" si="9">$C$38+A40*($M$15)</f>
        <v>355326.4</v>
      </c>
      <c r="E40" s="35">
        <f t="shared" ref="E40:E46" si="10">$C$38+A40*($N$15)</f>
        <v>401853</v>
      </c>
      <c r="F40" s="35">
        <f t="shared" ref="F40:F46" si="11">$C$38+A40*($M$21)</f>
        <v>326082.6</v>
      </c>
      <c r="G40" s="35">
        <f t="shared" ref="G40:G46" si="12">$C$38+A40*($N$21)</f>
        <v>347626.4</v>
      </c>
    </row>
    <row r="41">
      <c r="A41" s="32">
        <v>2.0</v>
      </c>
      <c r="B41" s="36">
        <f t="shared" si="7"/>
        <v>334462.2</v>
      </c>
      <c r="C41" s="9">
        <f t="shared" si="8"/>
        <v>528616</v>
      </c>
      <c r="D41" s="37">
        <f t="shared" si="9"/>
        <v>394689.2</v>
      </c>
      <c r="E41" s="37">
        <f t="shared" si="10"/>
        <v>487742.4</v>
      </c>
      <c r="F41" s="37">
        <f t="shared" si="11"/>
        <v>336201.6</v>
      </c>
      <c r="G41" s="37">
        <f t="shared" si="12"/>
        <v>379289.2</v>
      </c>
    </row>
    <row r="42">
      <c r="A42" s="32">
        <v>4.0</v>
      </c>
      <c r="B42" s="36">
        <f t="shared" si="7"/>
        <v>354851.4</v>
      </c>
      <c r="C42" s="9">
        <f t="shared" si="8"/>
        <v>741268.4</v>
      </c>
      <c r="D42" s="37">
        <f t="shared" si="9"/>
        <v>473414.8</v>
      </c>
      <c r="E42" s="37">
        <f t="shared" si="10"/>
        <v>659521.2</v>
      </c>
      <c r="F42" s="37">
        <f t="shared" si="11"/>
        <v>356439.6</v>
      </c>
      <c r="G42" s="37">
        <f t="shared" si="12"/>
        <v>442614.8</v>
      </c>
    </row>
    <row r="43">
      <c r="A43" s="32">
        <v>16.0</v>
      </c>
      <c r="B43" s="36">
        <f t="shared" si="7"/>
        <v>477186.6</v>
      </c>
      <c r="C43" s="9">
        <f t="shared" si="8"/>
        <v>2017182.8</v>
      </c>
      <c r="D43" s="37">
        <f t="shared" si="9"/>
        <v>945768.4</v>
      </c>
      <c r="E43" s="37">
        <f t="shared" si="10"/>
        <v>1690194</v>
      </c>
      <c r="F43" s="37">
        <f t="shared" si="11"/>
        <v>477867.6</v>
      </c>
      <c r="G43" s="37">
        <f t="shared" si="12"/>
        <v>822568.4</v>
      </c>
    </row>
    <row r="44">
      <c r="A44" s="32">
        <v>32.0</v>
      </c>
      <c r="B44" s="36">
        <f t="shared" si="7"/>
        <v>640300.2</v>
      </c>
      <c r="C44" s="9">
        <f t="shared" si="8"/>
        <v>3718402</v>
      </c>
      <c r="D44" s="37">
        <f t="shared" si="9"/>
        <v>1575573.2</v>
      </c>
      <c r="E44" s="37">
        <f t="shared" si="10"/>
        <v>3064424.4</v>
      </c>
      <c r="F44" s="37">
        <f t="shared" si="11"/>
        <v>639771.6</v>
      </c>
      <c r="G44" s="37">
        <f t="shared" si="12"/>
        <v>1329173.2</v>
      </c>
    </row>
    <row r="45">
      <c r="A45" s="32">
        <v>36.0</v>
      </c>
      <c r="B45" s="36">
        <f t="shared" si="7"/>
        <v>681078.6</v>
      </c>
      <c r="C45" s="9">
        <f t="shared" si="8"/>
        <v>4143706.8</v>
      </c>
      <c r="D45" s="37">
        <f t="shared" si="9"/>
        <v>1733024.4</v>
      </c>
      <c r="E45" s="37">
        <f t="shared" si="10"/>
        <v>3407982</v>
      </c>
      <c r="F45" s="37">
        <f t="shared" si="11"/>
        <v>680247.6</v>
      </c>
      <c r="G45" s="37">
        <f t="shared" si="12"/>
        <v>1455824.4</v>
      </c>
      <c r="I45" s="28" t="s">
        <v>19</v>
      </c>
    </row>
    <row r="46">
      <c r="A46" s="32">
        <v>42.0</v>
      </c>
      <c r="B46" s="36">
        <f t="shared" si="7"/>
        <v>742246.2</v>
      </c>
      <c r="C46" s="9">
        <f t="shared" si="8"/>
        <v>4781664</v>
      </c>
      <c r="D46" s="37">
        <f t="shared" si="9"/>
        <v>1969201.2</v>
      </c>
      <c r="E46" s="37">
        <f t="shared" si="10"/>
        <v>3923318.4</v>
      </c>
      <c r="F46" s="37">
        <f t="shared" si="11"/>
        <v>740961.6</v>
      </c>
      <c r="G46" s="37">
        <f t="shared" si="12"/>
        <v>1645801.2</v>
      </c>
    </row>
    <row r="49">
      <c r="B49" s="31" t="s">
        <v>1</v>
      </c>
      <c r="C49" s="31" t="s">
        <v>8</v>
      </c>
      <c r="D49" s="31" t="s">
        <v>12</v>
      </c>
      <c r="E49" s="31" t="s">
        <v>15</v>
      </c>
      <c r="F49" s="31" t="s">
        <v>16</v>
      </c>
      <c r="G49" s="31" t="s">
        <v>17</v>
      </c>
    </row>
    <row r="50">
      <c r="A50" s="32">
        <v>1.0</v>
      </c>
      <c r="B50" s="33">
        <f t="shared" ref="B50:B56" si="13">$B$38+A50*($M$5+$M$6+$M$7+$M$8)</f>
        <v>324428.8</v>
      </c>
      <c r="C50" s="34">
        <f t="shared" ref="C50:C56" si="14">$C$38+A50*($N$5+$N$6+$N$7+$N$8)</f>
        <v>424221.4</v>
      </c>
      <c r="D50" s="35">
        <f t="shared" ref="D50:D56" si="15">$C$38+A50*($M$15+$M$16)</f>
        <v>355416</v>
      </c>
      <c r="E50" s="35">
        <f t="shared" ref="E50:E56" si="16">$C$38+A50*($N$15+$N$16)</f>
        <v>403972.6</v>
      </c>
      <c r="F50" s="35">
        <f t="shared" ref="F50:F56" si="17">$C$38+A50*($M$21++$M$22)</f>
        <v>326179.6</v>
      </c>
      <c r="G50" s="35">
        <f t="shared" ref="G50:G56" si="18">$C$38+A50*($N$21+$N$22)</f>
        <v>350428.2</v>
      </c>
    </row>
    <row r="51">
      <c r="A51" s="32">
        <v>2.0</v>
      </c>
      <c r="B51" s="36">
        <f t="shared" si="13"/>
        <v>334784.6</v>
      </c>
      <c r="C51" s="9">
        <f t="shared" si="14"/>
        <v>532479.2</v>
      </c>
      <c r="D51" s="37">
        <f t="shared" si="15"/>
        <v>394868.4</v>
      </c>
      <c r="E51" s="37">
        <f t="shared" si="16"/>
        <v>491981.6</v>
      </c>
      <c r="F51" s="37">
        <f t="shared" si="17"/>
        <v>336395.6</v>
      </c>
      <c r="G51" s="37">
        <f t="shared" si="18"/>
        <v>384892.8</v>
      </c>
    </row>
    <row r="52">
      <c r="A52" s="32">
        <v>4.0</v>
      </c>
      <c r="B52" s="36">
        <f t="shared" si="13"/>
        <v>355496.2</v>
      </c>
      <c r="C52" s="9">
        <f t="shared" si="14"/>
        <v>748994.8</v>
      </c>
      <c r="D52" s="37">
        <f t="shared" si="15"/>
        <v>473773.2</v>
      </c>
      <c r="E52" s="37">
        <f t="shared" si="16"/>
        <v>667999.6</v>
      </c>
      <c r="F52" s="37">
        <f t="shared" si="17"/>
        <v>356827.6</v>
      </c>
      <c r="G52" s="37">
        <f t="shared" si="18"/>
        <v>453822</v>
      </c>
    </row>
    <row r="53">
      <c r="A53" s="32">
        <v>16.0</v>
      </c>
      <c r="B53" s="36">
        <f t="shared" si="13"/>
        <v>479765.8</v>
      </c>
      <c r="C53" s="9">
        <f t="shared" si="14"/>
        <v>2048088.4</v>
      </c>
      <c r="D53" s="37">
        <f t="shared" si="15"/>
        <v>947202</v>
      </c>
      <c r="E53" s="37">
        <f t="shared" si="16"/>
        <v>1724107.6</v>
      </c>
      <c r="F53" s="37">
        <f t="shared" si="17"/>
        <v>479419.6</v>
      </c>
      <c r="G53" s="37">
        <f t="shared" si="18"/>
        <v>867397.2</v>
      </c>
    </row>
    <row r="54">
      <c r="A54" s="32">
        <v>32.0</v>
      </c>
      <c r="B54" s="36">
        <f t="shared" si="13"/>
        <v>645458.6</v>
      </c>
      <c r="C54" s="9">
        <f t="shared" si="14"/>
        <v>3780213.2</v>
      </c>
      <c r="D54" s="37">
        <f t="shared" si="15"/>
        <v>1578440.4</v>
      </c>
      <c r="E54" s="37">
        <f t="shared" si="16"/>
        <v>3132251.6</v>
      </c>
      <c r="F54" s="37">
        <f t="shared" si="17"/>
        <v>642875.6</v>
      </c>
      <c r="G54" s="37">
        <f t="shared" si="18"/>
        <v>1418830.8</v>
      </c>
    </row>
    <row r="55">
      <c r="A55" s="32">
        <v>36.0</v>
      </c>
      <c r="B55" s="36">
        <f t="shared" si="13"/>
        <v>686881.8</v>
      </c>
      <c r="C55" s="9">
        <f t="shared" si="14"/>
        <v>4213244.4</v>
      </c>
      <c r="D55" s="37">
        <f t="shared" si="15"/>
        <v>1736250</v>
      </c>
      <c r="E55" s="37">
        <f t="shared" si="16"/>
        <v>3484287.6</v>
      </c>
      <c r="F55" s="37">
        <f t="shared" si="17"/>
        <v>683739.6</v>
      </c>
      <c r="G55" s="37">
        <f t="shared" si="18"/>
        <v>1556689.2</v>
      </c>
    </row>
    <row r="56">
      <c r="A56" s="32">
        <v>42.0</v>
      </c>
      <c r="B56" s="36">
        <f t="shared" si="13"/>
        <v>749016.6</v>
      </c>
      <c r="C56" s="9">
        <f t="shared" si="14"/>
        <v>4862791.2</v>
      </c>
      <c r="D56" s="37">
        <f t="shared" si="15"/>
        <v>1972964.4</v>
      </c>
      <c r="E56" s="37">
        <f t="shared" si="16"/>
        <v>4012341.6</v>
      </c>
      <c r="F56" s="37">
        <f t="shared" si="17"/>
        <v>745035.6</v>
      </c>
      <c r="G56" s="37">
        <f t="shared" si="18"/>
        <v>1763476.8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