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  <sheet state="visible" name="Munkalap2" sheetId="2" r:id="rId5"/>
    <sheet state="visible" name="grafikon" sheetId="3" r:id="rId6"/>
  </sheets>
  <definedNames/>
  <calcPr/>
</workbook>
</file>

<file path=xl/sharedStrings.xml><?xml version="1.0" encoding="utf-8"?>
<sst xmlns="http://schemas.openxmlformats.org/spreadsheetml/2006/main" count="81" uniqueCount="51">
  <si>
    <t>Sebersség mérések</t>
  </si>
  <si>
    <t>Átlagok</t>
  </si>
  <si>
    <t>CL 5k</t>
  </si>
  <si>
    <t>Előkészítés:</t>
  </si>
  <si>
    <t>Kernel:</t>
  </si>
  <si>
    <t>Kiolvasás:</t>
  </si>
  <si>
    <t>CL</t>
  </si>
  <si>
    <t>5k</t>
  </si>
  <si>
    <t>500k</t>
  </si>
  <si>
    <t>Kiírás:</t>
  </si>
  <si>
    <t>Előkészítés</t>
  </si>
  <si>
    <t>Kernel futás</t>
  </si>
  <si>
    <t>Eredmény kiolvasás</t>
  </si>
  <si>
    <t>Eredmény kiírás</t>
  </si>
  <si>
    <t>Lekérdezés idő</t>
  </si>
  <si>
    <t>CONN 5k Ind</t>
  </si>
  <si>
    <t>előkészít</t>
  </si>
  <si>
    <t>lekérdez</t>
  </si>
  <si>
    <t>CONN</t>
  </si>
  <si>
    <t>kiír</t>
  </si>
  <si>
    <t>Conn előkészítés átlag</t>
  </si>
  <si>
    <t>CONN 500k Ind</t>
  </si>
  <si>
    <t>Lekérdezés</t>
  </si>
  <si>
    <t>CONN 5k</t>
  </si>
  <si>
    <t>CONN index</t>
  </si>
  <si>
    <t>CONN 500K</t>
  </si>
  <si>
    <t>Előkészítés átlag:</t>
  </si>
  <si>
    <t>Kiírás átlag:</t>
  </si>
  <si>
    <t>Előrejelzések</t>
  </si>
  <si>
    <t>CL 500k</t>
  </si>
  <si>
    <t>CONN 5K</t>
  </si>
  <si>
    <t>CONN 500k</t>
  </si>
  <si>
    <t>CONN 5K i</t>
  </si>
  <si>
    <t>CONN 500k i</t>
  </si>
  <si>
    <t>Részletező</t>
  </si>
  <si>
    <t>Kernel beolvasása</t>
  </si>
  <si>
    <t>Csatlakozás a szerverre</t>
  </si>
  <si>
    <t>Másolás a tömbbe</t>
  </si>
  <si>
    <t>Méretek meghatározása</t>
  </si>
  <si>
    <t>Eszköz létrehozása</t>
  </si>
  <si>
    <t>Kontextus és queue léterhozása</t>
  </si>
  <si>
    <t>Pufferek létrehozása</t>
  </si>
  <si>
    <t>Pufferek feltöltése</t>
  </si>
  <si>
    <t>Program létrehozása</t>
  </si>
  <si>
    <t>Program építése</t>
  </si>
  <si>
    <t>Kernel létrehozása</t>
  </si>
  <si>
    <t>Kernel argumentumok beállítása</t>
  </si>
  <si>
    <t>Kernel futása</t>
  </si>
  <si>
    <t>Eredmény számláló kiolvasása</t>
  </si>
  <si>
    <t>Eredmény tároló kiolvasása</t>
  </si>
  <si>
    <t>Fájl nyitása eredmények kiírása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</si>
</sst>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 &quot;μs&quot;"/>
  </numFmts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D1FFFD"/>
        <bgColor rgb="FFD1FFFD"/>
      </patternFill>
    </fill>
    <fill>
      <patternFill patternType="solid">
        <fgColor rgb="FFF3F3F3"/>
        <bgColor rgb="FFF3F3F3"/>
      </patternFill>
    </fill>
  </fills>
  <borders count="2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1" numFmtId="0" xfId="0" applyBorder="1" applyFont="1"/>
    <xf borderId="8" fillId="0" fontId="1" numFmtId="164" xfId="0" applyBorder="1" applyFont="1" applyNumberFormat="1"/>
    <xf borderId="9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0" fillId="0" fontId="1" numFmtId="164" xfId="0" applyBorder="1" applyFont="1" applyNumberFormat="1"/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3" fillId="0" fontId="1" numFmtId="0" xfId="0" applyBorder="1" applyFont="1"/>
    <xf borderId="14" fillId="0" fontId="1" numFmtId="164" xfId="0" applyBorder="1" applyFont="1" applyNumberFormat="1"/>
    <xf borderId="7" fillId="0" fontId="2" numFmtId="1" xfId="0" applyBorder="1" applyFont="1" applyNumberFormat="1"/>
    <xf borderId="8" fillId="0" fontId="2" numFmtId="1" xfId="0" applyBorder="1" applyFont="1" applyNumberFormat="1"/>
    <xf borderId="15" fillId="0" fontId="2" numFmtId="0" xfId="0" applyAlignment="1" applyBorder="1" applyFont="1">
      <alignment readingOrder="0"/>
    </xf>
    <xf borderId="0" fillId="0" fontId="1" numFmtId="164" xfId="0" applyFont="1" applyNumberFormat="1"/>
    <xf borderId="0" fillId="0" fontId="1" numFmtId="1" xfId="0" applyFont="1" applyNumberFormat="1"/>
    <xf borderId="10" fillId="0" fontId="2" numFmtId="1" xfId="0" applyBorder="1" applyFont="1" applyNumberFormat="1"/>
    <xf borderId="13" fillId="0" fontId="1" numFmtId="1" xfId="0" applyBorder="1" applyFont="1" applyNumberFormat="1"/>
    <xf borderId="14" fillId="0" fontId="1" numFmtId="1" xfId="0" applyBorder="1" applyFont="1" applyNumberFormat="1"/>
    <xf borderId="11" fillId="0" fontId="1" numFmtId="0" xfId="0" applyAlignment="1" applyBorder="1" applyFont="1">
      <alignment readingOrder="0"/>
    </xf>
    <xf borderId="7" fillId="0" fontId="2" numFmtId="164" xfId="0" applyBorder="1" applyFont="1" applyNumberFormat="1"/>
    <xf borderId="8" fillId="0" fontId="2" numFmtId="164" xfId="0" applyBorder="1" applyFont="1" applyNumberFormat="1"/>
    <xf borderId="16" fillId="0" fontId="2" numFmtId="0" xfId="0" applyAlignment="1" applyBorder="1" applyFont="1">
      <alignment readingOrder="0"/>
    </xf>
    <xf borderId="10" fillId="0" fontId="2" numFmtId="164" xfId="0" applyBorder="1" applyFont="1" applyNumberFormat="1"/>
    <xf borderId="13" fillId="0" fontId="2" numFmtId="164" xfId="0" applyBorder="1" applyFont="1" applyNumberFormat="1"/>
    <xf borderId="14" fillId="0" fontId="2" numFmtId="164" xfId="0" applyBorder="1" applyFont="1" applyNumberFormat="1"/>
    <xf borderId="13" fillId="0" fontId="1" numFmtId="164" xfId="0" applyBorder="1" applyFont="1" applyNumberFormat="1"/>
    <xf borderId="13" fillId="0" fontId="2" numFmtId="0" xfId="0" applyBorder="1" applyFont="1"/>
    <xf borderId="17" fillId="2" fontId="2" numFmtId="164" xfId="0" applyBorder="1" applyFill="1" applyFont="1" applyNumberFormat="1"/>
    <xf borderId="18" fillId="2" fontId="2" numFmtId="164" xfId="0" applyBorder="1" applyFont="1" applyNumberFormat="1"/>
    <xf borderId="18" fillId="2" fontId="2" numFmtId="0" xfId="0" applyBorder="1" applyFont="1"/>
    <xf borderId="19" fillId="2" fontId="2" numFmtId="0" xfId="0" applyBorder="1" applyFont="1"/>
    <xf borderId="13" fillId="3" fontId="2" numFmtId="0" xfId="0" applyAlignment="1" applyBorder="1" applyFill="1" applyFont="1">
      <alignment readingOrder="0"/>
    </xf>
    <xf borderId="5" fillId="2" fontId="2" numFmtId="0" xfId="0" applyAlignment="1" applyBorder="1" applyFont="1">
      <alignment readingOrder="0"/>
    </xf>
    <xf borderId="0" fillId="0" fontId="1" numFmtId="0" xfId="0" applyFont="1"/>
    <xf borderId="16" fillId="2" fontId="2" numFmtId="0" xfId="0" applyAlignment="1" applyBorder="1" applyFont="1">
      <alignment readingOrder="0"/>
    </xf>
    <xf borderId="20" fillId="2" fontId="2" numFmtId="0" xfId="0" applyAlignment="1" applyBorder="1" applyFont="1">
      <alignment readingOrder="0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12977907633628"/>
          <c:y val="0.061808118081180814"/>
          <c:w val="0.9278702209236637"/>
          <c:h val="0.8242279942402746"/>
        </c:manualLayout>
      </c:layout>
      <c:lineChart>
        <c:ser>
          <c:idx val="0"/>
          <c:order val="0"/>
          <c:tx>
            <c:strRef>
              <c:f>Munkalap1!$B$32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Munkalap1!$A$33:$A$39</c:f>
            </c:strRef>
          </c:cat>
          <c:val>
            <c:numRef>
              <c:f>Munkalap1!$B$33:$B$39</c:f>
              <c:numCache/>
            </c:numRef>
          </c:val>
          <c:smooth val="0"/>
        </c:ser>
        <c:ser>
          <c:idx val="1"/>
          <c:order val="1"/>
          <c:tx>
            <c:strRef>
              <c:f>Munkalap1!$C$32</c:f>
            </c:strRef>
          </c:tx>
          <c:spPr>
            <a:ln cmpd="sng" w="38100">
              <a:solidFill>
                <a:srgbClr val="EA4335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5"/>
            <c:marker>
              <c:symbol val="none"/>
            </c:marker>
          </c:dPt>
          <c:cat>
            <c:strRef>
              <c:f>Munkalap1!$A$33:$A$39</c:f>
            </c:strRef>
          </c:cat>
          <c:val>
            <c:numRef>
              <c:f>Munkalap1!$C$33:$C$39</c:f>
              <c:numCache/>
            </c:numRef>
          </c:val>
          <c:smooth val="0"/>
        </c:ser>
        <c:ser>
          <c:idx val="2"/>
          <c:order val="2"/>
          <c:tx>
            <c:strRef>
              <c:f>Munkalap1!$D$32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Munkalap1!$A$33:$A$39</c:f>
            </c:strRef>
          </c:cat>
          <c:val>
            <c:numRef>
              <c:f>Munkalap1!$D$33:$D$39</c:f>
              <c:numCache/>
            </c:numRef>
          </c:val>
          <c:smooth val="0"/>
        </c:ser>
        <c:ser>
          <c:idx val="3"/>
          <c:order val="3"/>
          <c:tx>
            <c:strRef>
              <c:f>Munkalap1!$E$32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Munkalap1!$A$33:$A$39</c:f>
            </c:strRef>
          </c:cat>
          <c:val>
            <c:numRef>
              <c:f>Munkalap1!$E$33:$E$39</c:f>
              <c:numCache/>
            </c:numRef>
          </c:val>
          <c:smooth val="0"/>
        </c:ser>
        <c:ser>
          <c:idx val="4"/>
          <c:order val="4"/>
          <c:tx>
            <c:strRef>
              <c:f>Munkalap1!$F$32</c:f>
            </c:strRef>
          </c:tx>
          <c:spPr>
            <a:ln cmpd="sng" w="38100">
              <a:solidFill>
                <a:srgbClr val="FF6D01"/>
              </a:solidFill>
            </a:ln>
          </c:spPr>
          <c:marker>
            <c:symbol val="circle"/>
            <c:size val="2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Munkalap1!$A$33:$A$39</c:f>
            </c:strRef>
          </c:cat>
          <c:val>
            <c:numRef>
              <c:f>Munkalap1!$F$33:$F$39</c:f>
              <c:numCache/>
            </c:numRef>
          </c:val>
          <c:smooth val="0"/>
        </c:ser>
        <c:ser>
          <c:idx val="5"/>
          <c:order val="5"/>
          <c:tx>
            <c:strRef>
              <c:f>Munkalap1!$G$32</c:f>
            </c:strRef>
          </c:tx>
          <c:spPr>
            <a:ln cmpd="sng" w="38100">
              <a:solidFill>
                <a:srgbClr val="46BDC6"/>
              </a:solidFill>
            </a:ln>
          </c:spPr>
          <c:marker>
            <c:symbol val="circle"/>
            <c:size val="2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Munkalap1!$A$33:$A$39</c:f>
            </c:strRef>
          </c:cat>
          <c:val>
            <c:numRef>
              <c:f>Munkalap1!$G$33:$G$39</c:f>
              <c:numCache/>
            </c:numRef>
          </c:val>
          <c:smooth val="0"/>
        </c:ser>
        <c:axId val="429752079"/>
        <c:axId val="1106657946"/>
      </c:lineChart>
      <c:catAx>
        <c:axId val="42975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000">
                    <a:solidFill>
                      <a:srgbClr val="000000"/>
                    </a:solidFill>
                    <a:latin typeface="+mn-lt"/>
                  </a:rPr>
                  <a:t>Lekérdezések száma</a:t>
                </a:r>
              </a:p>
            </c:rich>
          </c:tx>
          <c:layout>
            <c:manualLayout>
              <c:xMode val="edge"/>
              <c:yMode val="edge"/>
              <c:x val="0.07308034941854162"/>
              <c:y val="0.9585905875367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</a:p>
        </c:txPr>
        <c:crossAx val="1106657946"/>
      </c:catAx>
      <c:valAx>
        <c:axId val="1106657946"/>
        <c:scaling>
          <c:orientation val="minMax"/>
          <c:max val="1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000">
                    <a:solidFill>
                      <a:srgbClr val="000000"/>
                    </a:solidFill>
                    <a:latin typeface="+mn-lt"/>
                  </a:rPr>
                  <a:t>Idő (s)</a:t>
                </a:r>
              </a:p>
            </c:rich>
          </c:tx>
          <c:layout>
            <c:manualLayout>
              <c:xMode val="edge"/>
              <c:yMode val="edge"/>
              <c:x val="0.0024247884235060187"/>
              <c:y val="0.1246542717964079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</a:p>
        </c:txPr>
        <c:crossAx val="429752079"/>
      </c:valAx>
    </c:plotArea>
    <c:legend>
      <c:legendPos val="t"/>
      <c:layout>
        <c:manualLayout>
          <c:xMode val="edge"/>
          <c:yMode val="edge"/>
          <c:x val="0.1499722044144413"/>
          <c:y val="0.009317385724595244"/>
        </c:manualLayout>
      </c:layout>
      <c:overlay val="0"/>
      <c:txPr>
        <a:bodyPr/>
        <a:lstStyle/>
        <a:p>
          <a:pPr lvl="0">
            <a:defRPr b="0" sz="3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56083650190114"/>
          <c:y val="0.06347713717532537"/>
          <c:w val="0.9433893135468059"/>
          <c:h val="0.8355013140964762"/>
        </c:manualLayout>
      </c:layout>
      <c:lineChart>
        <c:ser>
          <c:idx val="0"/>
          <c:order val="0"/>
          <c:tx>
            <c:strRef>
              <c:f>Munkalap1!$B$42</c:f>
            </c:strRef>
          </c:tx>
          <c:spPr>
            <a:ln cmpd="sng" w="38100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Munkalap1!$A$43:$A$49</c:f>
            </c:strRef>
          </c:cat>
          <c:val>
            <c:numRef>
              <c:f>Munkalap1!$B$43:$B$49</c:f>
              <c:numCache/>
            </c:numRef>
          </c:val>
          <c:smooth val="0"/>
        </c:ser>
        <c:ser>
          <c:idx val="1"/>
          <c:order val="1"/>
          <c:tx>
            <c:strRef>
              <c:f>Munkalap1!$C$42</c:f>
            </c:strRef>
          </c:tx>
          <c:spPr>
            <a:ln cmpd="sng" w="38100">
              <a:solidFill>
                <a:srgbClr val="EA4335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cat>
            <c:strRef>
              <c:f>Munkalap1!$A$43:$A$49</c:f>
            </c:strRef>
          </c:cat>
          <c:val>
            <c:numRef>
              <c:f>Munkalap1!$C$43:$C$49</c:f>
              <c:numCache/>
            </c:numRef>
          </c:val>
          <c:smooth val="0"/>
        </c:ser>
        <c:ser>
          <c:idx val="2"/>
          <c:order val="2"/>
          <c:tx>
            <c:v>CONN 5k</c:v>
          </c:tx>
          <c:spPr>
            <a:ln cmpd="sng" w="38100">
              <a:solidFill>
                <a:srgbClr val="FBBC04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BBC04">
                  <a:alpha val="100000"/>
                </a:srgbClr>
              </a:solidFill>
              <a:ln cmpd="sng">
                <a:solidFill>
                  <a:srgbClr val="FBBC04">
                    <a:alpha val="100000"/>
                  </a:srgbClr>
                </a:solidFill>
              </a:ln>
            </c:spPr>
          </c:marker>
          <c:cat>
            <c:strRef>
              <c:f>Munkalap1!$A$43:$A$49</c:f>
            </c:strRef>
          </c:cat>
          <c:val>
            <c:numRef>
              <c:f>Munkalap1!$D$43:$D$49</c:f>
              <c:numCache/>
            </c:numRef>
          </c:val>
          <c:smooth val="0"/>
        </c:ser>
        <c:ser>
          <c:idx val="3"/>
          <c:order val="3"/>
          <c:tx>
            <c:strRef>
              <c:f>Munkalap1!$E$42</c:f>
            </c:strRef>
          </c:tx>
          <c:spPr>
            <a:ln cmpd="sng" w="38100">
              <a:solidFill>
                <a:srgbClr val="34A853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34A853">
                  <a:alpha val="100000"/>
                </a:srgbClr>
              </a:solidFill>
              <a:ln cmpd="sng">
                <a:solidFill>
                  <a:srgbClr val="34A853">
                    <a:alpha val="100000"/>
                  </a:srgbClr>
                </a:solidFill>
              </a:ln>
            </c:spPr>
          </c:marker>
          <c:cat>
            <c:strRef>
              <c:f>Munkalap1!$A$43:$A$49</c:f>
            </c:strRef>
          </c:cat>
          <c:val>
            <c:numRef>
              <c:f>Munkalap1!$E$43:$E$49</c:f>
              <c:numCache/>
            </c:numRef>
          </c:val>
          <c:smooth val="0"/>
        </c:ser>
        <c:ser>
          <c:idx val="4"/>
          <c:order val="4"/>
          <c:tx>
            <c:v>CONN 5k i</c:v>
          </c:tx>
          <c:spPr>
            <a:ln cmpd="sng" w="38100">
              <a:solidFill>
                <a:srgbClr val="FF6D01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6D01">
                  <a:alpha val="100000"/>
                </a:srgbClr>
              </a:solidFill>
              <a:ln cmpd="sng">
                <a:solidFill>
                  <a:srgbClr val="FF6D01">
                    <a:alpha val="100000"/>
                  </a:srgbClr>
                </a:solidFill>
              </a:ln>
            </c:spPr>
          </c:marker>
          <c:cat>
            <c:strRef>
              <c:f>Munkalap1!$A$43:$A$49</c:f>
            </c:strRef>
          </c:cat>
          <c:val>
            <c:numRef>
              <c:f>Munkalap1!$F$43:$F$49</c:f>
              <c:numCache/>
            </c:numRef>
          </c:val>
          <c:smooth val="0"/>
        </c:ser>
        <c:ser>
          <c:idx val="5"/>
          <c:order val="5"/>
          <c:tx>
            <c:strRef>
              <c:f>Munkalap1!$G$42</c:f>
            </c:strRef>
          </c:tx>
          <c:spPr>
            <a:ln cmpd="sng" w="38100">
              <a:solidFill>
                <a:srgbClr val="46BDC6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46BDC6">
                  <a:alpha val="100000"/>
                </a:srgbClr>
              </a:solidFill>
              <a:ln cmpd="sng">
                <a:solidFill>
                  <a:srgbClr val="46BDC6">
                    <a:alpha val="100000"/>
                  </a:srgbClr>
                </a:solidFill>
              </a:ln>
            </c:spPr>
          </c:marker>
          <c:cat>
            <c:strRef>
              <c:f>Munkalap1!$A$43:$A$49</c:f>
            </c:strRef>
          </c:cat>
          <c:val>
            <c:numRef>
              <c:f>Munkalap1!$G$43:$G$49</c:f>
              <c:numCache/>
            </c:numRef>
          </c:val>
          <c:smooth val="0"/>
        </c:ser>
        <c:axId val="2102310344"/>
        <c:axId val="873154091"/>
      </c:lineChart>
      <c:catAx>
        <c:axId val="210231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000">
                    <a:solidFill>
                      <a:srgbClr val="000000"/>
                    </a:solidFill>
                    <a:latin typeface="+mn-lt"/>
                  </a:rPr>
                  <a:t>Lekérdezések száma</a:t>
                </a:r>
              </a:p>
            </c:rich>
          </c:tx>
          <c:layout>
            <c:manualLayout>
              <c:xMode val="edge"/>
              <c:yMode val="edge"/>
              <c:x val="0.053811982998178"/>
              <c:y val="0.960193726937269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</a:p>
        </c:txPr>
        <c:crossAx val="873154091"/>
      </c:catAx>
      <c:valAx>
        <c:axId val="873154091"/>
        <c:scaling>
          <c:orientation val="minMax"/>
          <c:max val="4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000">
                    <a:solidFill>
                      <a:srgbClr val="000000"/>
                    </a:solidFill>
                    <a:latin typeface="+mn-lt"/>
                  </a:rPr>
                  <a:t>Idő (s)</a:t>
                </a:r>
              </a:p>
            </c:rich>
          </c:tx>
          <c:layout>
            <c:manualLayout>
              <c:xMode val="edge"/>
              <c:yMode val="edge"/>
              <c:x val="0.004223202420829442"/>
              <c:y val="0.084594031434526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</a:p>
        </c:txPr>
        <c:crossAx val="2102310344"/>
      </c:valAx>
    </c:plotArea>
    <c:legend>
      <c:legendPos val="t"/>
      <c:layout>
        <c:manualLayout>
          <c:xMode val="edge"/>
          <c:yMode val="edge"/>
          <c:x val="0.1610052008171316"/>
          <c:y val="0.012951127278649424"/>
        </c:manualLayout>
      </c:layout>
      <c:overlay val="0"/>
      <c:txPr>
        <a:bodyPr/>
        <a:lstStyle/>
        <a:p>
          <a:pPr lvl="0">
            <a:defRPr b="0" sz="3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34</xdr:row>
      <xdr:rowOff>76200</xdr:rowOff>
    </xdr:from>
    <xdr:ext cx="13363575" cy="6877050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3363575" cy="6877050"/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0.43"/>
    <col customWidth="1" min="11" max="11" width="17.86"/>
    <col customWidth="1" min="12" max="12" width="18.71"/>
    <col customWidth="1" min="17" max="17" width="33.14"/>
  </cols>
  <sheetData>
    <row r="1">
      <c r="A1" s="1" t="s">
        <v>0</v>
      </c>
      <c r="B1" s="2"/>
      <c r="C1" s="2"/>
      <c r="D1" s="2"/>
      <c r="E1" s="2"/>
      <c r="F1" s="2"/>
      <c r="G1" s="3"/>
      <c r="I1" s="4" t="s">
        <v>1</v>
      </c>
    </row>
    <row r="2">
      <c r="A2" s="5" t="s">
        <v>2</v>
      </c>
    </row>
    <row r="3">
      <c r="A3" s="6" t="s">
        <v>3</v>
      </c>
      <c r="B3" s="7">
        <v>677568.0</v>
      </c>
      <c r="C3" s="7">
        <v>699543.0</v>
      </c>
      <c r="D3" s="7">
        <v>679514.0</v>
      </c>
      <c r="E3" s="7">
        <v>681825.0</v>
      </c>
      <c r="F3" s="7">
        <v>708891.0</v>
      </c>
      <c r="G3" s="7">
        <v>708891.0</v>
      </c>
      <c r="H3" s="8"/>
      <c r="I3" s="9">
        <f t="shared" ref="I3:I6" si="1">AVERAGE(B3:G3)</f>
        <v>692705.3333</v>
      </c>
    </row>
    <row r="4">
      <c r="A4" s="10" t="s">
        <v>4</v>
      </c>
      <c r="B4" s="11">
        <v>1158.0</v>
      </c>
      <c r="C4" s="11">
        <v>1149.0</v>
      </c>
      <c r="D4" s="11">
        <v>1163.0</v>
      </c>
      <c r="E4" s="11">
        <v>1115.0</v>
      </c>
      <c r="F4" s="11">
        <v>1093.0</v>
      </c>
      <c r="G4" s="12">
        <v>1093.0</v>
      </c>
      <c r="I4" s="13">
        <f t="shared" si="1"/>
        <v>1128.5</v>
      </c>
    </row>
    <row r="5">
      <c r="A5" s="10" t="s">
        <v>5</v>
      </c>
      <c r="B5" s="11">
        <v>2559.0</v>
      </c>
      <c r="C5" s="11">
        <v>1986.0</v>
      </c>
      <c r="D5" s="11">
        <v>2326.0</v>
      </c>
      <c r="E5" s="11">
        <v>2114.0</v>
      </c>
      <c r="F5" s="11">
        <v>2098.0</v>
      </c>
      <c r="G5" s="12">
        <v>2098.0</v>
      </c>
      <c r="I5" s="13">
        <f t="shared" si="1"/>
        <v>2196.833333</v>
      </c>
      <c r="K5" s="14" t="s">
        <v>6</v>
      </c>
      <c r="M5" s="11" t="s">
        <v>7</v>
      </c>
      <c r="N5" s="11" t="s">
        <v>8</v>
      </c>
    </row>
    <row r="6">
      <c r="A6" s="15" t="s">
        <v>9</v>
      </c>
      <c r="B6" s="16">
        <v>11773.0</v>
      </c>
      <c r="C6" s="16">
        <v>10603.0</v>
      </c>
      <c r="D6" s="16">
        <v>16693.0</v>
      </c>
      <c r="E6" s="16">
        <v>11331.0</v>
      </c>
      <c r="F6" s="16">
        <v>10492.0</v>
      </c>
      <c r="G6" s="16">
        <v>10492.0</v>
      </c>
      <c r="H6" s="17"/>
      <c r="I6" s="18">
        <f t="shared" si="1"/>
        <v>11897.33333</v>
      </c>
      <c r="L6" s="6" t="s">
        <v>10</v>
      </c>
      <c r="M6" s="19">
        <v>692705.3333333334</v>
      </c>
      <c r="N6" s="20">
        <v>682227.1666666666</v>
      </c>
    </row>
    <row r="7">
      <c r="A7" s="21" t="s">
        <v>8</v>
      </c>
      <c r="I7" s="22"/>
      <c r="L7" s="10" t="s">
        <v>11</v>
      </c>
      <c r="M7" s="23">
        <v>1128.5</v>
      </c>
      <c r="N7" s="24">
        <v>1601.6666666666667</v>
      </c>
    </row>
    <row r="8">
      <c r="A8" s="6" t="s">
        <v>3</v>
      </c>
      <c r="B8" s="7">
        <v>668620.0</v>
      </c>
      <c r="C8" s="7">
        <v>660039.0</v>
      </c>
      <c r="D8" s="7">
        <v>675783.0</v>
      </c>
      <c r="E8" s="7">
        <v>675115.0</v>
      </c>
      <c r="F8" s="7">
        <v>702761.0</v>
      </c>
      <c r="G8" s="7">
        <v>711045.0</v>
      </c>
      <c r="H8" s="8"/>
      <c r="I8" s="9">
        <f t="shared" ref="I8:I11" si="2">AVERAGE(B8:G8)</f>
        <v>682227.1667</v>
      </c>
      <c r="L8" s="10" t="s">
        <v>12</v>
      </c>
      <c r="M8" s="23">
        <v>2196.8333333333335</v>
      </c>
      <c r="N8" s="24">
        <v>2012.6666666666667</v>
      </c>
    </row>
    <row r="9">
      <c r="A9" s="10" t="s">
        <v>4</v>
      </c>
      <c r="B9" s="11">
        <v>1606.0</v>
      </c>
      <c r="C9" s="11">
        <v>1625.0</v>
      </c>
      <c r="D9" s="11">
        <v>1606.0</v>
      </c>
      <c r="E9" s="11">
        <v>1582.0</v>
      </c>
      <c r="F9" s="11">
        <v>1567.0</v>
      </c>
      <c r="G9" s="12">
        <v>1624.0</v>
      </c>
      <c r="I9" s="13">
        <f t="shared" si="2"/>
        <v>1601.666667</v>
      </c>
      <c r="L9" s="10" t="s">
        <v>13</v>
      </c>
      <c r="M9" s="23">
        <v>11897.333333333334</v>
      </c>
      <c r="N9" s="24">
        <v>916983.6666666666</v>
      </c>
    </row>
    <row r="10">
      <c r="A10" s="10" t="s">
        <v>5</v>
      </c>
      <c r="B10" s="11">
        <v>2036.0</v>
      </c>
      <c r="C10" s="11">
        <v>1958.0</v>
      </c>
      <c r="D10" s="11">
        <v>2093.0</v>
      </c>
      <c r="E10" s="11">
        <v>1967.0</v>
      </c>
      <c r="F10" s="11">
        <v>2034.0</v>
      </c>
      <c r="G10" s="12">
        <v>1988.0</v>
      </c>
      <c r="I10" s="13">
        <f t="shared" si="2"/>
        <v>2012.666667</v>
      </c>
      <c r="L10" s="15" t="s">
        <v>14</v>
      </c>
      <c r="M10" s="25">
        <f t="shared" ref="M10:N10" si="3">M7+M8</f>
        <v>3325.333333</v>
      </c>
      <c r="N10" s="26">
        <f t="shared" si="3"/>
        <v>3614.333333</v>
      </c>
    </row>
    <row r="11">
      <c r="A11" s="15" t="s">
        <v>9</v>
      </c>
      <c r="B11" s="16">
        <v>923425.0</v>
      </c>
      <c r="C11" s="16">
        <v>897211.0</v>
      </c>
      <c r="D11" s="16">
        <v>905058.0</v>
      </c>
      <c r="E11" s="16">
        <v>928693.0</v>
      </c>
      <c r="F11" s="16">
        <v>935627.0</v>
      </c>
      <c r="G11" s="16">
        <v>911888.0</v>
      </c>
      <c r="H11" s="17"/>
      <c r="I11" s="18">
        <f t="shared" si="2"/>
        <v>916983.6667</v>
      </c>
    </row>
    <row r="12">
      <c r="I12" s="22"/>
    </row>
    <row r="13">
      <c r="A13" s="5" t="s">
        <v>15</v>
      </c>
      <c r="I13" s="22"/>
    </row>
    <row r="14">
      <c r="A14" s="6" t="s">
        <v>16</v>
      </c>
      <c r="B14" s="7">
        <v>15807.0</v>
      </c>
      <c r="C14" s="7">
        <v>13339.0</v>
      </c>
      <c r="D14" s="7">
        <v>21214.0</v>
      </c>
      <c r="E14" s="7">
        <v>28605.0</v>
      </c>
      <c r="F14" s="7">
        <v>34791.0</v>
      </c>
      <c r="G14" s="7">
        <v>15141.0</v>
      </c>
      <c r="H14" s="8"/>
      <c r="I14" s="9">
        <f t="shared" ref="I14:I16" si="4">AVERAGE(B14:G14)</f>
        <v>21482.83333</v>
      </c>
    </row>
    <row r="15">
      <c r="A15" s="10" t="s">
        <v>17</v>
      </c>
      <c r="B15" s="11">
        <v>38808.0</v>
      </c>
      <c r="C15" s="11">
        <v>19656.0</v>
      </c>
      <c r="D15" s="11">
        <v>23528.0</v>
      </c>
      <c r="E15" s="11">
        <v>19761.0</v>
      </c>
      <c r="F15" s="11">
        <v>25032.0</v>
      </c>
      <c r="G15" s="12">
        <v>17091.0</v>
      </c>
      <c r="I15" s="13">
        <f t="shared" si="4"/>
        <v>23979.33333</v>
      </c>
      <c r="K15" s="27" t="s">
        <v>18</v>
      </c>
      <c r="M15" s="11">
        <v>5307.0</v>
      </c>
      <c r="N15" s="11">
        <v>514025.0</v>
      </c>
    </row>
    <row r="16">
      <c r="A16" s="15" t="s">
        <v>19</v>
      </c>
      <c r="B16" s="16">
        <v>13434.0</v>
      </c>
      <c r="C16" s="16">
        <v>15323.0</v>
      </c>
      <c r="D16" s="16">
        <v>16642.0</v>
      </c>
      <c r="E16" s="16">
        <v>12732.0</v>
      </c>
      <c r="F16" s="16">
        <v>13237.0</v>
      </c>
      <c r="G16" s="16">
        <v>13686.0</v>
      </c>
      <c r="H16" s="17"/>
      <c r="I16" s="18">
        <f t="shared" si="4"/>
        <v>14175.66667</v>
      </c>
      <c r="J16" s="11" t="s">
        <v>20</v>
      </c>
      <c r="L16" s="6" t="s">
        <v>10</v>
      </c>
      <c r="M16" s="28">
        <v>21236.833333333332</v>
      </c>
      <c r="N16" s="29">
        <v>19125.166666666668</v>
      </c>
      <c r="O16" s="22"/>
    </row>
    <row r="17">
      <c r="A17" s="30" t="s">
        <v>21</v>
      </c>
      <c r="I17" s="22"/>
      <c r="J17" s="22">
        <f>AVERAGE(I14,I18)</f>
        <v>19028</v>
      </c>
      <c r="L17" s="10" t="s">
        <v>22</v>
      </c>
      <c r="M17" s="22">
        <v>183673.83333333334</v>
      </c>
      <c r="N17" s="31">
        <v>273129.8333333333</v>
      </c>
      <c r="O17" s="22"/>
    </row>
    <row r="18">
      <c r="A18" s="6" t="s">
        <v>16</v>
      </c>
      <c r="B18" s="7">
        <v>14278.0</v>
      </c>
      <c r="C18" s="7">
        <v>16710.0</v>
      </c>
      <c r="D18" s="7">
        <v>16710.0</v>
      </c>
      <c r="E18" s="7">
        <v>16286.0</v>
      </c>
      <c r="F18" s="7">
        <v>18011.0</v>
      </c>
      <c r="G18" s="7">
        <v>17444.0</v>
      </c>
      <c r="H18" s="8"/>
      <c r="I18" s="9">
        <f t="shared" ref="I18:I20" si="5">AVERAGE(B18:G18)</f>
        <v>16573.16667</v>
      </c>
      <c r="L18" s="15" t="s">
        <v>13</v>
      </c>
      <c r="M18" s="32">
        <v>12591.333333333334</v>
      </c>
      <c r="N18" s="33">
        <v>1110877.1666666667</v>
      </c>
      <c r="O18" s="22"/>
    </row>
    <row r="19">
      <c r="A19" s="10" t="s">
        <v>17</v>
      </c>
      <c r="B19" s="11">
        <v>292389.0</v>
      </c>
      <c r="C19" s="11">
        <v>264682.0</v>
      </c>
      <c r="D19" s="11">
        <v>264682.0</v>
      </c>
      <c r="E19" s="11">
        <v>255393.0</v>
      </c>
      <c r="F19" s="11">
        <v>262383.0</v>
      </c>
      <c r="G19" s="12">
        <v>269576.0</v>
      </c>
      <c r="I19" s="13">
        <f t="shared" si="5"/>
        <v>268184.1667</v>
      </c>
    </row>
    <row r="20">
      <c r="A20" s="15" t="s">
        <v>19</v>
      </c>
      <c r="B20" s="16">
        <v>1074151.0</v>
      </c>
      <c r="C20" s="16">
        <v>1078532.0</v>
      </c>
      <c r="D20" s="16">
        <v>1078532.0</v>
      </c>
      <c r="E20" s="16">
        <v>1084630.0</v>
      </c>
      <c r="F20" s="16">
        <v>1106210.0</v>
      </c>
      <c r="G20" s="16">
        <v>1103381.0</v>
      </c>
      <c r="H20" s="17"/>
      <c r="I20" s="18">
        <f t="shared" si="5"/>
        <v>1087572.667</v>
      </c>
    </row>
    <row r="21">
      <c r="A21" s="30" t="s">
        <v>23</v>
      </c>
      <c r="I21" s="22"/>
      <c r="K21" s="14" t="s">
        <v>24</v>
      </c>
      <c r="M21" s="11">
        <v>5307.0</v>
      </c>
      <c r="N21" s="11">
        <v>514025.0</v>
      </c>
    </row>
    <row r="22">
      <c r="A22" s="6" t="s">
        <v>16</v>
      </c>
      <c r="B22" s="7">
        <v>34338.0</v>
      </c>
      <c r="C22" s="7">
        <v>15347.0</v>
      </c>
      <c r="D22" s="7">
        <v>32636.0</v>
      </c>
      <c r="E22" s="7">
        <v>14567.0</v>
      </c>
      <c r="F22" s="7">
        <v>15326.0</v>
      </c>
      <c r="G22" s="7">
        <v>15207.0</v>
      </c>
      <c r="H22" s="8"/>
      <c r="I22" s="9">
        <f t="shared" ref="I22:I24" si="6">AVERAGE(B22:G22)</f>
        <v>21236.83333</v>
      </c>
      <c r="L22" s="6" t="s">
        <v>10</v>
      </c>
      <c r="M22" s="28">
        <v>21482.833333333332</v>
      </c>
      <c r="N22" s="29">
        <v>16573.166666666668</v>
      </c>
    </row>
    <row r="23">
      <c r="A23" s="10" t="s">
        <v>17</v>
      </c>
      <c r="B23" s="11">
        <v>188741.0</v>
      </c>
      <c r="C23" s="11">
        <v>182411.0</v>
      </c>
      <c r="D23" s="11">
        <v>177440.0</v>
      </c>
      <c r="E23" s="11">
        <v>186113.0</v>
      </c>
      <c r="F23" s="11">
        <v>183584.0</v>
      </c>
      <c r="G23" s="12">
        <v>183754.0</v>
      </c>
      <c r="I23" s="13">
        <f t="shared" si="6"/>
        <v>183673.8333</v>
      </c>
      <c r="L23" s="10" t="s">
        <v>22</v>
      </c>
      <c r="M23" s="22">
        <v>23979.333333333332</v>
      </c>
      <c r="N23" s="31">
        <v>268184.1666666667</v>
      </c>
    </row>
    <row r="24">
      <c r="A24" s="15" t="s">
        <v>19</v>
      </c>
      <c r="B24" s="16">
        <v>12209.0</v>
      </c>
      <c r="C24" s="16">
        <v>12353.0</v>
      </c>
      <c r="D24" s="16">
        <v>12573.0</v>
      </c>
      <c r="E24" s="16">
        <v>13040.0</v>
      </c>
      <c r="F24" s="16">
        <v>13147.0</v>
      </c>
      <c r="G24" s="16">
        <v>12226.0</v>
      </c>
      <c r="H24" s="17"/>
      <c r="I24" s="18">
        <f t="shared" si="6"/>
        <v>12591.33333</v>
      </c>
      <c r="L24" s="15" t="s">
        <v>13</v>
      </c>
      <c r="M24" s="32">
        <v>14175.666666666666</v>
      </c>
      <c r="N24" s="33">
        <v>1087572.6666666667</v>
      </c>
    </row>
    <row r="25">
      <c r="A25" s="30" t="s">
        <v>25</v>
      </c>
      <c r="I25" s="22"/>
      <c r="K25" s="14" t="s">
        <v>18</v>
      </c>
    </row>
    <row r="26">
      <c r="A26" s="6" t="s">
        <v>16</v>
      </c>
      <c r="B26" s="7">
        <v>17561.0</v>
      </c>
      <c r="C26" s="7">
        <v>34682.0</v>
      </c>
      <c r="D26" s="7">
        <v>15225.0</v>
      </c>
      <c r="E26" s="7">
        <v>16222.0</v>
      </c>
      <c r="F26" s="7">
        <v>15999.0</v>
      </c>
      <c r="G26" s="7">
        <v>15062.0</v>
      </c>
      <c r="H26" s="8"/>
      <c r="I26" s="9">
        <f t="shared" ref="I26:I28" si="7">AVERAGE(B26:G26)</f>
        <v>19125.16667</v>
      </c>
      <c r="L26" s="16" t="s">
        <v>26</v>
      </c>
      <c r="M26" s="34">
        <f>AVERAGE(M22,N22,M16,N16)</f>
        <v>19604.5</v>
      </c>
    </row>
    <row r="27">
      <c r="A27" s="10" t="s">
        <v>17</v>
      </c>
      <c r="B27" s="11">
        <v>284845.0</v>
      </c>
      <c r="C27" s="11">
        <v>268874.0</v>
      </c>
      <c r="D27" s="11">
        <v>296478.0</v>
      </c>
      <c r="E27" s="11">
        <v>268179.0</v>
      </c>
      <c r="F27" s="11">
        <v>261297.0</v>
      </c>
      <c r="G27" s="12">
        <v>259106.0</v>
      </c>
      <c r="I27" s="13">
        <f t="shared" si="7"/>
        <v>273129.8333</v>
      </c>
      <c r="L27" s="16" t="s">
        <v>27</v>
      </c>
      <c r="M27" s="34">
        <f t="shared" ref="M27:N27" si="8">AVERAGE(M24,M18)</f>
        <v>13383.5</v>
      </c>
      <c r="N27" s="34">
        <f t="shared" si="8"/>
        <v>1099224.917</v>
      </c>
    </row>
    <row r="28">
      <c r="A28" s="15" t="s">
        <v>19</v>
      </c>
      <c r="B28" s="16">
        <v>1088463.0</v>
      </c>
      <c r="C28" s="16">
        <v>1089946.0</v>
      </c>
      <c r="D28" s="16">
        <v>1106896.0</v>
      </c>
      <c r="E28" s="16">
        <v>1097734.0</v>
      </c>
      <c r="F28" s="16">
        <v>1127200.0</v>
      </c>
      <c r="G28" s="16">
        <v>1155024.0</v>
      </c>
      <c r="H28" s="35"/>
      <c r="I28" s="18">
        <f t="shared" si="7"/>
        <v>1110877.167</v>
      </c>
    </row>
    <row r="30">
      <c r="A30" s="11" t="s">
        <v>28</v>
      </c>
      <c r="K30" s="14" t="s">
        <v>6</v>
      </c>
    </row>
    <row r="31">
      <c r="B31" s="36">
        <v>692705.3333333334</v>
      </c>
      <c r="C31" s="37">
        <v>682227.1666666666</v>
      </c>
      <c r="D31" s="38">
        <v>19604.5</v>
      </c>
      <c r="E31" s="38">
        <v>19604.5</v>
      </c>
      <c r="F31" s="38">
        <v>19604.5</v>
      </c>
      <c r="G31" s="39">
        <v>19604.5</v>
      </c>
      <c r="L31" s="16" t="s">
        <v>14</v>
      </c>
      <c r="M31" s="35">
        <v>3325.3333333333335</v>
      </c>
      <c r="N31" s="35">
        <v>3614.3333333333335</v>
      </c>
    </row>
    <row r="32">
      <c r="B32" s="40" t="s">
        <v>2</v>
      </c>
      <c r="C32" s="40" t="s">
        <v>29</v>
      </c>
      <c r="D32" s="40" t="s">
        <v>30</v>
      </c>
      <c r="E32" s="40" t="s">
        <v>31</v>
      </c>
      <c r="F32" s="40" t="s">
        <v>32</v>
      </c>
      <c r="G32" s="40" t="s">
        <v>33</v>
      </c>
    </row>
    <row r="33">
      <c r="A33" s="41">
        <v>1.0</v>
      </c>
      <c r="B33" s="22">
        <f t="shared" ref="B33:B39" si="9">$B$31+A33*$M$31</f>
        <v>696030.6667</v>
      </c>
      <c r="C33" s="22">
        <f t="shared" ref="C33:C39" si="10">$C$31+A33*$N$31</f>
        <v>685841.5</v>
      </c>
      <c r="D33" s="22">
        <f t="shared" ref="D33:D39" si="11">$D$31+A33*$M$17</f>
        <v>203278.3333</v>
      </c>
      <c r="E33" s="22">
        <f t="shared" ref="E33:E39" si="12">$E$31+A33*$N$17</f>
        <v>292734.3333</v>
      </c>
      <c r="F33" s="42">
        <f t="shared" ref="F33:F39" si="13">$F$31+A33*$M$23</f>
        <v>43583.83333</v>
      </c>
      <c r="G33" s="42">
        <f t="shared" ref="G33:G39" si="14">$G$31+A33*$N$23</f>
        <v>287788.6667</v>
      </c>
    </row>
    <row r="34">
      <c r="A34" s="43">
        <v>2.0</v>
      </c>
      <c r="B34" s="22">
        <f t="shared" si="9"/>
        <v>699356</v>
      </c>
      <c r="C34" s="22">
        <f t="shared" si="10"/>
        <v>689455.8333</v>
      </c>
      <c r="D34" s="22">
        <f t="shared" si="11"/>
        <v>386952.1667</v>
      </c>
      <c r="E34" s="22">
        <f t="shared" si="12"/>
        <v>565864.1667</v>
      </c>
      <c r="F34" s="42">
        <f t="shared" si="13"/>
        <v>67563.16667</v>
      </c>
      <c r="G34" s="42">
        <f t="shared" si="14"/>
        <v>555972.8333</v>
      </c>
    </row>
    <row r="35">
      <c r="A35" s="43">
        <v>4.0</v>
      </c>
      <c r="B35" s="22">
        <f t="shared" si="9"/>
        <v>706006.6667</v>
      </c>
      <c r="C35" s="22">
        <f t="shared" si="10"/>
        <v>696684.5</v>
      </c>
      <c r="D35" s="22">
        <f t="shared" si="11"/>
        <v>754299.8333</v>
      </c>
      <c r="E35" s="22">
        <f t="shared" si="12"/>
        <v>1112123.833</v>
      </c>
      <c r="F35" s="42">
        <f t="shared" si="13"/>
        <v>115521.8333</v>
      </c>
      <c r="G35" s="42">
        <f t="shared" si="14"/>
        <v>1092341.167</v>
      </c>
    </row>
    <row r="36">
      <c r="A36" s="43">
        <v>16.0</v>
      </c>
      <c r="B36" s="22">
        <f t="shared" si="9"/>
        <v>745910.6667</v>
      </c>
      <c r="C36" s="22">
        <f t="shared" si="10"/>
        <v>740056.5</v>
      </c>
      <c r="D36" s="22">
        <f t="shared" si="11"/>
        <v>2958385.833</v>
      </c>
      <c r="E36" s="22">
        <f t="shared" si="12"/>
        <v>4389681.833</v>
      </c>
      <c r="F36" s="42">
        <f t="shared" si="13"/>
        <v>403273.8333</v>
      </c>
      <c r="G36" s="42">
        <f t="shared" si="14"/>
        <v>4310551.167</v>
      </c>
    </row>
    <row r="37">
      <c r="A37" s="43">
        <v>32.0</v>
      </c>
      <c r="B37" s="22">
        <f t="shared" si="9"/>
        <v>799116</v>
      </c>
      <c r="C37" s="22">
        <f t="shared" si="10"/>
        <v>797885.8333</v>
      </c>
      <c r="D37" s="22">
        <f t="shared" si="11"/>
        <v>5897167.167</v>
      </c>
      <c r="E37" s="22">
        <f t="shared" si="12"/>
        <v>8759759.167</v>
      </c>
      <c r="F37" s="42">
        <f t="shared" si="13"/>
        <v>786943.1667</v>
      </c>
      <c r="G37" s="42">
        <f t="shared" si="14"/>
        <v>8601497.833</v>
      </c>
    </row>
    <row r="38">
      <c r="A38" s="43">
        <v>36.0</v>
      </c>
      <c r="B38" s="22">
        <f t="shared" si="9"/>
        <v>812417.3333</v>
      </c>
      <c r="C38" s="22">
        <f t="shared" si="10"/>
        <v>812343.1667</v>
      </c>
      <c r="D38" s="22">
        <f t="shared" si="11"/>
        <v>6631862.5</v>
      </c>
      <c r="E38" s="22">
        <f t="shared" si="12"/>
        <v>9852278.5</v>
      </c>
      <c r="F38" s="42">
        <f t="shared" si="13"/>
        <v>882860.5</v>
      </c>
      <c r="G38" s="42">
        <f t="shared" si="14"/>
        <v>9674234.5</v>
      </c>
    </row>
    <row r="39">
      <c r="A39" s="44">
        <v>42.0</v>
      </c>
      <c r="B39" s="22">
        <f t="shared" si="9"/>
        <v>832369.3333</v>
      </c>
      <c r="C39" s="22">
        <f t="shared" si="10"/>
        <v>834029.1667</v>
      </c>
      <c r="D39" s="22">
        <f t="shared" si="11"/>
        <v>7733905.5</v>
      </c>
      <c r="E39" s="22">
        <f t="shared" si="12"/>
        <v>11491057.5</v>
      </c>
      <c r="F39" s="42">
        <f t="shared" si="13"/>
        <v>1026736.5</v>
      </c>
      <c r="G39" s="42">
        <f t="shared" si="14"/>
        <v>11283339.5</v>
      </c>
    </row>
    <row r="41">
      <c r="B41" s="45"/>
      <c r="C41" s="45"/>
    </row>
    <row r="42">
      <c r="B42" s="40" t="s">
        <v>2</v>
      </c>
      <c r="C42" s="40" t="s">
        <v>29</v>
      </c>
      <c r="D42" s="40" t="s">
        <v>30</v>
      </c>
      <c r="E42" s="40" t="s">
        <v>31</v>
      </c>
      <c r="F42" s="40" t="s">
        <v>32</v>
      </c>
      <c r="G42" s="40" t="s">
        <v>33</v>
      </c>
    </row>
    <row r="43">
      <c r="A43" s="41">
        <v>1.0</v>
      </c>
      <c r="B43" s="22">
        <f t="shared" ref="B43:B49" si="15">$B$31+A43*$M$31+$M$9</f>
        <v>707928</v>
      </c>
      <c r="C43" s="22">
        <f t="shared" ref="C43:C49" si="16">$C$31+A43*$N$31+$N$9</f>
        <v>1602825.167</v>
      </c>
      <c r="D43" s="22">
        <f t="shared" ref="D43:D49" si="17">$D$31+A43*$M$17+$M$27</f>
        <v>216661.8333</v>
      </c>
      <c r="E43" s="22">
        <f t="shared" ref="E43:E49" si="18">$E$31+A43*$N$17+$N$27</f>
        <v>1391959.25</v>
      </c>
      <c r="F43" s="22">
        <f t="shared" ref="F43:F49" si="19">$F$31+A43*$M$23+$M$27</f>
        <v>56967.33333</v>
      </c>
      <c r="G43" s="22">
        <f t="shared" ref="G43:G49" si="20">$G$31+A43*$N$23+$N$27</f>
        <v>1387013.583</v>
      </c>
    </row>
    <row r="44">
      <c r="A44" s="43">
        <v>2.0</v>
      </c>
      <c r="B44" s="22">
        <f t="shared" si="15"/>
        <v>711253.3333</v>
      </c>
      <c r="C44" s="22">
        <f t="shared" si="16"/>
        <v>1606439.5</v>
      </c>
      <c r="D44" s="22">
        <f t="shared" si="17"/>
        <v>400335.6667</v>
      </c>
      <c r="E44" s="22">
        <f t="shared" si="18"/>
        <v>1665089.083</v>
      </c>
      <c r="F44" s="22">
        <f t="shared" si="19"/>
        <v>80946.66667</v>
      </c>
      <c r="G44" s="22">
        <f t="shared" si="20"/>
        <v>1655197.75</v>
      </c>
    </row>
    <row r="45">
      <c r="A45" s="43">
        <v>4.0</v>
      </c>
      <c r="B45" s="22">
        <f t="shared" si="15"/>
        <v>717904</v>
      </c>
      <c r="C45" s="22">
        <f t="shared" si="16"/>
        <v>1613668.167</v>
      </c>
      <c r="D45" s="22">
        <f t="shared" si="17"/>
        <v>767683.3333</v>
      </c>
      <c r="E45" s="22">
        <f t="shared" si="18"/>
        <v>2211348.75</v>
      </c>
      <c r="F45" s="22">
        <f t="shared" si="19"/>
        <v>128905.3333</v>
      </c>
      <c r="G45" s="22">
        <f t="shared" si="20"/>
        <v>2191566.083</v>
      </c>
    </row>
    <row r="46">
      <c r="A46" s="43">
        <v>16.0</v>
      </c>
      <c r="B46" s="22">
        <f t="shared" si="15"/>
        <v>757808</v>
      </c>
      <c r="C46" s="22">
        <f t="shared" si="16"/>
        <v>1657040.167</v>
      </c>
      <c r="D46" s="22">
        <f t="shared" si="17"/>
        <v>2971769.333</v>
      </c>
      <c r="E46" s="22">
        <f t="shared" si="18"/>
        <v>5488906.75</v>
      </c>
      <c r="F46" s="22">
        <f t="shared" si="19"/>
        <v>416657.3333</v>
      </c>
      <c r="G46" s="22">
        <f t="shared" si="20"/>
        <v>5409776.083</v>
      </c>
    </row>
    <row r="47">
      <c r="A47" s="43">
        <v>32.0</v>
      </c>
      <c r="B47" s="22">
        <f t="shared" si="15"/>
        <v>811013.3333</v>
      </c>
      <c r="C47" s="22">
        <f t="shared" si="16"/>
        <v>1714869.5</v>
      </c>
      <c r="D47" s="22">
        <f t="shared" si="17"/>
        <v>5910550.667</v>
      </c>
      <c r="E47" s="22">
        <f t="shared" si="18"/>
        <v>9858984.083</v>
      </c>
      <c r="F47" s="22">
        <f t="shared" si="19"/>
        <v>800326.6667</v>
      </c>
      <c r="G47" s="22">
        <f t="shared" si="20"/>
        <v>9700722.75</v>
      </c>
    </row>
    <row r="48">
      <c r="A48" s="43">
        <v>36.0</v>
      </c>
      <c r="B48" s="22">
        <f t="shared" si="15"/>
        <v>824314.6667</v>
      </c>
      <c r="C48" s="22">
        <f t="shared" si="16"/>
        <v>1729326.833</v>
      </c>
      <c r="D48" s="22">
        <f t="shared" si="17"/>
        <v>6645246</v>
      </c>
      <c r="E48" s="22">
        <f t="shared" si="18"/>
        <v>10951503.42</v>
      </c>
      <c r="F48" s="22">
        <f t="shared" si="19"/>
        <v>896244</v>
      </c>
      <c r="G48" s="22">
        <f t="shared" si="20"/>
        <v>10773459.42</v>
      </c>
    </row>
    <row r="49">
      <c r="A49" s="44">
        <v>42.0</v>
      </c>
      <c r="B49" s="22">
        <f t="shared" si="15"/>
        <v>844266.6667</v>
      </c>
      <c r="C49" s="22">
        <f t="shared" si="16"/>
        <v>1751012.833</v>
      </c>
      <c r="D49" s="22">
        <f t="shared" si="17"/>
        <v>7747289</v>
      </c>
      <c r="E49" s="22">
        <f t="shared" si="18"/>
        <v>12590282.42</v>
      </c>
      <c r="F49" s="22">
        <f t="shared" si="19"/>
        <v>1040120</v>
      </c>
      <c r="G49" s="22">
        <f t="shared" si="20"/>
        <v>12382564.42</v>
      </c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86"/>
  </cols>
  <sheetData>
    <row r="1">
      <c r="A1" s="11" t="s">
        <v>34</v>
      </c>
    </row>
    <row r="2">
      <c r="B2" s="11" t="s">
        <v>35</v>
      </c>
      <c r="C2" s="11">
        <v>46.0</v>
      </c>
      <c r="D2" s="11"/>
    </row>
    <row r="3">
      <c r="B3" s="11" t="s">
        <v>36</v>
      </c>
      <c r="C3" s="11">
        <v>16649.0</v>
      </c>
      <c r="D3" s="11"/>
    </row>
    <row r="4">
      <c r="B4" s="11" t="s">
        <v>22</v>
      </c>
      <c r="C4" s="11">
        <v>261181.0</v>
      </c>
      <c r="D4" s="11"/>
    </row>
    <row r="5">
      <c r="B5" s="11" t="s">
        <v>37</v>
      </c>
      <c r="C5" s="11">
        <v>317214.0</v>
      </c>
      <c r="D5" s="11"/>
    </row>
    <row r="6">
      <c r="B6" s="11" t="s">
        <v>38</v>
      </c>
      <c r="C6" s="11">
        <v>1.0</v>
      </c>
      <c r="D6" s="11"/>
    </row>
    <row r="7">
      <c r="B7" s="11" t="s">
        <v>39</v>
      </c>
      <c r="C7" s="11">
        <v>32869.0</v>
      </c>
      <c r="D7" s="11"/>
    </row>
    <row r="8">
      <c r="B8" s="11" t="s">
        <v>40</v>
      </c>
      <c r="C8" s="11">
        <v>58112.0</v>
      </c>
      <c r="D8" s="11"/>
    </row>
    <row r="9">
      <c r="B9" s="11" t="s">
        <v>41</v>
      </c>
      <c r="C9" s="11">
        <v>8.0</v>
      </c>
      <c r="D9" s="11"/>
    </row>
    <row r="10">
      <c r="B10" s="11" t="s">
        <v>42</v>
      </c>
      <c r="C10" s="11">
        <v>5930.0</v>
      </c>
      <c r="D10" s="11"/>
    </row>
    <row r="11">
      <c r="B11" s="11" t="s">
        <v>43</v>
      </c>
      <c r="C11" s="11">
        <v>4.0</v>
      </c>
      <c r="D11" s="11"/>
    </row>
    <row r="12">
      <c r="B12" s="11" t="s">
        <v>44</v>
      </c>
      <c r="C12" s="11">
        <v>998.0</v>
      </c>
      <c r="D12" s="11">
        <f>SUM(C2:C12)</f>
        <v>693012</v>
      </c>
    </row>
    <row r="13">
      <c r="B13" s="11" t="s">
        <v>45</v>
      </c>
      <c r="C13" s="11">
        <v>7.0</v>
      </c>
      <c r="D13" s="11"/>
    </row>
    <row r="14">
      <c r="B14" s="11" t="s">
        <v>46</v>
      </c>
      <c r="C14" s="11">
        <v>1.0</v>
      </c>
      <c r="D14" s="11"/>
    </row>
    <row r="15">
      <c r="B15" s="11" t="s">
        <v>47</v>
      </c>
      <c r="C15" s="11">
        <v>1892.0</v>
      </c>
      <c r="D15" s="11"/>
    </row>
    <row r="16">
      <c r="B16" s="11" t="s">
        <v>48</v>
      </c>
      <c r="C16" s="11">
        <v>33.0</v>
      </c>
      <c r="D16" s="11"/>
    </row>
    <row r="17">
      <c r="B17" s="11" t="s">
        <v>49</v>
      </c>
      <c r="C17" s="11">
        <v>2144.0</v>
      </c>
      <c r="D17" s="11"/>
    </row>
    <row r="18">
      <c r="B18" s="11" t="s">
        <v>50</v>
      </c>
      <c r="C18" s="11">
        <v>11363.0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