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M2-2024\PTY4614 - CAPSTONE\Grupos\Grupo 3 SALAZAR FALFAN RIQUELME VALLADARES\Fase 1\Evidencias grupales\"/>
    </mc:Choice>
  </mc:AlternateContent>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E22" i="1" l="1"/>
  <c r="D7" i="1"/>
  <c r="C61" i="1"/>
  <c r="D68" i="1"/>
  <c r="J67" i="1"/>
  <c r="K67" i="1" s="1"/>
  <c r="H67" i="1"/>
  <c r="H68" i="1" s="1"/>
  <c r="F67" i="1"/>
  <c r="G67" i="1" s="1"/>
  <c r="D67" i="1"/>
  <c r="E67" i="1" s="1"/>
  <c r="B67" i="1"/>
  <c r="J66" i="1"/>
  <c r="K66" i="1" s="1"/>
  <c r="I66" i="1"/>
  <c r="H66" i="1"/>
  <c r="F66" i="1"/>
  <c r="G66" i="1" s="1"/>
  <c r="E66" i="1"/>
  <c r="D66" i="1"/>
  <c r="B66" i="1"/>
  <c r="J65" i="1"/>
  <c r="J68" i="1" s="1"/>
  <c r="H65" i="1"/>
  <c r="I65" i="1" s="1"/>
  <c r="F65" i="1"/>
  <c r="F68" i="1" s="1"/>
  <c r="D65" i="1"/>
  <c r="E65" i="1" s="1"/>
  <c r="E68" i="1" s="1"/>
  <c r="B65" i="1"/>
  <c r="G65" i="1" l="1"/>
  <c r="G68" i="1" s="1"/>
  <c r="K65" i="1"/>
  <c r="K68" i="1" s="1"/>
  <c r="I67" i="1"/>
  <c r="I68"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C68" i="1" l="1"/>
  <c r="C69" i="1" s="1"/>
  <c r="E57" i="1"/>
  <c r="F57" i="1"/>
  <c r="H57" i="1"/>
  <c r="J57" i="1"/>
  <c r="E34" i="1"/>
  <c r="I34" i="1"/>
  <c r="K34" i="1"/>
  <c r="G34" i="1"/>
  <c r="G57" i="1"/>
  <c r="I57" i="1"/>
  <c r="K57" i="1"/>
  <c r="E46" i="1"/>
  <c r="G46" i="1"/>
  <c r="I46" i="1"/>
  <c r="K46" i="1"/>
  <c r="E13" i="1"/>
  <c r="E14" i="1"/>
  <c r="E15" i="1"/>
  <c r="E16" i="1"/>
  <c r="E18" i="1"/>
  <c r="F20" i="1"/>
  <c r="G20" i="1" s="1"/>
  <c r="F21" i="1"/>
  <c r="G21" i="1" s="1"/>
  <c r="C57" i="1" l="1"/>
  <c r="D6" i="1" s="1"/>
  <c r="C46" i="1"/>
  <c r="D5" i="1" s="1"/>
  <c r="E21" i="1"/>
  <c r="H21" i="1"/>
  <c r="I21" i="1" s="1"/>
  <c r="J21" i="1"/>
  <c r="K21" i="1" s="1"/>
  <c r="G22" i="1"/>
  <c r="H22" i="1"/>
  <c r="I22" i="1" s="1"/>
  <c r="J22" i="1"/>
  <c r="K22" i="1" s="1"/>
  <c r="C27" i="1"/>
  <c r="J20" i="1"/>
  <c r="K20" i="1" s="1"/>
  <c r="H20" i="1"/>
  <c r="I20" i="1" s="1"/>
  <c r="E20" i="1"/>
  <c r="J18" i="1"/>
  <c r="K18" i="1" s="1"/>
  <c r="I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<sst xmlns="http://schemas.openxmlformats.org/spreadsheetml/2006/main" count="187" uniqueCount="101">
  <si>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</si>
  <si>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</si>
  <si>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</si>
  <si>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</si>
  <si>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</si>
  <si>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</si>
  <si>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</si>
  <si>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</si>
  <si>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</si>
  <si>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</si>
  <si>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</si>
  <si>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</si>
  <si>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</si>
  <si>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</si>
  <si>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</si>
  <si>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</si>
  <si>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</si>
  <si>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</si>
  <si>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</si>
  <si>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</si>
  <si>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</si>
  <si>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</si>
  <si>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</si>
  <si>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</si>
  <si>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</si>
  <si>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</si>
  <si>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</si>
  <si>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</si>
  <si>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</si>
  <si>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</si>
  <si>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</si>
  <si>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</si>
  <si>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</si>
  <si>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</si>
  <si>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</si>
  <si>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</si>
  <si>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</si>
  <si>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</si>
  <si>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</si>
  <si>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</si>
  <si>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</si>
  <si>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</si>
  <si>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</si>
  <si>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</si>
  <si>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</si>
  <si>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</si>
  <si>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</si>
  <si>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</si>
  <si>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</si>
  <si>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</si>
  <si>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</si>
  <si>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</si>
  <si>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</si>
  <si>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</si>
  <si>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</si>
  <si>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</si>
  <si>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</si>
  <si>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</si>
  <si>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</si>
  <si>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</si>
  <si>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</si>
  <si>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</si>
  <si>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</si>
  <si>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</si>
  <si>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</si>
  <si>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</si>
  <si>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</si>
  <si>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</si>
  <si>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</si>
  <si>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</si>
  <si>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</si>
  <si>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</si>
  <si>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</si>
  <si>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</si>
  <si>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</si>
  <si>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</si>
  <si>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</si>
  <si>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</si>
  <si>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</si>
  <si>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</si>
  <si>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</si>
  <si>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</si>
  <si>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</si>
  <si>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</si>
  <si>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</si>
  <si>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</si>
  <si>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</si>
  <si>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</si>
  <si>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</si>
  <si>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</si>
  <si>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</si>
  <si>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</si>
  <si>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</si>
  <si>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</si>
  <si>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</si>
  <si>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Gonzalo Eduardo Falfán Rojas</t>
  </si>
  <si>
    <t>Diego Nicolás Antonio Salazar Vásquez</t>
  </si>
  <si>
    <t>Daniel Alejandro Valladares Leyton</t>
  </si>
  <si>
    <t>José Patricio Riquelme Aravena</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</si>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</sst>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C1" zoomScale="145" zoomScaleNormal="120" workbookViewId="0">
      <selection activeCell="I18" sqref="I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6.6</v>
      </c>
      <c r="D4" s="6">
        <f>$C$35</f>
        <v>7</v>
      </c>
      <c r="E4" s="51">
        <f>C4*C$2+D4*D$2</f>
        <v>6.6999999999999993</v>
      </c>
      <c r="G4" s="1"/>
    </row>
    <row r="5" spans="1:11" x14ac:dyDescent="0.25">
      <c r="A5" s="5">
        <v>2</v>
      </c>
      <c r="B5" s="38" t="s">
        <v>96</v>
      </c>
      <c r="C5" s="6">
        <f>EVALUACION1!$C$24</f>
        <v>6.6</v>
      </c>
      <c r="D5" s="6">
        <f>C47</f>
        <v>7</v>
      </c>
      <c r="E5" s="51">
        <f t="shared" ref="E5:E6" si="0">C5*C$2+D5*D$2</f>
        <v>6.6999999999999993</v>
      </c>
      <c r="G5" s="1"/>
    </row>
    <row r="6" spans="1:11" x14ac:dyDescent="0.25">
      <c r="A6" s="5">
        <v>3</v>
      </c>
      <c r="B6" s="38" t="s">
        <v>97</v>
      </c>
      <c r="C6" s="6">
        <f>EVALUACION1!$C$24</f>
        <v>6.6</v>
      </c>
      <c r="D6" s="6">
        <f>C58</f>
        <v>7</v>
      </c>
      <c r="E6" s="51">
        <f t="shared" si="0"/>
        <v>6.6999999999999993</v>
      </c>
      <c r="G6" s="1"/>
    </row>
    <row r="7" spans="1:11" ht="15" customHeight="1" x14ac:dyDescent="0.25">
      <c r="A7" s="5">
        <v>4</v>
      </c>
      <c r="B7" s="38" t="s">
        <v>98</v>
      </c>
      <c r="C7" s="6">
        <f>EVALUACION1!$C$24</f>
        <v>6.6</v>
      </c>
      <c r="D7" s="6">
        <f>C69</f>
        <v>7</v>
      </c>
      <c r="E7" s="51">
        <f t="shared" ref="E7" si="1">C7*C$2+D7*D$2</f>
        <v>6.6999999999999993</v>
      </c>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
        <v>100</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
        <v>100</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
        <v>100</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
        <v>100</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
        <v>100</v>
      </c>
      <c r="E17" s="17">
        <f t="shared" ref="E17" si="12">IF(D17="X",100*0.1,"")</f>
        <v>10</v>
      </c>
      <c r="F17" s="17" t="str">
        <f t="shared" ref="F17:F21" si="13">IF($C17=L,"X","")</f>
        <v/>
      </c>
      <c r="G17" s="17" t="str">
        <f t="shared" ref="G17" si="14">IF(F17="X",60*0.1,"")</f>
        <v/>
      </c>
      <c r="H17" s="17" t="str">
        <f t="shared" ref="H17:H22" si="15">IF($C17=ML,"X","")</f>
        <v/>
      </c>
      <c r="I17" s="17" t="str">
        <f t="shared" ref="I17" si="16">IF(H17="X",30*0.1,"")</f>
        <v/>
      </c>
      <c r="J17" s="17" t="str">
        <f t="shared" ref="J17:J22" si="17">IF($C17=NL,"X","")</f>
        <v/>
      </c>
      <c r="K17" s="17" t="str">
        <f t="shared" ref="K17:K22" si="18">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
        <v>99</v>
      </c>
      <c r="E18" s="17" t="str">
        <f t="shared" ref="E18" si="19">IF(D18="X",100*0.1,"")</f>
        <v/>
      </c>
      <c r="F18" s="17" t="s">
        <v>100</v>
      </c>
      <c r="G18" s="17">
        <f t="shared" ref="G18" si="20">IF(F18="X",60*0.1,"")</f>
        <v>6</v>
      </c>
      <c r="H18" s="17" t="s">
        <v>99</v>
      </c>
      <c r="I18" s="17" t="str">
        <f t="shared" ref="I18" si="21">IF(H18="X",30*0.1,"")</f>
        <v/>
      </c>
      <c r="J18" s="17" t="str">
        <f t="shared" si="17"/>
        <v/>
      </c>
      <c r="K18" s="17" t="str">
        <f t="shared" si="18"/>
        <v/>
      </c>
    </row>
    <row r="19" spans="1:11" ht="24" outlineLevel="1" x14ac:dyDescent="0.25">
      <c r="A19" s="70"/>
      <c r="B19" s="41" t="str">
        <f>RUBRICA!A12</f>
        <v>8. Determina evidencias, justificando cómo estas dan cuenta del logro de las actividades del Proyecto APT.</v>
      </c>
      <c r="C19" s="39" t="s">
        <v>7</v>
      </c>
      <c r="D19" s="17" t="s">
        <v>100</v>
      </c>
      <c r="E19" s="17">
        <f>IF(D19="X",100*0.05,"")</f>
        <v>5</v>
      </c>
      <c r="F19" s="17" t="s">
        <v>99</v>
      </c>
      <c r="G19" s="17" t="str">
        <f t="shared" ref="G19" si="22">IF(F19="X",60*0.05,"")</f>
        <v/>
      </c>
      <c r="H19" s="17" t="str">
        <f t="shared" si="15"/>
        <v/>
      </c>
      <c r="I19" s="17" t="str">
        <f t="shared" ref="I19" si="23">IF(H19="X",30*0.05,"")</f>
        <v/>
      </c>
      <c r="J19" s="17" t="str">
        <f t="shared" si="17"/>
        <v/>
      </c>
      <c r="K19" s="17" t="str">
        <f t="shared" si="18"/>
        <v/>
      </c>
    </row>
    <row r="20" spans="1:11" ht="24" outlineLevel="1" x14ac:dyDescent="0.25">
      <c r="A20" s="70"/>
      <c r="B20" s="41" t="str">
        <f>RUBRICA!A13</f>
        <v xml:space="preserve">9. Utiliza reglas de redacción, ortografía (literal, puntual, acentual) y las normas para citas y referencias. </v>
      </c>
      <c r="C20" s="39" t="s">
        <v>7</v>
      </c>
      <c r="D20" s="17" t="s">
        <v>100</v>
      </c>
      <c r="E20" s="17">
        <f>IF(D20="X",100*0.05,"")</f>
        <v>5</v>
      </c>
      <c r="F20" s="17" t="str">
        <f t="shared" si="13"/>
        <v/>
      </c>
      <c r="G20" s="17" t="str">
        <f t="shared" si="10"/>
        <v/>
      </c>
      <c r="H20" s="17" t="str">
        <f t="shared" si="15"/>
        <v/>
      </c>
      <c r="I20" s="17" t="str">
        <f t="shared" si="11"/>
        <v/>
      </c>
      <c r="J20" s="17" t="str">
        <f t="shared" si="17"/>
        <v/>
      </c>
      <c r="K20" s="17" t="str">
        <f t="shared" si="18"/>
        <v/>
      </c>
    </row>
    <row r="21" spans="1:11" ht="22.9" customHeight="1" outlineLevel="1" x14ac:dyDescent="0.25">
      <c r="A21" s="70"/>
      <c r="B21" s="41" t="str">
        <f>RUBRICA!A14</f>
        <v>10. Cumple completando el contenido del informe de presentación del proyecto de acuerdo con la plantilla entregada.</v>
      </c>
      <c r="C21" s="39" t="s">
        <v>7</v>
      </c>
      <c r="D21" s="17" t="s">
        <v>100</v>
      </c>
      <c r="E21" s="17">
        <f t="shared" si="9"/>
        <v>5</v>
      </c>
      <c r="F21" s="17" t="str">
        <f t="shared" si="13"/>
        <v/>
      </c>
      <c r="G21" s="17" t="str">
        <f t="shared" si="10"/>
        <v/>
      </c>
      <c r="H21" s="17" t="str">
        <f t="shared" si="15"/>
        <v/>
      </c>
      <c r="I21" s="17" t="str">
        <f t="shared" si="11"/>
        <v/>
      </c>
      <c r="J21" s="17" t="str">
        <f t="shared" si="17"/>
        <v/>
      </c>
      <c r="K21" s="17" t="str">
        <f t="shared" si="18"/>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
        <v>100</v>
      </c>
      <c r="E22" s="17">
        <f>IF(D22="X",100*0.1,"")</f>
        <v>10</v>
      </c>
      <c r="F22" s="17" t="s">
        <v>99</v>
      </c>
      <c r="G22" s="17" t="str">
        <f>IF(F22="X",60*0.1,"")</f>
        <v/>
      </c>
      <c r="H22" s="17" t="str">
        <f t="shared" si="15"/>
        <v/>
      </c>
      <c r="I22" s="17" t="str">
        <f>IF(H22="X",30*0.1,"")</f>
        <v/>
      </c>
      <c r="J22" s="17" t="str">
        <f t="shared" si="17"/>
        <v/>
      </c>
      <c r="K22" s="17" t="str">
        <f t="shared" si="18"/>
        <v/>
      </c>
    </row>
    <row r="23" spans="1:11" ht="15.75" customHeight="1" outlineLevel="1" x14ac:dyDescent="0.3">
      <c r="A23" s="66"/>
      <c r="B23" s="40" t="s">
        <v>6</v>
      </c>
      <c r="C23" s="44">
        <f>E23+G23+I23+K23</f>
        <v>66</v>
      </c>
      <c r="D23" s="20"/>
      <c r="E23" s="20">
        <f>SUM(E13:E22)</f>
        <v>60</v>
      </c>
      <c r="F23" s="20"/>
      <c r="G23" s="20">
        <f>SUM(G13:G22)</f>
        <v>6</v>
      </c>
      <c r="H23" s="20"/>
      <c r="I23" s="20">
        <f>SUM(I13:I22)</f>
        <v>0</v>
      </c>
      <c r="J23" s="20"/>
      <c r="K23" s="20">
        <f>SUM(K13:K22)</f>
        <v>0</v>
      </c>
    </row>
    <row r="24" spans="1:11" ht="15.75" customHeight="1" outlineLevel="1" x14ac:dyDescent="0.3">
      <c r="A24" s="54"/>
      <c r="B24" s="43" t="s">
        <v>16</v>
      </c>
      <c r="C24" s="21">
        <f>VLOOKUP(C23,ESCALA_IEP!A2:B142,2,FALSE)</f>
        <v>6.6</v>
      </c>
    </row>
    <row r="25" spans="1:11" ht="15.75" customHeight="1" x14ac:dyDescent="0.25"/>
    <row r="26" spans="1:11" ht="15.75" customHeight="1" x14ac:dyDescent="0.25"/>
    <row r="27" spans="1:11" ht="15.75" customHeight="1" x14ac:dyDescent="0.25">
      <c r="A27" s="65" t="s">
        <v>18</v>
      </c>
      <c r="B27" s="53" t="s">
        <v>19</v>
      </c>
      <c r="C27" s="55" t="str">
        <f>$B$4</f>
        <v>Gonzalo Eduardo Falfán Rojas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4">IF($C31=CL,"X","")</f>
        <v>X</v>
      </c>
      <c r="E31" s="17">
        <f>IF(D31="X",100*0.1,"")</f>
        <v>10</v>
      </c>
      <c r="F31" s="17" t="str">
        <f t="shared" ref="F31:F32" si="25">IF($C31=L,"X","")</f>
        <v/>
      </c>
      <c r="G31" s="17" t="str">
        <f>IF(F31="X",60*0.1,"")</f>
        <v/>
      </c>
      <c r="H31" s="17" t="str">
        <f t="shared" ref="H31:H32" si="26">IF($C31=ML,"X","")</f>
        <v/>
      </c>
      <c r="I31" s="17" t="str">
        <f>IF(H31="X",30*0.1,"")</f>
        <v/>
      </c>
      <c r="J31" s="17" t="str">
        <f t="shared" ref="J31:J32" si="27">IF($C31=NL,"X","")</f>
        <v/>
      </c>
      <c r="K31" s="17" t="str">
        <f t="shared" ref="K31:K32" si="28">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4"/>
        <v>X</v>
      </c>
      <c r="E32" s="17">
        <f>IF(D32="X",100*0.1,"")</f>
        <v>10</v>
      </c>
      <c r="F32" s="17" t="str">
        <f t="shared" si="25"/>
        <v/>
      </c>
      <c r="G32" s="17" t="str">
        <f>IF(F32="X",60*0.1,"")</f>
        <v/>
      </c>
      <c r="H32" s="17" t="str">
        <f t="shared" si="26"/>
        <v/>
      </c>
      <c r="I32" s="17" t="str">
        <f>IF(H32="X",30*0.1,"")</f>
        <v/>
      </c>
      <c r="J32" s="17" t="str">
        <f t="shared" si="27"/>
        <v/>
      </c>
      <c r="K32" s="17" t="str">
        <f t="shared" si="28"/>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29">SUM(G31:G33)</f>
        <v>0</v>
      </c>
      <c r="H34" s="20"/>
      <c r="I34" s="20">
        <f t="shared" si="29"/>
        <v>0</v>
      </c>
      <c r="J34" s="20"/>
      <c r="K34" s="20">
        <f t="shared" si="29"/>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Diego Nicolás Antonio Salazar Vásquez</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0"/>
        <v>X</v>
      </c>
      <c r="E44" s="17">
        <f>IF(D44="X",100*0.1,"")</f>
        <v>10</v>
      </c>
      <c r="F44" s="17" t="str">
        <f t="shared" si="31"/>
        <v/>
      </c>
      <c r="G44" s="17" t="str">
        <f>IF(F44="X",60*0.1,"")</f>
        <v/>
      </c>
      <c r="H44" s="17" t="str">
        <f t="shared" si="32"/>
        <v/>
      </c>
      <c r="I44" s="17" t="str">
        <f>IF(H44="X",30*0.1,"")</f>
        <v/>
      </c>
      <c r="J44" s="17" t="str">
        <f t="shared" si="33"/>
        <v/>
      </c>
      <c r="K44" s="17" t="str">
        <f t="shared" si="34"/>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5">SUM(G43:G45)</f>
        <v>0</v>
      </c>
      <c r="H46" s="20"/>
      <c r="I46" s="20">
        <f t="shared" ref="I46" si="36">SUM(I43:I45)</f>
        <v>0</v>
      </c>
      <c r="J46" s="20"/>
      <c r="K46" s="20">
        <f t="shared" ref="K46" si="37">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Daniel Alejandro Valladares Leyton</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8"/>
        <v>X</v>
      </c>
      <c r="E55" s="17">
        <f>IF(D55="X",100*0.1,"")</f>
        <v>10</v>
      </c>
      <c r="F55" s="17" t="str">
        <f t="shared" si="39"/>
        <v/>
      </c>
      <c r="G55" s="17" t="str">
        <f>IF(F55="X",60*0.1,"")</f>
        <v/>
      </c>
      <c r="H55" s="17" t="str">
        <f t="shared" si="40"/>
        <v/>
      </c>
      <c r="I55" s="17" t="str">
        <f>IF(H55="X",30*0.1,"")</f>
        <v/>
      </c>
      <c r="J55" s="17" t="str">
        <f t="shared" si="41"/>
        <v/>
      </c>
      <c r="K55" s="17" t="str">
        <f t="shared" si="42"/>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65" t="s">
        <v>18</v>
      </c>
      <c r="B61" s="53" t="s">
        <v>19</v>
      </c>
      <c r="C61" s="55" t="str">
        <f>B7</f>
        <v>José Patricio Riquelme Aravena</v>
      </c>
      <c r="D61" s="56"/>
      <c r="E61" s="56"/>
      <c r="F61" s="56"/>
      <c r="G61" s="56"/>
      <c r="H61" s="56"/>
      <c r="I61" s="56"/>
      <c r="J61" s="56"/>
      <c r="K61" s="57"/>
    </row>
    <row r="62" spans="1:11" ht="15.75" customHeight="1" x14ac:dyDescent="0.25">
      <c r="A62" s="66"/>
      <c r="B62" s="54"/>
      <c r="C62" s="58"/>
      <c r="D62" s="59"/>
      <c r="E62" s="59"/>
      <c r="F62" s="59"/>
      <c r="G62" s="59"/>
      <c r="H62" s="59"/>
      <c r="I62" s="59"/>
      <c r="J62" s="59"/>
      <c r="K62" s="60"/>
    </row>
    <row r="63" spans="1:11" ht="15.75" customHeight="1" x14ac:dyDescent="0.25">
      <c r="A63" s="66"/>
      <c r="B63" s="15" t="s">
        <v>20</v>
      </c>
      <c r="C63" s="61" t="s">
        <v>13</v>
      </c>
      <c r="D63" s="62" t="s">
        <v>14</v>
      </c>
      <c r="E63" s="63"/>
      <c r="F63" s="63"/>
      <c r="G63" s="63"/>
      <c r="H63" s="63"/>
      <c r="I63" s="63"/>
      <c r="J63" s="63"/>
      <c r="K63" s="64"/>
    </row>
    <row r="64" spans="1:11" ht="15.75" customHeight="1" x14ac:dyDescent="0.25">
      <c r="A64" s="66"/>
      <c r="B64" s="16" t="s">
        <v>15</v>
      </c>
      <c r="C64" s="54"/>
      <c r="D64" s="62" t="s">
        <v>7</v>
      </c>
      <c r="E64" s="64"/>
      <c r="F64" s="62" t="s">
        <v>8</v>
      </c>
      <c r="G64" s="64"/>
      <c r="H64" s="62" t="s">
        <v>9</v>
      </c>
      <c r="I64" s="64"/>
      <c r="J64" s="62" t="s">
        <v>10</v>
      </c>
      <c r="K64" s="64"/>
    </row>
    <row r="65" spans="1:11" ht="25.9" customHeight="1" x14ac:dyDescent="0.25">
      <c r="A65" s="66"/>
      <c r="B65" s="41" t="str">
        <f>RUBRICA!A18</f>
        <v>Total</v>
      </c>
      <c r="C65" s="39" t="s">
        <v>7</v>
      </c>
      <c r="D65" s="17" t="str">
        <f t="shared" ref="D65:D66" si="49">IF($C65=CL,"X","")</f>
        <v>X</v>
      </c>
      <c r="E65" s="17">
        <f>IF(D65="X",100*0.1,"")</f>
        <v>10</v>
      </c>
      <c r="F65" s="17" t="str">
        <f t="shared" ref="F65:F66" si="50">IF($C65=L,"X","")</f>
        <v/>
      </c>
      <c r="G65" s="17" t="str">
        <f>IF(F65="X",60*0.1,"")</f>
        <v/>
      </c>
      <c r="H65" s="17" t="str">
        <f t="shared" ref="H65:H66" si="51">IF($C65=ML,"X","")</f>
        <v/>
      </c>
      <c r="I65" s="17" t="str">
        <f>IF(H65="X",30*0.1,"")</f>
        <v/>
      </c>
      <c r="J65" s="17" t="str">
        <f t="shared" ref="J65:J66" si="52">IF($C65=NL,"X","")</f>
        <v/>
      </c>
      <c r="K65" s="17" t="str">
        <f t="shared" ref="K65:K66" si="53">IF($J65="X",0,"")</f>
        <v/>
      </c>
    </row>
    <row r="66" spans="1:11" x14ac:dyDescent="0.25">
      <c r="A66" s="66"/>
      <c r="B66" s="41">
        <f>RUBRICA!A26</f>
        <v>0</v>
      </c>
      <c r="C66" s="39" t="s">
        <v>7</v>
      </c>
      <c r="D66" s="17" t="str">
        <f t="shared" si="49"/>
        <v>X</v>
      </c>
      <c r="E66" s="17">
        <f>IF(D66="X",100*0.1,"")</f>
        <v>10</v>
      </c>
      <c r="F66" s="17" t="str">
        <f t="shared" si="50"/>
        <v/>
      </c>
      <c r="G66" s="17" t="str">
        <f>IF(F66="X",60*0.1,"")</f>
        <v/>
      </c>
      <c r="H66" s="17" t="str">
        <f t="shared" si="51"/>
        <v/>
      </c>
      <c r="I66" s="17" t="str">
        <f>IF(H66="X",30*0.1,"")</f>
        <v/>
      </c>
      <c r="J66" s="17" t="str">
        <f t="shared" si="52"/>
        <v/>
      </c>
      <c r="K66" s="17" t="str">
        <f t="shared" si="53"/>
        <v/>
      </c>
    </row>
    <row r="67" spans="1:11" ht="15.75" customHeight="1" x14ac:dyDescent="0.25">
      <c r="A67" s="66"/>
      <c r="B67" s="41">
        <f>RUBRICA!A28</f>
        <v>0</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66"/>
      <c r="B68" s="22" t="s">
        <v>17</v>
      </c>
      <c r="C68" s="19">
        <f>E68+G68+I68+K68</f>
        <v>30</v>
      </c>
      <c r="D68" s="20">
        <f>COUNTIF(D66:D67,"X")</f>
        <v>2</v>
      </c>
      <c r="E68" s="20">
        <f>SUM(E65:E67)</f>
        <v>30</v>
      </c>
      <c r="F68" s="20">
        <f t="shared" ref="F68:K68" si="54">SUM(F65:F67)</f>
        <v>0</v>
      </c>
      <c r="G68" s="20">
        <f t="shared" si="54"/>
        <v>0</v>
      </c>
      <c r="H68" s="20">
        <f t="shared" si="54"/>
        <v>0</v>
      </c>
      <c r="I68" s="20">
        <f t="shared" si="54"/>
        <v>0</v>
      </c>
      <c r="J68" s="20">
        <f t="shared" si="54"/>
        <v>0</v>
      </c>
      <c r="K68" s="20">
        <f t="shared" si="54"/>
        <v>0</v>
      </c>
    </row>
    <row r="69" spans="1:11" ht="15.75" customHeight="1" x14ac:dyDescent="0.3">
      <c r="A69" s="54"/>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xWindow="969" yWindow="371" count="1">
    <dataValidation type="decimal" allowBlank="1" showInputMessage="1" showErrorMessage="1" prompt="Error de Ingreso - Nota debe estar entre 1,0 y 7,0" sqref="C4:E7">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xWindow="969" yWindow="371" count="1">
        <x14:dataValidation type="list" allowBlank="1" showErrorMessage="1">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5" zoomScale="127"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Gomez</cp:lastModifiedBy>
  <dcterms:created xsi:type="dcterms:W3CDTF">2023-08-07T04:08:01Z</dcterms:created>
  <dcterms:modified xsi:type="dcterms:W3CDTF">2024-09-19T18:47:14Z</dcterms:modified>
</cp:coreProperties>
</file>