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_Data" sheetId="1" r:id="rId4"/>
    <sheet state="visible" name="Demographics" sheetId="2" r:id="rId5"/>
    <sheet state="visible" name="Feedback" sheetId="3" r:id="rId6"/>
    <sheet state="visible" name="Map" sheetId="4" r:id="rId7"/>
    <sheet state="visible" name="Markers" sheetId="5" r:id="rId8"/>
    <sheet state="visible" name="Kompass" sheetId="6" r:id="rId9"/>
    <sheet state="visible" name="U-Test" sheetId="7" r:id="rId10"/>
    <sheet state="visible" name="Charts" sheetId="8" r:id="rId11"/>
    <sheet state="visible" name="other stats"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8">
      <text>
        <t xml:space="preserve">total amenities possible in cultura
</t>
      </text>
    </comment>
    <comment authorId="0" ref="D39">
      <text>
        <t xml:space="preserve">total amenities possible in social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7">
      <text>
        <t xml:space="preserve">total amenities possible in cultura
</t>
      </text>
    </comment>
    <comment authorId="0" ref="D38">
      <text>
        <t xml:space="preserve">total amenities possible in social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4">
      <text>
        <t xml:space="preserve">total amenities possible in cultura
</t>
      </text>
    </comment>
    <comment authorId="0" ref="D35">
      <text>
        <t xml:space="preserve">total amenities possible in social
</t>
      </text>
    </comment>
  </commentList>
</comments>
</file>

<file path=xl/sharedStrings.xml><?xml version="1.0" encoding="utf-8"?>
<sst xmlns="http://schemas.openxmlformats.org/spreadsheetml/2006/main" count="3398" uniqueCount="788">
  <si>
    <t>Number</t>
  </si>
  <si>
    <t>Gender</t>
  </si>
  <si>
    <t>Age</t>
  </si>
  <si>
    <t>Education</t>
  </si>
  <si>
    <t>Game experience</t>
  </si>
  <si>
    <t>VR experience</t>
  </si>
  <si>
    <t>Orientation Tool</t>
  </si>
  <si>
    <t>Recall - social</t>
  </si>
  <si>
    <t>Recognize - social</t>
  </si>
  <si>
    <t>Recall - cultural</t>
  </si>
  <si>
    <t>Recognize - cultural</t>
  </si>
  <si>
    <t>Recall - retail</t>
  </si>
  <si>
    <t>Recognize - retail</t>
  </si>
  <si>
    <t>Recall - hospitality</t>
  </si>
  <si>
    <t>Recognize - hospitality</t>
  </si>
  <si>
    <t>Recall - service</t>
  </si>
  <si>
    <t>Recognition - service</t>
  </si>
  <si>
    <t>Likes/Dislikes</t>
  </si>
  <si>
    <t>Male</t>
  </si>
  <si>
    <t>25 - 30 years old</t>
  </si>
  <si>
    <t>High School Diploma (Abitur/Matura)</t>
  </si>
  <si>
    <t>Compass</t>
  </si>
  <si>
    <t xml:space="preserve">Wenn man vom Museum wegschaut:
Rechts:
Rechts ein Kindergarten,
Links eine Schule, gegenüber und etwas weiter weg vom Park,
</t>
  </si>
  <si>
    <t>Community Centre, School, Kindergarten, Library</t>
  </si>
  <si>
    <t xml:space="preserve">Museum, direkt beim Start
Gallerie, etwas hinter dem Museum (rechts)
</t>
  </si>
  <si>
    <t>Galerie, Theatre Club, Museum</t>
  </si>
  <si>
    <t xml:space="preserve">Mehrere Bäckereien, Cafés, Bars und Restaurants in beide Richtungen der Straße. (am meisten RECHTS und gerade aus die Straße entlang)
Groceries etwas weniger, aber auch auf beiden Seiten.
Eine Pharmacy links ganz nahe beim Doktor.
Rechts 3 Pharmacyn etwas weiter weg.
</t>
  </si>
  <si>
    <t>Pharmacy, Shopping, Grocery Store</t>
  </si>
  <si>
    <t>Hotel links</t>
  </si>
  <si>
    <t>Bar, Hotel, Bakery, Coffee Shop, Restaurant</t>
  </si>
  <si>
    <t xml:space="preserve">Frisör in der Straße geradeaus,
</t>
  </si>
  <si>
    <t>Hairdresser, Car Repair, Copy Shop, Doctor, Bike Repair Shop, Gym</t>
  </si>
  <si>
    <t>LIKE:
- Unintrusive, weil die Icons sich alle auf einer Linie oben befinden
- Selbsterklärende Icons und sinnvolle Kategorien
- Entfernung gut einschätzbar durch Größe des Icons
DISLIKE:
- Entfernung nicht PERFEKT einschätzbar, weil der "Hotspot" um die Meteranzahl zu sehen sehr klein
- Viele Icons eng nebeneinander</t>
  </si>
  <si>
    <t>Female</t>
  </si>
  <si>
    <t>Seconday General School (Hauptschule)</t>
  </si>
  <si>
    <t>Icons in your field of view</t>
  </si>
  <si>
    <t>Kindergarten, Küche</t>
  </si>
  <si>
    <t>Community Centre, School, Kindergarten, Food Kitchen</t>
  </si>
  <si>
    <t>Museum, Galerie, Schloss, Gemeinschaftszentrum</t>
  </si>
  <si>
    <t>Castle, Galerie, Theatre Club, Museum</t>
  </si>
  <si>
    <t>Einkaufsläden (ca 7), Autowerkstatt, Buchladen</t>
  </si>
  <si>
    <t>Bars (ca 5), Restaurants (ca 3)</t>
  </si>
  <si>
    <t>Bar, Hotel, Bakery, Restaurant</t>
  </si>
  <si>
    <t>Friseur, Post</t>
  </si>
  <si>
    <t>Hairdresser, Car Repair, Doctor, Photographer, Taxi, Gym, Gas station, Post Office</t>
  </si>
  <si>
    <t>Ich mochte, dass man hat die Entfernungen der Symbole gut auseinander halten kann. Was ich nicht mochte ist, dass ich für den Namen der Kategorien ziemlich weit nach oben schauen musste/ es unterging.</t>
  </si>
  <si>
    <t>18 -24 years old</t>
  </si>
  <si>
    <t>Map</t>
  </si>
  <si>
    <t>Eine schule</t>
  </si>
  <si>
    <t>School, Library</t>
  </si>
  <si>
    <t>Im Park Kunstausstellung links unten
Links oben Museum</t>
  </si>
  <si>
    <t>Galerie, Museum</t>
  </si>
  <si>
    <t>4 direkt links an der Strasse 
2 hinten beim Stadtpark jeweils auf einer Seite
2 rechts entlang der Strasse
2 Beim Ratshaus</t>
  </si>
  <si>
    <t xml:space="preserve">Beim Ratshausplatz 1, Direkt beim Aussichtspunkt ein Cafe, </t>
  </si>
  <si>
    <t>Bar, Hotel, Restaurant</t>
  </si>
  <si>
    <t xml:space="preserve">Ein Gym rechts bei der Strasse,
Friseur bei Rathaus
Friseure entlang der Strasse,
noch ein Gym links oben wo
</t>
  </si>
  <si>
    <t>Hairdresser, Doctor, Gym</t>
  </si>
  <si>
    <t>Wenig Punkte zum teleportieren</t>
  </si>
  <si>
    <t>retail, social, hospitality, services, groceries</t>
  </si>
  <si>
    <t>Community Centre, School, Kindergarten, Food Kitchen, Library</t>
  </si>
  <si>
    <t xml:space="preserve">museum, gallery, castle, </t>
  </si>
  <si>
    <t>Castle, Culture Centre, Galerie, Museum</t>
  </si>
  <si>
    <t xml:space="preserve">car pepair, hairdresser, doctor, </t>
  </si>
  <si>
    <t>bar, bakery, hairdresser, doctor, cafe</t>
  </si>
  <si>
    <t xml:space="preserve">car repair, school, kindergarten, </t>
  </si>
  <si>
    <t>Hairdresser, Car Repair, Copy Shop, Doctor, Travel Agency, Photographer, Gym, Post Office</t>
  </si>
  <si>
    <t>Die Zeichen waren sehr angenehm zum anschauen und die Legende gut gemacht der Hintergrund war gut aber mit dem Kompass eher schwieriger sich die Dinge zu merken</t>
  </si>
  <si>
    <t xml:space="preserve">school, kindergarten, community center </t>
  </si>
  <si>
    <t>Museum, Castle, Theater</t>
  </si>
  <si>
    <t>Castle, Theatre Club, Museum</t>
  </si>
  <si>
    <t>Drugstore, Groceries, Bookstore</t>
  </si>
  <si>
    <t>hotel, bar, restaurant, cafe</t>
  </si>
  <si>
    <t>doctor</t>
  </si>
  <si>
    <t>Hairdresser, Car Repair, Copy Shop, Doctor, Gym, Post Office</t>
  </si>
  <si>
    <t>What I did not like:  - the floatiness of the hud, in particular the legend made it hard to read 
                                    and it felt a bit disorienting.
                                  - the whole see-threw aspect of the icons was a bit overwhelming, 
                                    especially when there are a lot of symbols at once. 
                                  - it would have been interesting if there were more spots to look around     
                                    from, or if you could move about freely
What i like:              - The whole concept of the icons as a help to orientate yourself and 
                                   and remember the locations better
                                 - Splitting up the location icons in different categories was very helpful</t>
  </si>
  <si>
    <t>Realschule</t>
  </si>
  <si>
    <t>Karte</t>
  </si>
  <si>
    <t>Bücherei, Jugendclub, Schule, Universität</t>
  </si>
  <si>
    <t>Gemeinschaftszentrum, Schule, Universität, Essensausgabe, Bücherei</t>
  </si>
  <si>
    <t xml:space="preserve">Museum, Galerie, Schloss, Kulturzentrum </t>
  </si>
  <si>
    <t>Kulturzentrum, Galerie, Museum</t>
  </si>
  <si>
    <t>Shopping, Tierhandel, Lebensmittelgeschäft, Pharmacy</t>
  </si>
  <si>
    <t xml:space="preserve">Bar, Cafe, Hotel, Club, Bäckerei </t>
  </si>
  <si>
    <t>Hotel, Bäckerei, Caffee, Restaurant</t>
  </si>
  <si>
    <t xml:space="preserve">Autoreparatur, Taxi, Gym, Reisebüro, Coopy Shops, Anwalt, </t>
  </si>
  <si>
    <t>Friseur, Autoreparatur, Doktor, Anwalt, Taxi, Gym, Postamt</t>
  </si>
  <si>
    <t xml:space="preserve">Das diese sehr übersichtlich und genau dargestellt war </t>
  </si>
  <si>
    <t>Abitur/Matura</t>
  </si>
  <si>
    <t>Symbole im Blickfeld</t>
  </si>
  <si>
    <t>Krankenhaus, Schule, Kindergarten</t>
  </si>
  <si>
    <t>Gemeinschaftszentrum, Schule, Universität, Kindergarten</t>
  </si>
  <si>
    <t>Gemeinschaftscenter, Museum, Theater</t>
  </si>
  <si>
    <t>Schloss, Kulturzentrum, Galerie, Museum</t>
  </si>
  <si>
    <t xml:space="preserve">Geschäft, </t>
  </si>
  <si>
    <t>Pharmacy, Shopping</t>
  </si>
  <si>
    <t xml:space="preserve">Bar, Gasthaus, </t>
  </si>
  <si>
    <t>Bar, Restaurant</t>
  </si>
  <si>
    <t xml:space="preserve">Friseur, Schneiderei </t>
  </si>
  <si>
    <t>Friseur, Copy Shop, Fotograf, Gym</t>
  </si>
  <si>
    <t>gefallen haben mir die Symbole und dass sie so gut erklärt sind. Nicht so gut gefallen hat mir, dass es schwarz weiß war</t>
  </si>
  <si>
    <t>30 - 45 years old</t>
  </si>
  <si>
    <t>Berufsschule, Fachoberschule</t>
  </si>
  <si>
    <t xml:space="preserve">schulen,jugendtreffpunkt </t>
  </si>
  <si>
    <t>Gemeinschaftszentrum, Schule, Essensausgabe</t>
  </si>
  <si>
    <t>schloss gallerie</t>
  </si>
  <si>
    <t>Schloss, Galerie, Museum</t>
  </si>
  <si>
    <t>shopping center, einzelhandel</t>
  </si>
  <si>
    <t>Shopping, Grocery Store</t>
  </si>
  <si>
    <t>lokale, restaurant</t>
  </si>
  <si>
    <t>Bar, Bäckerei, Restaurant</t>
  </si>
  <si>
    <t>kfz werkstatt, friseur</t>
  </si>
  <si>
    <t>Friseur, Autoreparatur, Copy Shop, Doktor, Gym</t>
  </si>
  <si>
    <t>Denke wenn man tatsächlich was sucht, sehr hilfreich um die passende umgebung für ein geschäftslokal zu finden. man sieht sofort wo zb eine überbevölkerung an lokalen ist, da braucht man nicht noch eines machen. legende teilweise für mich schwer gewisse Symbole zuzuordnen, musste mehrfach nachsehen bei gewissen symbolen.</t>
  </si>
  <si>
    <t>Krankenhaus, Schulen, Arzt</t>
  </si>
  <si>
    <t>Schule, Kindergarten</t>
  </si>
  <si>
    <t>Theater</t>
  </si>
  <si>
    <t>Schloss, Theatre Club</t>
  </si>
  <si>
    <t xml:space="preserve">Buchladen, Bekleidung, </t>
  </si>
  <si>
    <t>Pharmacy, Shopping, Schreibwarengeschäft</t>
  </si>
  <si>
    <t>Speiselokal, Bar, Kaffeehaus</t>
  </si>
  <si>
    <t>Bar, Caffee, Restaurant</t>
  </si>
  <si>
    <t>keines</t>
  </si>
  <si>
    <t>Friseur, Gym</t>
  </si>
  <si>
    <t>Klare Übersicht. Verständliche Symbole. Eher abstrakte Darstellung der Umgebung.</t>
  </si>
  <si>
    <t>Bachelor Abschluss</t>
  </si>
  <si>
    <t>Kompass</t>
  </si>
  <si>
    <t xml:space="preserve">Kindergarten, </t>
  </si>
  <si>
    <t>Gemeinschaftszentrum, Kindergarten, Bücherei</t>
  </si>
  <si>
    <t>fällt mir jetzt nichts mehr ein...</t>
  </si>
  <si>
    <t>Pharmacy, Lebensmittelgeschäft, Bike-Geschäft?, ...</t>
  </si>
  <si>
    <t>Kaffeehaus, Restaurant, Eis-Laden?</t>
  </si>
  <si>
    <t>Caffee, Restaurant</t>
  </si>
  <si>
    <t xml:space="preserve">Werkstatt, Arzt, Friseur, </t>
  </si>
  <si>
    <t>Friseur, Autoreparatur, Copy Shop, Doktor, Reisebüro, Fahrradwerkstatt</t>
  </si>
  <si>
    <t>Positiv - es ist außerhalb des üblichen Blickfelds / Überdeckt nicht die Sicht. "Ungewohnt" waren die Symbole / nicht alle "Intuitiv". Ggf. sollte die Symbole, wenn man sie (länger) fokussiert darunter eine Erklärung eingeblendet werden.</t>
  </si>
  <si>
    <t xml:space="preserve">Essensausgabe, Arzt, Kindergarten, Schule, Gemeinschaftszentrum </t>
  </si>
  <si>
    <t>Gemeinschaftszentrum, Schule, Kindergarten, Essensausgabe, Bücherei</t>
  </si>
  <si>
    <t xml:space="preserve">Museum, Bücherei, </t>
  </si>
  <si>
    <t>Schloss, Kulturzentrum, Galerie, Theatre Club, Museum</t>
  </si>
  <si>
    <t xml:space="preserve">Bäckerei, Geschäft, Pharmacy, </t>
  </si>
  <si>
    <t>Bar, Restaurant, Hotel, Motel,</t>
  </si>
  <si>
    <t>Bar, Motel, Hotel, Bäckerei, Caffee, Restaurant</t>
  </si>
  <si>
    <t>Friseur, Gym, Copy Shop, Fahrradwerkstatt, Auto Reperatur, Arzt, Postamt</t>
  </si>
  <si>
    <t>Friseur, Autoreparatur, Copy Shop, Doktor, Fahrradwerkstatt, Gym, Postamt</t>
  </si>
  <si>
    <t>einfach gehaltene Symbole</t>
  </si>
  <si>
    <t>45+</t>
  </si>
  <si>
    <t>Ph.D. oder höher</t>
  </si>
  <si>
    <t>Krankenhaus, Kindergarten</t>
  </si>
  <si>
    <t>Schule, Kindergarten, Seniorenzentrum, Bücherei</t>
  </si>
  <si>
    <t>Theater, Kino, Gallerie</t>
  </si>
  <si>
    <t>Schloss, Galerie, Kino, Museum</t>
  </si>
  <si>
    <t>Kleider</t>
  </si>
  <si>
    <t>Restaurant, Bar,</t>
  </si>
  <si>
    <t>Bar, Hotel, Bäckerei, Caffee, Restaurant, Spa &amp; Wellness</t>
  </si>
  <si>
    <t xml:space="preserve">KFZ, Fahrrad, </t>
  </si>
  <si>
    <t>Überblick über die örtlichen Gegebenheiten und Angebote ist gegeben. 2-D wäre für mich ausreichend mit gleich viel informationsgehalt</t>
  </si>
  <si>
    <t xml:space="preserve">im Park war ein gemeindezentrum, das man durch die bäume nicht gesehen hat. Links von der Burg war ein Kindergarten. Gegenüber war eine Schule. </t>
  </si>
  <si>
    <t>Community Centre, School, Kindergarten</t>
  </si>
  <si>
    <t xml:space="preserve">direkt vor mir war eine Burg. Ein großes Gebäude mit Türmchen. Gegenüber war ein Theater. Man hat das Gebäude nicht gesehen. </t>
  </si>
  <si>
    <t>Castle, Galerie, Theatre Club</t>
  </si>
  <si>
    <t xml:space="preserve">Es gab viele Einkaufsmöglichkeiten um de burg herum. hinter dem kleinen Park war ein Copy-shop. </t>
  </si>
  <si>
    <t xml:space="preserve">links vom Museum gab es mehrerer Hotels.  </t>
  </si>
  <si>
    <t xml:space="preserve">Weit weg gegenüber von der Burg war eine auto Werkstatt. Links der Burg waren mehrerer Medizinische einrichtungen. </t>
  </si>
  <si>
    <t xml:space="preserve">man konnte die Distanzen zu den Icons gut einschätzen. Die Designs der Icons sind gut zu ortbar. Wenig Interaktion, mehr infos zu den Gebäuden durch anklicken. </t>
  </si>
  <si>
    <t>Secondary School (Realschule)</t>
  </si>
  <si>
    <t>Schule, Food kitchen, community center, kindergarten</t>
  </si>
  <si>
    <t>Museum, Theater, Gallerie</t>
  </si>
  <si>
    <t>Castle, Galerie, Kino, Museum</t>
  </si>
  <si>
    <t xml:space="preserve">Supermarkt, </t>
  </si>
  <si>
    <t>Pharmacy, Florist, Shopping, Grocery Store</t>
  </si>
  <si>
    <t>Krankenhaus</t>
  </si>
  <si>
    <t>Bar, Motel, Hotel, Coffee Shop, Restaurant, Nightclub, Wellness Centre</t>
  </si>
  <si>
    <t>Friseur, Gym, Anwalt</t>
  </si>
  <si>
    <t>Casino, Hairdresser, Car Repair, Doctor, Lawyer, Photographer, Massage Studio, Zoo, Gym</t>
  </si>
  <si>
    <t>Ich fand es gut, vor allem wenn man eine Stadt nicht kennt, wäre das super.
Die Orientierung fiel mir leicht, durch den Kompass und die Icons waren auch leicht zu lesen.
Schade fand ich, dass man nicht laufen konnte, um siech besser die Stadt anzuschauen.</t>
  </si>
  <si>
    <t>Technical College ( Berufsschule, Fachoberschule)</t>
  </si>
  <si>
    <t xml:space="preserve">Community Cente, Kindergarten, Library
</t>
  </si>
  <si>
    <t xml:space="preserve">Library, Community Center
</t>
  </si>
  <si>
    <t>grocerys, retail, pharmacy</t>
  </si>
  <si>
    <t>Bar, Cafe, hotel?</t>
  </si>
  <si>
    <t>Bar, Hotel, Bakery, Coffee Shop, Restaurant, Wellness Centre</t>
  </si>
  <si>
    <t>doctor, bike repair, computer store</t>
  </si>
  <si>
    <t>Hairdresser, Car Repair, Copy Shop, Doctor, Bike Repair Shop, Post Office</t>
  </si>
  <si>
    <t xml:space="preserve">the map was to present and could not be adjusted during the test. It was to large and made orienting more difficult
</t>
  </si>
  <si>
    <t>social center, city hall, kindergarten</t>
  </si>
  <si>
    <t>Community Centre, Kindergarten, Library</t>
  </si>
  <si>
    <t>Castle, museum, theater, library, cinema</t>
  </si>
  <si>
    <t>Castle, Galerie, Kino, Theatre Club, Museum</t>
  </si>
  <si>
    <t>grocery, shopping, pharmacy and one book store.</t>
  </si>
  <si>
    <t>cafe, bakery, restaurant, hotel</t>
  </si>
  <si>
    <t>Hotel, Bakery, Coffee Shop, Restaurant</t>
  </si>
  <si>
    <t xml:space="preserve">hairdresser, car repair, bike repair, photography, </t>
  </si>
  <si>
    <t>Hairdresser, Car Repair, Copy Shop, Photographer, Bike Repair Shop, Gym, Post Office</t>
  </si>
  <si>
    <t>Seeing only icons is very disorienting.</t>
  </si>
  <si>
    <t>Bachelors' Degree</t>
  </si>
  <si>
    <t>IDK</t>
  </si>
  <si>
    <t>School, University, Kindergarten, Library</t>
  </si>
  <si>
    <t>Castle, Gallery, Museum</t>
  </si>
  <si>
    <t>Castle, Galerie, Museum</t>
  </si>
  <si>
    <t>Groceries, Shopping, Pharmacy</t>
  </si>
  <si>
    <t xml:space="preserve">Restaurant </t>
  </si>
  <si>
    <t>Hairdresser, Copy Shop, Doctor, Pet Grooming, Bike Repair Shop, Gym, Gas station, Post Office</t>
  </si>
  <si>
    <t>Like:
- The Icons size change relevant to the distance of the location from the user.
- Icons colors tied to the type of the establishment (Social, Cultural, ...)  
Dislike: 
- The Navigation tool can not be turned off/on, blocking the way of the information table
- Having a name tied to the icon when looked at would help with navigation more.
 (looking at a shopping cart and seeking the name of the store for example "Rewe"</t>
  </si>
  <si>
    <t xml:space="preserve">Kindergarten 
Schule 
Bücherei 
</t>
  </si>
  <si>
    <t>School, Kindergarten, Library</t>
  </si>
  <si>
    <t xml:space="preserve">Museum 
Gallery 
</t>
  </si>
  <si>
    <t>Shopping</t>
  </si>
  <si>
    <t>Doktor</t>
  </si>
  <si>
    <t xml:space="preserve">Bike repair store 
Car repair store 
</t>
  </si>
  <si>
    <t>Hairdresser, Car Repair, Copy Shop, Doctor, Photographer, Bike Repair Shop, Gym, Post Office</t>
  </si>
  <si>
    <t>+Symbole waren auch für Orte die in der Entfernung lagen groß genug
-Symbol für Aptheke und Doktor sehr ähnlich</t>
  </si>
  <si>
    <t>Community center</t>
  </si>
  <si>
    <t>Kunstgallerie, Community Center, Bücherrei, Theater</t>
  </si>
  <si>
    <t>Castle, Culture Centre, Galerie, Theatre Club, Museum</t>
  </si>
  <si>
    <t xml:space="preserve">Restaurants, Friseur, Supermarkt, Bars, Einkaufsladen </t>
  </si>
  <si>
    <t xml:space="preserve">Hotel, Restaurant, Bars, </t>
  </si>
  <si>
    <t>Bar, Hotel, Bakery, Coffee Shop, Restaurant, Nightclub</t>
  </si>
  <si>
    <t>Krankenhaus, Bike Service, Arzt</t>
  </si>
  <si>
    <t>Hairdresser, Copy Shop, Doctor, Bike Repair Shop, Post Office</t>
  </si>
  <si>
    <t xml:space="preserve">Die Stadt war cool animiert aber es gab eine geringe Möglichkeit zur Orientierung, da zuviele informationen aufeinmal angezeigt werden. </t>
  </si>
  <si>
    <t>-1xSchule
-1xKindergarten
-1xSoziales Treffen
-1xSuppenküche</t>
  </si>
  <si>
    <t>-2xGalerie (weit auseinander, eine ganz links, eine ganz rechts)
-1xSchloss(mittig, nahe am Museum)
-1xTheater (ganz oben bei der Schule)
-1xMuseum(mittig, nahe am Schloss)</t>
  </si>
  <si>
    <t>-8xRestaurantes
-Cafes
-Bars
-3xBäckerei
-hair dresser
-2xPharmacyn</t>
  </si>
  <si>
    <t xml:space="preserve">-Krankenhäuser, Firnessstudio, Hotels, </t>
  </si>
  <si>
    <t xml:space="preserve">Fitnessstudio, Hairdresser, Restaurantes, </t>
  </si>
  <si>
    <t>+Die Map war sehr realistisch
+es war sehr einfach zu bedienen</t>
  </si>
  <si>
    <t xml:space="preserve">libary, kindergarten, schule, </t>
  </si>
  <si>
    <t>School, Kindergarten, Food Kitchen, Library</t>
  </si>
  <si>
    <t xml:space="preserve">art gallery, museum, community center, libary </t>
  </si>
  <si>
    <t>Man kann shoppen gehen, lebensmittel einkaufen, es gibt Pharmacyn und bookstore</t>
  </si>
  <si>
    <t xml:space="preserve">bar, cafe, hotel, restaurant, bäckerei </t>
  </si>
  <si>
    <t xml:space="preserve">fahrrad reperatur, car service, doctor, friseur, travel agencies, gym </t>
  </si>
  <si>
    <t>Hairdresser, Car Repair, Copy Shop, Doctor, Travel Agency, Photographer, Bike Repair Shop, Gym, Post Office</t>
  </si>
  <si>
    <t>nicht besonders anprechend gestaltet, aber sehr übersichtlich</t>
  </si>
  <si>
    <t>Kindergarten, Kantine, Bücherei, Schule</t>
  </si>
  <si>
    <t>Gemeinschaftszentrum, Kindergarten, Essensausgabe, Bücherei</t>
  </si>
  <si>
    <t xml:space="preserve">Theater, Museum, Schloss, </t>
  </si>
  <si>
    <t>Drogerie, Friseur, Fahrradladen, div. Cafes, Bars, Pharmacy, Schreibwaren</t>
  </si>
  <si>
    <t>Pharmacy, Shopping, Schreibwarengeschäft, Grocery Store</t>
  </si>
  <si>
    <t>Cafes und Bars in alle Richtungen bis auf eine Seite mit dem Museum</t>
  </si>
  <si>
    <t>Bar, Hotel, Bäckerei, Caffee, Restaurant</t>
  </si>
  <si>
    <t>Post, Fahrradreparatur, Arzt, Rechtsanwalt, Kopiershop, Reisebüro</t>
  </si>
  <si>
    <t>Friseur, Copy Shop, Doktor, Anwalt, Reisebüro, Fahrradwerkstatt, Postamt</t>
  </si>
  <si>
    <t>Symbole waren erkennbar, farblich den Gruppen zugeordnet. Auf die Entfernung waren aber einige Symbole teilweise überlappt</t>
  </si>
  <si>
    <t>Ph.D. or higher</t>
  </si>
  <si>
    <t xml:space="preserve">Kindergarden, Doctor, </t>
  </si>
  <si>
    <t>Community Centre</t>
  </si>
  <si>
    <t xml:space="preserve">Gallery, Museum, Castel, </t>
  </si>
  <si>
    <t xml:space="preserve">Grocery, Bookshop, Farmacy, </t>
  </si>
  <si>
    <t>Hotel, Cafe, Restaurant</t>
  </si>
  <si>
    <t>Bar, Hotel, Coffee Shop, Restaurant</t>
  </si>
  <si>
    <t>Hair dresser, doctor</t>
  </si>
  <si>
    <t>Hairdresser, Doctor, Post Office</t>
  </si>
  <si>
    <t>Plus: Intuitiv klar. Minus: keine näheren Informationen zu den Locations. Manchmal konnte man die Entfernung kaum lesen. Das Hintergrundbild hat keine Infos gegeben, weil alle Gebäude nur grau waren.</t>
  </si>
  <si>
    <t>Nonbinary</t>
  </si>
  <si>
    <t xml:space="preserve">community center, kindergarten, </t>
  </si>
  <si>
    <t>Community Centre, Kindergarten, Food Kitchen</t>
  </si>
  <si>
    <t>castle, musem, art gallery</t>
  </si>
  <si>
    <t>Pharmacy, bäckerei</t>
  </si>
  <si>
    <t>bar, hotel, cafe, essen</t>
  </si>
  <si>
    <t>fahrrad reparatur, auto werkstatt,</t>
  </si>
  <si>
    <t>Hairdresser, Car Repair, Copy Shop, Travel Agency, Bike Repair Shop, Gym, Post Office</t>
  </si>
  <si>
    <t>- map orientation didnt change when turning
+ alles auf einmal sichtbar aus Vogelperspektive</t>
  </si>
  <si>
    <t>cofe, kindergarden</t>
  </si>
  <si>
    <t>School, Kindergarten, Food Kitchen</t>
  </si>
  <si>
    <t>museum, castle, theatre club</t>
  </si>
  <si>
    <t>groceries, pharmacy, bakery, bike shop</t>
  </si>
  <si>
    <t>Pharmacy, Pet Store, Grocery Store</t>
  </si>
  <si>
    <t>hotel</t>
  </si>
  <si>
    <t>bike shop, doctor</t>
  </si>
  <si>
    <t>Hairdresser, Copy Shop, Doctor, Photographer, Bike Repair Shop</t>
  </si>
  <si>
    <t>The assigned category was only visible on two spots of the compass. There were many overlaps in escpecially in the retail category. I would realy liked a way to control the maximum distance of the orientation tool.</t>
  </si>
  <si>
    <t>Frisör</t>
  </si>
  <si>
    <t>theater, museum</t>
  </si>
  <si>
    <t>supermarkt, Pharmacy</t>
  </si>
  <si>
    <t>bar, cafe, bakery, food spot</t>
  </si>
  <si>
    <t>Bar, Hotel, Bakery</t>
  </si>
  <si>
    <t>frisör, carstop</t>
  </si>
  <si>
    <t>Hairdresser, Car Repair, Copy Shop, Travel Agency, Post Office</t>
  </si>
  <si>
    <t>Die Symbole waren manchmal schwer auseinenader zu halten wenn sie die gleiche Farbe haben z.B. bei Food, bar, bakery, cafe. Ansonsten ist das orientation tool ganz gut da man durch die farblich sehr schlicht gehaltene Stadt und die farbigen Symbole sehr gut sieht.</t>
  </si>
  <si>
    <t>Kindergarten, Schule, Bibliothek, Suppenkuche</t>
  </si>
  <si>
    <t>Galerie, Theater, Museum</t>
  </si>
  <si>
    <t>Friseur, Pharmacy, Copyshop, Fotoladen</t>
  </si>
  <si>
    <t>Hotel, Bakery, Bar, Restaurant</t>
  </si>
  <si>
    <t>Doctor, Friseur</t>
  </si>
  <si>
    <t>Hairdresser, Copy Shop, Doctor, Travel Agency, Photographer, Gym</t>
  </si>
  <si>
    <t xml:space="preserve">es ist sehr einfach zu bedienen und intuitiv; verstehe nur nicht ganz den nutzen das über die Brille zu machen und nicht einfach am handy </t>
  </si>
  <si>
    <t>library</t>
  </si>
  <si>
    <t xml:space="preserve">museum, library, theater, </t>
  </si>
  <si>
    <t xml:space="preserve">about 11 shopping places, 3 grocery places, and 2 pharmecies  </t>
  </si>
  <si>
    <t>about 7 coffee places, 4 restaurants, 2 backeries,</t>
  </si>
  <si>
    <t>3 hospitals</t>
  </si>
  <si>
    <t>Hairdresser, Car Repair, Copy Shop, Doctor, Bike Repair Shop, Gym, Post Office</t>
  </si>
  <si>
    <t>the symbols often overlapped making it hard to see the distances</t>
  </si>
  <si>
    <t>community centre, school</t>
  </si>
  <si>
    <t>Community Centre, School, Library</t>
  </si>
  <si>
    <t>Museum, Theatre, Gallery, Castle</t>
  </si>
  <si>
    <t>Shopping, bike store, travel agency, grocery store</t>
  </si>
  <si>
    <t>Cultural center, cafés, hotel</t>
  </si>
  <si>
    <t>Hotel, Coffee Shop, Restaurant</t>
  </si>
  <si>
    <t>bike repair shop, travel agency</t>
  </si>
  <si>
    <t>Hairdresser, Doctor, Travel Agency, Bike Repair Shop, Gym</t>
  </si>
  <si>
    <t>I liked that I could compare the legend to the icons however some of the icons overlapped others and from their design were very similar (blue in two fields and red in two fields)</t>
  </si>
  <si>
    <t xml:space="preserve">kitchen, kindergarten, school, community centre, </t>
  </si>
  <si>
    <t xml:space="preserve">mueseum, art gallery, castle, Theater, </t>
  </si>
  <si>
    <t xml:space="preserve">Grocery, clothing shops, pharmacy, </t>
  </si>
  <si>
    <t>backery, Hotel, restaurant, bar</t>
  </si>
  <si>
    <t xml:space="preserve">barbershop, bike repair, copy shop, car workshop, photographer, </t>
  </si>
  <si>
    <t>The map was clear and easy to navigate, wish i could minimize it tho</t>
  </si>
  <si>
    <t>GENDER</t>
  </si>
  <si>
    <t>AGE</t>
  </si>
  <si>
    <t>DEGREE</t>
  </si>
  <si>
    <t>GAME EXP.</t>
  </si>
  <si>
    <t>VR EXP.</t>
  </si>
  <si>
    <t>GAMES</t>
  </si>
  <si>
    <t>VR</t>
  </si>
  <si>
    <t>nicht vertraut</t>
  </si>
  <si>
    <t>wenig vertraut</t>
  </si>
  <si>
    <t>weder noch</t>
  </si>
  <si>
    <t>vertraut</t>
  </si>
  <si>
    <t>median</t>
  </si>
  <si>
    <t>25-30 years old</t>
  </si>
  <si>
    <t>sehr vertraut</t>
  </si>
  <si>
    <t>technical College ( Berufsschule, Fachoberschule)</t>
  </si>
  <si>
    <t>male</t>
  </si>
  <si>
    <t>Seconday General</t>
  </si>
  <si>
    <t>nonbinary</t>
  </si>
  <si>
    <t>Abitur</t>
  </si>
  <si>
    <t>Bachelor</t>
  </si>
  <si>
    <t>Master</t>
  </si>
  <si>
    <t>Ph. D. or higher</t>
  </si>
  <si>
    <t>Berufsschule</t>
  </si>
  <si>
    <t>Total participant</t>
  </si>
  <si>
    <t>MAP</t>
  </si>
  <si>
    <t>Feedback</t>
  </si>
  <si>
    <t>Pros</t>
  </si>
  <si>
    <t>Cons</t>
  </si>
  <si>
    <t>- Übersichtlich</t>
  </si>
  <si>
    <t>- zu groß, nicht verkleinerbar, etwas im weg</t>
  </si>
  <si>
    <t>- man sieht wo überbevölkerung von Elementen ist</t>
  </si>
  <si>
    <t>- wenig teleportations punkte</t>
  </si>
  <si>
    <t>- verständliche Symbole</t>
  </si>
  <si>
    <t>- 2D wäre ausreichend gewesen</t>
  </si>
  <si>
    <t>- einfach zu bedienen</t>
  </si>
  <si>
    <t>- nicht den Bewegungen angepasst</t>
  </si>
  <si>
    <t>- Unintrusive, verdeckt das Blickfeld nicht</t>
  </si>
  <si>
    <t>- Entfernung recht kleiner</t>
  </si>
  <si>
    <t>- icons verständlich, leicht zu lesen und gut coloriert und kategorien verständlich</t>
  </si>
  <si>
    <t>- Icons overlapp, zu viel Information, macht es schwer Entfernung zu lesen</t>
  </si>
  <si>
    <t>- intuitive bedienung</t>
  </si>
  <si>
    <t>- keine zusätzliche Bewegung</t>
  </si>
  <si>
    <t>Additional Ideas:</t>
  </si>
  <si>
    <t>- mehr Infos zu Symbolen, ob Rewe, oder zusätzliche Erklärung</t>
  </si>
  <si>
    <t>Marker</t>
  </si>
  <si>
    <t>- einfache, und verständliche, gut erkennbare symbole, gut zuortbar</t>
  </si>
  <si>
    <t>- more spots to look around</t>
  </si>
  <si>
    <t>- Legende erklärt gut Symbole</t>
  </si>
  <si>
    <t>- floating HUD was disorienting</t>
  </si>
  <si>
    <t>- Distanz gut einschätzbar</t>
  </si>
  <si>
    <t>- machne Icons ähnliches design und farbe, schwer auseinander zu halten</t>
  </si>
  <si>
    <t>- Farbe der symbolen hilft bei zuordnung zu kategorien</t>
  </si>
  <si>
    <t>- wenigj zusätzliche Interactionen</t>
  </si>
  <si>
    <t>map</t>
  </si>
  <si>
    <t xml:space="preserve">marker </t>
  </si>
  <si>
    <t>compass</t>
  </si>
  <si>
    <t>alle</t>
  </si>
  <si>
    <t>- verständliche symbole</t>
  </si>
  <si>
    <t>Recall</t>
  </si>
  <si>
    <t>Social</t>
  </si>
  <si>
    <t>Community Center, School, Kindergarten, Library, Food Kitchen</t>
  </si>
  <si>
    <t>Cultural</t>
  </si>
  <si>
    <t xml:space="preserve">Castle, Galerie, Theatre Club, Museum </t>
  </si>
  <si>
    <t>Retail</t>
  </si>
  <si>
    <t>Pharmacy, Bookshop, Grocery Store, Shopping</t>
  </si>
  <si>
    <t>Hospitatliy</t>
  </si>
  <si>
    <t>Bakery, Bar, Coffee Shop, Restaurant, Hotel</t>
  </si>
  <si>
    <t>Service</t>
  </si>
  <si>
    <t>Doctor, Car Repair, Bike Repair, Copy Shop</t>
  </si>
  <si>
    <t xml:space="preserve">TOTAL amenties in area listet </t>
  </si>
  <si>
    <t>amenities recalled</t>
  </si>
  <si>
    <t>score</t>
  </si>
  <si>
    <t>Photographer, Hairdresser, Gym, Post Office, Travel Agency</t>
  </si>
  <si>
    <t>Gaming Experience</t>
  </si>
  <si>
    <t>Nr.</t>
  </si>
  <si>
    <t>Game</t>
  </si>
  <si>
    <t>recalled elements</t>
  </si>
  <si>
    <t>right recall</t>
  </si>
  <si>
    <t>accuracy</t>
  </si>
  <si>
    <t>Kunstausstellung
Museum</t>
  </si>
  <si>
    <t xml:space="preserve">Beim Ratshausplatz 1, Direkt beim Aussichtspunkt ein
 Cafe, </t>
  </si>
  <si>
    <t>Bücherei, 
Jugendclub, 
Schule, 
Universität</t>
  </si>
  <si>
    <t xml:space="preserve">Museum, 
Galerie, 
Schloss, 
Kulturzentrum </t>
  </si>
  <si>
    <t>Shopping, 
Tierhandel, 
Lebensmittelgeschäft, 
Pharmacy</t>
  </si>
  <si>
    <t xml:space="preserve">Bar, 
Cafe, 
Hotel, 
Club, 
Bäckerei </t>
  </si>
  <si>
    <t xml:space="preserve">Autoreparatur, 
Taxi, 
Gym, 
Reisebüro, 
Coopy Shops, 
Anwalt, </t>
  </si>
  <si>
    <t xml:space="preserve">schulen,
jugendtreffpunkt </t>
  </si>
  <si>
    <t>schloss 
gallerie</t>
  </si>
  <si>
    <t>shopping center, 
einzelhandel</t>
  </si>
  <si>
    <t>lokale, 
restaurant</t>
  </si>
  <si>
    <t>kfz werkstatt, 
friseur</t>
  </si>
  <si>
    <t>Krankenhaus, 
Schulen, 
Arzt</t>
  </si>
  <si>
    <t xml:space="preserve">Buchladen, 
Bekleidung, </t>
  </si>
  <si>
    <t>Speiselokal, 
Bar, 
Kaffeehaus</t>
  </si>
  <si>
    <t>Krankenhaus, 
Kindergarten</t>
  </si>
  <si>
    <t>Theater, 
Kino, 
Gallerie</t>
  </si>
  <si>
    <t>Restaurant, 
Bar,</t>
  </si>
  <si>
    <t xml:space="preserve">KFZ, 
Fahrrad, </t>
  </si>
  <si>
    <t xml:space="preserve">Community Cente, 
Kindergarten, 
Library
</t>
  </si>
  <si>
    <t xml:space="preserve">Library, 
Community Center
</t>
  </si>
  <si>
    <t>grocerys, 
retail,
pharmacy</t>
  </si>
  <si>
    <t>Bar, 
Cafe, 
hotel?</t>
  </si>
  <si>
    <t>doctor, 
bike repair, 
computer store</t>
  </si>
  <si>
    <t xml:space="preserve">-Krankenhäuser, 
Firnessstudio, 
Hotels, </t>
  </si>
  <si>
    <t xml:space="preserve">Fitnessstudio, 
Hairdresser, 
Restaurantes, </t>
  </si>
  <si>
    <t xml:space="preserve">libary,
 kindergarten, 
schule, </t>
  </si>
  <si>
    <t xml:space="preserve">art gallery, 
museum, 
community center, 
libary </t>
  </si>
  <si>
    <t>Man kann shoppen gehen, 
lebensmittel einkaufen, es gibt 
Pharmacyn und 
bookstore</t>
  </si>
  <si>
    <t xml:space="preserve">bar, 
cafe, 
hotel, 
restaurant, 
bäckerei </t>
  </si>
  <si>
    <t xml:space="preserve">fahrrad reperatur,
 car service, 
doctor, 
friseur, 
travel agencies, 
gym </t>
  </si>
  <si>
    <t xml:space="preserve">community center, 
kindergarten, </t>
  </si>
  <si>
    <t>castle, 
musem, 
art gallery</t>
  </si>
  <si>
    <t>Pharmacy, 
bäckerei</t>
  </si>
  <si>
    <t>bar, 
hotel, 
cafe, 
essen</t>
  </si>
  <si>
    <t>fahrrad reparatur, 
auto werkstatt,</t>
  </si>
  <si>
    <t>Kindergarten, 
Schule, 
Bibliothek, 
Suppenkuche</t>
  </si>
  <si>
    <t>Galerie, 
Theater, 
Museum</t>
  </si>
  <si>
    <t>Friseur, 
Pharmacy, 
Copyshop, 
Fotoladen</t>
  </si>
  <si>
    <t>Hotel, 
Bakery, 
Bar, 
Restaurant</t>
  </si>
  <si>
    <t>Doctor, 
Friseur</t>
  </si>
  <si>
    <t xml:space="preserve">kitchen, 
kindergarten, 
school, 
community centre, </t>
  </si>
  <si>
    <t xml:space="preserve">mueseum, 
art gallery, 
castle, 
Theater, </t>
  </si>
  <si>
    <t xml:space="preserve">Grocery, 
clothing shops, 
pharmacy, </t>
  </si>
  <si>
    <t>backery, 
Hotel, 
restaurant, 
bar</t>
  </si>
  <si>
    <t xml:space="preserve">barbershop, 
bike repair, 
copy shop, 
car workshop, 
photographer, </t>
  </si>
  <si>
    <t>Accuracy per Category</t>
  </si>
  <si>
    <t>Community Center</t>
  </si>
  <si>
    <t>Castle</t>
  </si>
  <si>
    <t>Pharmacy</t>
  </si>
  <si>
    <t>Backery</t>
  </si>
  <si>
    <t>Doctor</t>
  </si>
  <si>
    <t>Hairdresser</t>
  </si>
  <si>
    <t>School</t>
  </si>
  <si>
    <t>Galerie</t>
  </si>
  <si>
    <t>Bookshop</t>
  </si>
  <si>
    <t>Coffee Shop</t>
  </si>
  <si>
    <t>Car Repair</t>
  </si>
  <si>
    <t>Gym</t>
  </si>
  <si>
    <t>Kindergarten</t>
  </si>
  <si>
    <t>Museum</t>
  </si>
  <si>
    <t>Grocery Store</t>
  </si>
  <si>
    <t>Restaurant</t>
  </si>
  <si>
    <t>Bike Repair</t>
  </si>
  <si>
    <t>Post Office</t>
  </si>
  <si>
    <t>Library</t>
  </si>
  <si>
    <t>Theatre Club</t>
  </si>
  <si>
    <t>Hotel</t>
  </si>
  <si>
    <t>Copy Shop</t>
  </si>
  <si>
    <t>Travel Agency</t>
  </si>
  <si>
    <t>Food Kitchen</t>
  </si>
  <si>
    <t>Gesamt</t>
  </si>
  <si>
    <t>recalled</t>
  </si>
  <si>
    <t>Bar</t>
  </si>
  <si>
    <t>Photographer</t>
  </si>
  <si>
    <t>Recognition</t>
  </si>
  <si>
    <t>amenities recognised</t>
  </si>
  <si>
    <t>possible wrong:</t>
  </si>
  <si>
    <t>elements</t>
  </si>
  <si>
    <t>right recognition</t>
  </si>
  <si>
    <t>School, 
Library</t>
  </si>
  <si>
    <t>Galerie, 
Museum</t>
  </si>
  <si>
    <t>Pharmacy, 
Shopping, 
Grocery Store</t>
  </si>
  <si>
    <t>Bar, 
Hotel, 
Restaurant</t>
  </si>
  <si>
    <t>Hairdresser, 
Doctor, 
Gym</t>
  </si>
  <si>
    <t>Gemeinschaftszentrum, 
Schule, 
Universität, 
Essensausgabe, 
Bücherei</t>
  </si>
  <si>
    <t>Kulturzentrum, 
Galerie, 
Museum</t>
  </si>
  <si>
    <t>Hotel, 
Bäckerei, 
Caffee, 
Restaurant</t>
  </si>
  <si>
    <t>Friseur, 
Autoreparatur, 
Doktor, 
Anwalt, 
Taxi, 
Gym, 
Postamt</t>
  </si>
  <si>
    <t>Gemeinschaftszentrum, 
Schule, 
Essensausgabe</t>
  </si>
  <si>
    <t>Schloss, 
Galerie, 
Museum</t>
  </si>
  <si>
    <t>Shopping, 
Grocery Store</t>
  </si>
  <si>
    <t>Bar, 
Bäckerei, 
Restaurant</t>
  </si>
  <si>
    <t>Friseur, 
Autoreparatur, 
Copy Shop, 
Doktor, 
Gym</t>
  </si>
  <si>
    <t>Schule, 
Kindergarten</t>
  </si>
  <si>
    <t>Schloss, 
Theatre Club</t>
  </si>
  <si>
    <t>Pharmacy, 
Shopping, 
Schreibwarengeschäft</t>
  </si>
  <si>
    <t>Bar, 
Caffee, 
Restaurant</t>
  </si>
  <si>
    <t>Friseur, 
Gym</t>
  </si>
  <si>
    <t>Schule, 
Kindergarten, 
Seniorenzentrum, 
Bücherei</t>
  </si>
  <si>
    <t>Schloss, 
Galerie, 
Kino, 
Museum</t>
  </si>
  <si>
    <t>Bar, 
Hotel, 
Bäckerei, 
Caffee, 
Restaurant, 
Spa &amp; Wellness</t>
  </si>
  <si>
    <t>Friseur, 
Autoreparatur, 
Copy Shop, 
Doktor, 
Reisebüro, 
Fahrradwerkstatt</t>
  </si>
  <si>
    <t>Community Centre, 
School, 
Kindergarten, 
Food Kitchen, 
Library</t>
  </si>
  <si>
    <t>Castle, 
Theatre Club, 
Museum</t>
  </si>
  <si>
    <t>Bar, 
Hotel, 
Bakery, 
Coffee Shop, 
Restaurant, 
Wellness Centre</t>
  </si>
  <si>
    <t>Hairdresser, 
Car Repair, 
Copy Shop, 
Doctor, 
Bike Repair Shop, 
Post Office</t>
  </si>
  <si>
    <t>Castle, 
Galerie, 
Theatre Club, 
Museum</t>
  </si>
  <si>
    <t>Bar, 
Hotel, 
Bakery, 
Coffee Shop, 
Restaurant</t>
  </si>
  <si>
    <t>Hairdresser, 
Car Repair, 
Copy Shop, 
Doctor, 
Travel Agency, 
Photographer, 
Gym, 
Post Office</t>
  </si>
  <si>
    <t>School, 
Kindergarten, 
Food Kitchen, 
Library</t>
  </si>
  <si>
    <t>Castle, 
Culture Centre, 
Galerie, 
Museum</t>
  </si>
  <si>
    <t>Hairdresser, 
Car Repair, 
Copy Shop, 
Doctor, 
Travel Agency, 
Photographer, 
Bike Repair Shop, 
Gym, 
Post Office</t>
  </si>
  <si>
    <t>Community Centre, 
Kindergarten, 
Food Kitchen</t>
  </si>
  <si>
    <t>Hairdresser, 
Car Repair, 
Copy Shop, 
Travel Agency, 
Bike Repair Shop, 
Gym, 
Post Office</t>
  </si>
  <si>
    <t>Hairdresser, 
Copy Shop, 
Doctor, 
Travel Agency, 
Photographer, 
Gym</t>
  </si>
  <si>
    <t>Frequency</t>
  </si>
  <si>
    <t>Distance Recall</t>
  </si>
  <si>
    <t>303m</t>
  </si>
  <si>
    <t>20m</t>
  </si>
  <si>
    <t>119.5m</t>
  </si>
  <si>
    <t>113m</t>
  </si>
  <si>
    <t>148.5m</t>
  </si>
  <si>
    <t>121m</t>
  </si>
  <si>
    <t>290m</t>
  </si>
  <si>
    <t>207.5m</t>
  </si>
  <si>
    <t>105m</t>
  </si>
  <si>
    <t>133,5m</t>
  </si>
  <si>
    <t>182m</t>
  </si>
  <si>
    <t>164.5m</t>
  </si>
  <si>
    <t>Kintergarten</t>
  </si>
  <si>
    <t>89m</t>
  </si>
  <si>
    <t>Thertre Club</t>
  </si>
  <si>
    <t>200m</t>
  </si>
  <si>
    <t>Grocery Story</t>
  </si>
  <si>
    <t>263m</t>
  </si>
  <si>
    <t>72,5m</t>
  </si>
  <si>
    <t>136m</t>
  </si>
  <si>
    <t>267m</t>
  </si>
  <si>
    <t>87m</t>
  </si>
  <si>
    <t>98m</t>
  </si>
  <si>
    <t>52m</t>
  </si>
  <si>
    <t>134m</t>
  </si>
  <si>
    <t>Foodkitchen</t>
  </si>
  <si>
    <t>120m</t>
  </si>
  <si>
    <t>187m</t>
  </si>
  <si>
    <t>Photopgrapher</t>
  </si>
  <si>
    <t>250m</t>
  </si>
  <si>
    <t>Coffe Shop</t>
  </si>
  <si>
    <t>Performance</t>
  </si>
  <si>
    <t>Score</t>
  </si>
  <si>
    <t>x</t>
  </si>
  <si>
    <t>195m</t>
  </si>
  <si>
    <t>95m</t>
  </si>
  <si>
    <t>140m</t>
  </si>
  <si>
    <t>150m</t>
  </si>
  <si>
    <t>65m</t>
  </si>
  <si>
    <t>50m</t>
  </si>
  <si>
    <t>80m</t>
  </si>
  <si>
    <t>100m</t>
  </si>
  <si>
    <t>85m</t>
  </si>
  <si>
    <t>35m</t>
  </si>
  <si>
    <t>130m</t>
  </si>
  <si>
    <t>225m</t>
  </si>
  <si>
    <t>110m</t>
  </si>
  <si>
    <t>90m</t>
  </si>
  <si>
    <t>60m</t>
  </si>
  <si>
    <t>180m</t>
  </si>
  <si>
    <t>210m</t>
  </si>
  <si>
    <t>70m</t>
  </si>
  <si>
    <t>170m</t>
  </si>
  <si>
    <t>160m</t>
  </si>
  <si>
    <t>215m</t>
  </si>
  <si>
    <t>280m</t>
  </si>
  <si>
    <t xml:space="preserve"> 150m</t>
  </si>
  <si>
    <t>190m</t>
  </si>
  <si>
    <t>240m</t>
  </si>
  <si>
    <t>115m</t>
  </si>
  <si>
    <t>40m</t>
  </si>
  <si>
    <t>30m</t>
  </si>
  <si>
    <t>165m</t>
  </si>
  <si>
    <t>135m</t>
  </si>
  <si>
    <t>205m</t>
  </si>
  <si>
    <t>45m</t>
  </si>
  <si>
    <t>75m</t>
  </si>
  <si>
    <t>220m</t>
  </si>
  <si>
    <t>125m</t>
  </si>
  <si>
    <t>55m</t>
  </si>
  <si>
    <t>155m</t>
  </si>
  <si>
    <t>145m</t>
  </si>
  <si>
    <t>10m</t>
  </si>
  <si>
    <t>175m</t>
  </si>
  <si>
    <t>5m</t>
  </si>
  <si>
    <t>15m</t>
  </si>
  <si>
    <t>270m</t>
  </si>
  <si>
    <t>300m</t>
  </si>
  <si>
    <t>25m</t>
  </si>
  <si>
    <t>50 meter difference</t>
  </si>
  <si>
    <t>25 meter difference</t>
  </si>
  <si>
    <t>*</t>
  </si>
  <si>
    <t xml:space="preserve">right distance </t>
  </si>
  <si>
    <t xml:space="preserve">Gesamt </t>
  </si>
  <si>
    <t>right distance</t>
  </si>
  <si>
    <t>27 in total</t>
  </si>
  <si>
    <t>Accuracy Score</t>
  </si>
  <si>
    <t>NR.</t>
  </si>
  <si>
    <t>Kindergarten,
 Küche</t>
  </si>
  <si>
    <t>Museum
Galerie
Schloss
Gemeinschaftszentrum</t>
  </si>
  <si>
    <t>Einkaufsläden (ca 7), 
Autowerkstatt, 
Buchladen</t>
  </si>
  <si>
    <t>Bars (ca 5), 
Restaurants (ca 3)</t>
  </si>
  <si>
    <t>Friseur, 
Post</t>
  </si>
  <si>
    <t xml:space="preserve">school,
 kindergarten, 
community center </t>
  </si>
  <si>
    <t>Museum
Castle
Theater</t>
  </si>
  <si>
    <t>Drugstore, 
Groceries, 
Bookstore</t>
  </si>
  <si>
    <t>hotel, 
bar, 
restaurant, 
cafe</t>
  </si>
  <si>
    <t>Krankenhaus, 
Schule, 
Kindergarten</t>
  </si>
  <si>
    <t>Gemeinschaftscenter
Museum
Theater</t>
  </si>
  <si>
    <t xml:space="preserve">Bar, 
Gasthaus, </t>
  </si>
  <si>
    <t xml:space="preserve">Friseur, 
Schneiderei </t>
  </si>
  <si>
    <t xml:space="preserve">Essensausgabe, 
Arzt, 
Kindergarten, 
Schule, 
Gemeinschaftszentrum </t>
  </si>
  <si>
    <t xml:space="preserve">Museum
Bücherei, </t>
  </si>
  <si>
    <t xml:space="preserve">Bäckerei, 
Geschäft, 
Pharmacy, </t>
  </si>
  <si>
    <t>Bar, 
Restaurant, 
Hotel, 
Motel,</t>
  </si>
  <si>
    <t>Friseur, 
Gym, 
Copy Shop, 
Fahrradwerkstatt, 
Auto Reperatur,
 Arzt, 
Postamt</t>
  </si>
  <si>
    <t xml:space="preserve">gemeindezentrum,
Kindergarten
Schule. </t>
  </si>
  <si>
    <t xml:space="preserve">Burg. Ein großes Gebäude mit Türmchen. 
Theater. Man hat das Gebäude nicht gesehen. </t>
  </si>
  <si>
    <t xml:space="preserve">Es gab viele Einkaufsmöglichkeiten um de burg herum. hinter dem kleinen Park war ein 
Copy-shop. </t>
  </si>
  <si>
    <t xml:space="preserve">links vom Museum gab es mehrerer 
Hotels.  </t>
  </si>
  <si>
    <t xml:space="preserve">Weit weg gegenüber von der Burg war eine 
auto Werkstatt. Links der Burg waren mehrerer 
Medizinische einrichtungen. </t>
  </si>
  <si>
    <t>social center
city hall
kindergarten</t>
  </si>
  <si>
    <t>Castle,
 museum, 
theater, 
library, 
cinema</t>
  </si>
  <si>
    <t>grocery, 
shopping, 
pharmacy and one 
book store.</t>
  </si>
  <si>
    <t>cafe, 
bakery, 
restaurant, 
hotel</t>
  </si>
  <si>
    <t xml:space="preserve">hairdresser, 
car repair, 
bike repair, 
photography, </t>
  </si>
  <si>
    <t>Kindergarten
Kantine
Bücherei
Schule</t>
  </si>
  <si>
    <t xml:space="preserve">Theater, 
Museum, 
Schloss, </t>
  </si>
  <si>
    <t>Drogerie, 
Friseur, 
Fahrradladen, div. 
Cafes, 
Bars, 
Pharmacy, 
Schreibwaren</t>
  </si>
  <si>
    <t>Cafes und 
Bars in alle Richtungen bis auf eine Seite mit dem Museum</t>
  </si>
  <si>
    <t>Post, 
Fahrradreparatur, 
Arzt, 
Rechtsanwalt, 
Kopiershop, 
Reisebüro</t>
  </si>
  <si>
    <t>theater, 
museum</t>
  </si>
  <si>
    <t>supermarkt, 
Pharmacy</t>
  </si>
  <si>
    <t>bar, 
cafe, 
bakery, 
food spot</t>
  </si>
  <si>
    <t>frisör, 
carstop</t>
  </si>
  <si>
    <t>community centre
school</t>
  </si>
  <si>
    <t>Museum, 
Theatre, 
Gallery, 
Castle</t>
  </si>
  <si>
    <t>Shopping, 
bike store, 
travel agency, 
grocery store</t>
  </si>
  <si>
    <t>Cultural center, 
cafés, 
hotel</t>
  </si>
  <si>
    <t>bike repair shop, 
travel agency</t>
  </si>
  <si>
    <t>Community Centre, 
School, 
Kindergarten, 
Food Kitchen</t>
  </si>
  <si>
    <t>Bar, 
Hotel, 
Bakery, 
Restaurant</t>
  </si>
  <si>
    <t>Hairdresser, 
Car Repair, 
Doctor, 
Photographer, 
Taxi, 
Gym, 
Gas station, 
Post Office</t>
  </si>
  <si>
    <t>Community Centre, 
School, 
Kindergarten, 
Library</t>
  </si>
  <si>
    <t>Hairdresser, 
Car Repair, 
Copy Shop, 
Doctor, 
Gym, 
Post Office</t>
  </si>
  <si>
    <t>Gemeinschaftszentrum, 
Schule, 
Universität, 
Kindergarten</t>
  </si>
  <si>
    <t>Schloss, 
Kulturzentrum, 
Galerie, 
Museum</t>
  </si>
  <si>
    <t>Pharmacy, 
Shopping</t>
  </si>
  <si>
    <t>Bar, 
Restaurant</t>
  </si>
  <si>
    <t>Friseur, 
Copy Shop, 
Fotograf, 
Gym</t>
  </si>
  <si>
    <t>Gemeinschaftszentrum, 
Schule, 
Kindergarten, 
Essensausgabe, 
Bücherei</t>
  </si>
  <si>
    <t>Schloss, 
Kulturzentrum, 
Galerie, 
Theatre Club, 
Museum</t>
  </si>
  <si>
    <t>Bar, 
Motel, 
Hotel, 
Bäckerei, 
Caffee, 
Restaurant</t>
  </si>
  <si>
    <t>Friseur, 
Autoreparatur, 
Copy Shop, 
Doktor, 
Fahrradwerkstatt, 
Gym, 
Postamt</t>
  </si>
  <si>
    <t>Community Centre, 
School, 
Kindergarten</t>
  </si>
  <si>
    <t>Castle, 
Galerie, 
Theatre Club</t>
  </si>
  <si>
    <t>Hairdresser, 
Car Repair, 
Copy Shop, 
Doctor, 
Bike Repair Shop, 
Gym</t>
  </si>
  <si>
    <t>Community Centre, 
Kindergarten, 
Library</t>
  </si>
  <si>
    <t>Castle, 
Galerie, 
Kino, 
Theatre Club, 
Museum</t>
  </si>
  <si>
    <t>Hotel, 
Bakery, 
Coffee Shop, 
Restaurant</t>
  </si>
  <si>
    <t>Hairdresser, 
Car Repair, 
Copy Shop, 
Photographer, 
Bike Repair Shop, 
Gym, 
Post Office</t>
  </si>
  <si>
    <t>School, 
Kindergarten, 
Library</t>
  </si>
  <si>
    <t>Hairdresser, 
Car Repair, 
Copy Shop, 
Doctor, 
Photographer, 
Bike Repair Shop, 
Gym, 
Post Office</t>
  </si>
  <si>
    <t>Gemeinschaftszentrum, 
Kindergarten, 
Essensausgabe, 
Bücherei</t>
  </si>
  <si>
    <t>Pharmacy, 
Shopping, 
Schreibwarengeschäft, 
Grocery Store</t>
  </si>
  <si>
    <t>Bar, 
Hotel, 
Bäckerei, 
Caffee, 
Restaurant</t>
  </si>
  <si>
    <t>Friseur, 
Copy Shop, 
Doktor, 
Anwalt, 
Reisebüro, 
Fahrradwerkstatt, 
Postamt</t>
  </si>
  <si>
    <t>Castle, 
Galerie, 
Museum</t>
  </si>
  <si>
    <t>Bar, 
Hotel, 
Bakery</t>
  </si>
  <si>
    <t>Hairdresser, 
Car Repair, 
Copy Shop, 
Travel Agency, 
Post Office</t>
  </si>
  <si>
    <t>Community Centre, 
School, 
Library</t>
  </si>
  <si>
    <t>Hotel, 
Coffee Shop, 
Restaurant</t>
  </si>
  <si>
    <t>Hairdresser, 
Doctor, 
Travel Agency, 
Bike Repair Shop, 
Gym</t>
  </si>
  <si>
    <t>207.5</t>
  </si>
  <si>
    <t>260m</t>
  </si>
  <si>
    <t>35m,110m</t>
  </si>
  <si>
    <t>75m,150m</t>
  </si>
  <si>
    <t>110m, 205m, 270m</t>
  </si>
  <si>
    <t>40m, 110m</t>
  </si>
  <si>
    <t>235m</t>
  </si>
  <si>
    <t>230m</t>
  </si>
  <si>
    <t>50m, 70m, 90m, 120m</t>
  </si>
  <si>
    <t xml:space="preserve">Kindergarten
Schule
</t>
  </si>
  <si>
    <t xml:space="preserve">Museum
Gallerie
</t>
  </si>
  <si>
    <t xml:space="preserve">Bäckereien
Cafés
Bars
Restaurants
Groceries
Pharmacy 
Doktor.
</t>
  </si>
  <si>
    <t xml:space="preserve">Frisör 
in der Straße geradeaus,
</t>
  </si>
  <si>
    <t>retail
social
hospitality
services 
groceries</t>
  </si>
  <si>
    <t xml:space="preserve">museum
gallery
castle, </t>
  </si>
  <si>
    <t xml:space="preserve">car pepair
hairdresser
doctor, </t>
  </si>
  <si>
    <t>bar
bakery
hairdresser
doctor
cafe</t>
  </si>
  <si>
    <t xml:space="preserve">car repair
school
kindergarten, </t>
  </si>
  <si>
    <t xml:space="preserve">Kindergarten </t>
  </si>
  <si>
    <t>Pharmacy
Lebensmittelgeschäft
Bike-Geschäft?, ...</t>
  </si>
  <si>
    <t>Kaffeehaus
Restaurant
Eis-Laden?</t>
  </si>
  <si>
    <t xml:space="preserve">Werkstatt
Arzt
Friseur, </t>
  </si>
  <si>
    <t>Schule
Food kitchen
community center, 
kindergarten</t>
  </si>
  <si>
    <t>Museum
Theater
Gallerie</t>
  </si>
  <si>
    <t>Friseur
Gym
Anwalt</t>
  </si>
  <si>
    <t>Castle
Gallery
Museum</t>
  </si>
  <si>
    <t>Groceries
Shopping
Pharmacy</t>
  </si>
  <si>
    <t>Kunstgallerie
Community Center
Bücherrei
Theater</t>
  </si>
  <si>
    <t xml:space="preserve">Restaurant
Friseur
Supermarkt
Bars
Einkaufsladen </t>
  </si>
  <si>
    <t xml:space="preserve">Hotel
Restaurant
Bars, </t>
  </si>
  <si>
    <t>Krankenhaus
Bike Service
Arzt</t>
  </si>
  <si>
    <t xml:space="preserve">Kindergarden
Doctor, </t>
  </si>
  <si>
    <t xml:space="preserve">Gallery
Museum
Castel, </t>
  </si>
  <si>
    <t xml:space="preserve">Grocery
Bookshop
Farmacy, </t>
  </si>
  <si>
    <t>Hotel
Cafe
Restaurant</t>
  </si>
  <si>
    <t>Hair dresser
doctor</t>
  </si>
  <si>
    <t>cofe
kindergarden</t>
  </si>
  <si>
    <t>museum
castle
theatre club</t>
  </si>
  <si>
    <t>groceries
pharmacy
bakery
bike shop</t>
  </si>
  <si>
    <t>bike shop
doctor</t>
  </si>
  <si>
    <t xml:space="preserve">museum
library, 
theater, </t>
  </si>
  <si>
    <t xml:space="preserve">about 11 shopping places
3 grocery places, and 
2 pharmecies  </t>
  </si>
  <si>
    <t>about 7 coffee places
4 restaurants
2 backeries,</t>
  </si>
  <si>
    <t>Community Centre
School, 
Kindergarten, 
Library</t>
  </si>
  <si>
    <t>Galerie, 
Theatre Club, 
Museum</t>
  </si>
  <si>
    <t>Gemeinschaftszentrum, 
Kindergarten, 
Bücherei</t>
  </si>
  <si>
    <t>Caffee, 
Restaurant</t>
  </si>
  <si>
    <t>Castle, 
Galerie, 
Kino, 
Museum</t>
  </si>
  <si>
    <t>Pharmacy, 
Florist, 
Shopping, 
Grocery Store</t>
  </si>
  <si>
    <t>Bar, 
Motel, 
Hotel, 
Coffee Shop, 
Restaurant, 
Nightclub, 
Wellness Centre</t>
  </si>
  <si>
    <t>Casino, 
Hairdresser, 
Car Repair, 
Doctor, 
Lawyer, 
Photographer, 
Massage Studio, 
Zoo, 
Gym</t>
  </si>
  <si>
    <t>School, 
University, 
Kindergarten, 
Library</t>
  </si>
  <si>
    <t>Hairdresser, 
Copy Shop, 
Doctor, 
Pet Grooming, 
Bike Repair Shop, 
Gym, 
Gas station, 
Post Office</t>
  </si>
  <si>
    <t>Castle, 
Culture Centre, 
Galerie, 
Theatre Club, 
Museum</t>
  </si>
  <si>
    <t>Bar, 
Hotel, 
Bakery, 
Coffee Shop, 
Restaurant, 
Nightclub</t>
  </si>
  <si>
    <t>Hairdresser, 
Copy Shop, 
Doctor, 
Bike Repair Shop, 
Post Office</t>
  </si>
  <si>
    <t>Bar, 
Hotel, 
Coffee Shop, 
Restaurant</t>
  </si>
  <si>
    <t>Hairdresser, 
Doctor, 
Post Office</t>
  </si>
  <si>
    <t>School, 
Kindergarten, 
Food Kitchen</t>
  </si>
  <si>
    <t>Pharmacy, 
Pet Store, 
Grocery Store</t>
  </si>
  <si>
    <t>Hairdresser, 
Copy Shop, 
Doctor, 
Photographer, 
Bike Repair Shop</t>
  </si>
  <si>
    <t>Hairdresser, 
Car Repair, 
Copy Shop, 
Doctor, 
Bike Repair Shop, 
Gym, 
Post Office</t>
  </si>
  <si>
    <t>245m</t>
  </si>
  <si>
    <t>185m</t>
  </si>
  <si>
    <t>40m, 85m</t>
  </si>
  <si>
    <t>115m 215m</t>
  </si>
  <si>
    <t>Recall Test</t>
  </si>
  <si>
    <t>total score</t>
  </si>
  <si>
    <t>Recognition Test</t>
  </si>
  <si>
    <t>Distance Recall Test</t>
  </si>
  <si>
    <t>Data prepared for JASP</t>
  </si>
  <si>
    <t xml:space="preserve">Map vs Marker </t>
  </si>
  <si>
    <t>recall accuracy Score</t>
  </si>
  <si>
    <t>Map vs Kompass</t>
  </si>
  <si>
    <t>recall accuracy score</t>
  </si>
  <si>
    <t>Kompass vs Marker</t>
  </si>
  <si>
    <t>Map vs Marker</t>
  </si>
  <si>
    <t>total accuracy</t>
  </si>
  <si>
    <t>total recall accuracy score</t>
  </si>
  <si>
    <t xml:space="preserve">Map vs Kompass </t>
  </si>
  <si>
    <t>recognition test</t>
  </si>
  <si>
    <t>Distance Recall Accuracy</t>
  </si>
  <si>
    <t>distance recall accuracy</t>
  </si>
  <si>
    <t>Recall Accuracy</t>
  </si>
  <si>
    <t>Total Recall Accuracy</t>
  </si>
  <si>
    <t>Recognition Accuracy</t>
  </si>
  <si>
    <t xml:space="preserve">Recall Accuracy </t>
  </si>
  <si>
    <t xml:space="preserve">Distance Recall Accuracy </t>
  </si>
  <si>
    <t>map - 47.9 mit category, 49.4 ohne categories</t>
  </si>
  <si>
    <t>map - 75.7</t>
  </si>
  <si>
    <t>map - 17.51</t>
  </si>
  <si>
    <t>marker - 47.4 mit category, 49.6 ohne categories</t>
  </si>
  <si>
    <t>marker - 76</t>
  </si>
  <si>
    <t>marker - 18.5</t>
  </si>
  <si>
    <t>compass - 37.3 mit category, 40 ohne categories</t>
  </si>
  <si>
    <t>compass - 73.8</t>
  </si>
  <si>
    <t>compass - 11.9</t>
  </si>
  <si>
    <t>map - culture</t>
  </si>
  <si>
    <t>map - hospitality</t>
  </si>
  <si>
    <t>map - cultural</t>
  </si>
  <si>
    <t>marker - culture</t>
  </si>
  <si>
    <t>compass -culture</t>
  </si>
  <si>
    <t>compass - hospitality</t>
  </si>
  <si>
    <t>compass -hospitality</t>
  </si>
  <si>
    <t>map - gallery</t>
  </si>
  <si>
    <t>map - hairdresser and shopping</t>
  </si>
  <si>
    <t>map - castle</t>
  </si>
  <si>
    <t>marker - museum</t>
  </si>
  <si>
    <t>marker - castle, shopping, hairdresser</t>
  </si>
  <si>
    <t>marker - castle</t>
  </si>
  <si>
    <t>compass - grocery store, museum</t>
  </si>
  <si>
    <t>compass - doctor, hairdresser, restauraunt, pharmacy, grocery store, museum</t>
  </si>
  <si>
    <t>compass - coffee shop</t>
  </si>
  <si>
    <t>map - post office :(</t>
  </si>
  <si>
    <t>map - bookshop :(</t>
  </si>
  <si>
    <t>marker - gym and photographer</t>
  </si>
  <si>
    <t>marker - bookshop</t>
  </si>
  <si>
    <t>compass - post office, travel agency</t>
  </si>
  <si>
    <t>compass - bookshop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</si>
</sst>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9">
    <font>
      <sz val="10.0"/>
      <color rgb="FF000000"/>
      <name val="Arial"/>
      <scheme val="minor"/>
    </font>
    <font>
      <color theme="1"/>
      <name val="Arial"/>
    </font>
    <font>
      <color theme="1"/>
      <name val="Arial"/>
      <scheme val="minor"/>
    </font>
    <font>
      <b/>
      <color theme="1"/>
      <name val="Arial"/>
      <scheme val="minor"/>
    </font>
    <font>
      <sz val="10.0"/>
      <color theme="1"/>
      <name val="Arial"/>
    </font>
    <font>
      <b/>
      <sz val="10.0"/>
      <color theme="1"/>
      <name val="Arial"/>
    </font>
    <font>
      <b/>
      <color theme="1"/>
      <name val="Arial"/>
    </font>
    <font>
      <b/>
      <sz val="11.0"/>
      <color theme="1"/>
      <name val="Arial"/>
      <scheme val="minor"/>
    </font>
    <font>
      <sz val="11.0"/>
      <color theme="1"/>
      <name val="Arial"/>
      <scheme val="minor"/>
    </font>
  </fonts>
  <fills count="20">
    <fill>
      <patternFill patternType="none"/>
    </fill>
    <fill>
      <patternFill patternType="lightGray"/>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D0E0E3"/>
        <bgColor rgb="FFD0E0E3"/>
      </patternFill>
    </fill>
    <fill>
      <patternFill patternType="solid">
        <fgColor rgb="FF6FA8DC"/>
        <bgColor rgb="FF6FA8DC"/>
      </patternFill>
    </fill>
    <fill>
      <patternFill patternType="solid">
        <fgColor rgb="FFF9CB9C"/>
        <bgColor rgb="FFF9CB9C"/>
      </patternFill>
    </fill>
    <fill>
      <patternFill patternType="solid">
        <fgColor rgb="FFD9D2E9"/>
        <bgColor rgb="FFD9D2E9"/>
      </patternFill>
    </fill>
    <fill>
      <patternFill patternType="solid">
        <fgColor rgb="FFF3F3F3"/>
        <bgColor rgb="FFF3F3F3"/>
      </patternFill>
    </fill>
    <fill>
      <patternFill patternType="solid">
        <fgColor rgb="FF93C47D"/>
        <bgColor rgb="FF93C47D"/>
      </patternFill>
    </fill>
    <fill>
      <patternFill patternType="solid">
        <fgColor rgb="FFB5BD76"/>
        <bgColor rgb="FFB5BD76"/>
      </patternFill>
    </fill>
    <fill>
      <patternFill patternType="solid">
        <fgColor rgb="FFF6B26B"/>
        <bgColor rgb="FFF6B26B"/>
      </patternFill>
    </fill>
    <fill>
      <patternFill patternType="solid">
        <fgColor rgb="FFEB8C68"/>
        <bgColor rgb="FFEB8C68"/>
      </patternFill>
    </fill>
    <fill>
      <patternFill patternType="solid">
        <fgColor rgb="FFE06666"/>
        <bgColor rgb="FFE06666"/>
      </patternFill>
    </fill>
    <fill>
      <patternFill patternType="solid">
        <fgColor rgb="FF00FF00"/>
        <bgColor rgb="FF00FF00"/>
      </patternFill>
    </fill>
    <fill>
      <patternFill patternType="solid">
        <fgColor rgb="FFFFF2CC"/>
        <bgColor rgb="FFFFF2CC"/>
      </patternFill>
    </fill>
    <fill>
      <patternFill patternType="solid">
        <fgColor rgb="FFFCE5CD"/>
        <bgColor rgb="FFFCE5CD"/>
      </patternFill>
    </fill>
    <fill>
      <patternFill patternType="solid">
        <fgColor rgb="FFCFE2F3"/>
        <bgColor rgb="FFCFE2F3"/>
      </patternFill>
    </fill>
    <fill>
      <patternFill patternType="solid">
        <fgColor rgb="FFD6B770"/>
        <bgColor rgb="FFD6B770"/>
      </patternFill>
    </fill>
  </fills>
  <borders count="15">
    <border/>
    <border>
      <bottom style="thin">
        <color rgb="FF000000"/>
      </bottom>
    </border>
    <border>
      <right style="thin">
        <color rgb="FF000000"/>
      </right>
      <bottom style="thin">
        <color rgb="FF000000"/>
      </bottom>
    </border>
    <border>
      <left style="thin">
        <color rgb="FF000000"/>
      </left>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horizontal="right" vertical="bottom"/>
    </xf>
    <xf borderId="0" fillId="0" fontId="3" numFmtId="0" xfId="0" applyAlignment="1" applyFont="1">
      <alignment readingOrder="0"/>
    </xf>
    <xf borderId="1" fillId="0" fontId="3" numFmtId="0" xfId="0" applyAlignment="1" applyBorder="1" applyFont="1">
      <alignment horizontal="center" readingOrder="0"/>
    </xf>
    <xf borderId="2" fillId="0" fontId="3" numFmtId="0" xfId="0" applyAlignment="1" applyBorder="1" applyFont="1">
      <alignment horizontal="center" readingOrder="0"/>
    </xf>
    <xf borderId="1" fillId="0" fontId="3" numFmtId="0" xfId="0" applyAlignment="1" applyBorder="1" applyFont="1">
      <alignment readingOrder="0"/>
    </xf>
    <xf borderId="1" fillId="0" fontId="2" numFmtId="0" xfId="0" applyBorder="1" applyFont="1"/>
    <xf borderId="0" fillId="0" fontId="2" numFmtId="0" xfId="0" applyFont="1"/>
    <xf borderId="0" fillId="0" fontId="2" numFmtId="10" xfId="0" applyFont="1" applyNumberFormat="1"/>
    <xf borderId="1" fillId="0" fontId="1" numFmtId="0" xfId="0" applyAlignment="1" applyBorder="1" applyFont="1">
      <alignment vertical="bottom"/>
    </xf>
    <xf borderId="1" fillId="0" fontId="2" numFmtId="0" xfId="0" applyAlignment="1" applyBorder="1" applyFont="1">
      <alignment readingOrder="0"/>
    </xf>
    <xf borderId="1" fillId="0" fontId="2" numFmtId="10" xfId="0" applyBorder="1" applyFont="1" applyNumberFormat="1"/>
    <xf borderId="1" fillId="0" fontId="3" numFmtId="0" xfId="0" applyBorder="1" applyFont="1"/>
    <xf borderId="1" fillId="0" fontId="1" numFmtId="0" xfId="0" applyAlignment="1" applyBorder="1" applyFont="1">
      <alignment readingOrder="0" vertical="bottom"/>
    </xf>
    <xf borderId="1" fillId="2" fontId="3" numFmtId="0" xfId="0" applyAlignment="1" applyBorder="1" applyFill="1" applyFont="1">
      <alignment readingOrder="0"/>
    </xf>
    <xf borderId="1" fillId="2" fontId="2" numFmtId="0" xfId="0" applyBorder="1" applyFont="1"/>
    <xf borderId="1" fillId="3" fontId="3" numFmtId="0" xfId="0" applyAlignment="1" applyBorder="1" applyFill="1" applyFont="1">
      <alignment readingOrder="0"/>
    </xf>
    <xf borderId="1" fillId="3" fontId="2" numFmtId="0" xfId="0" applyBorder="1" applyFont="1"/>
    <xf borderId="0" fillId="0" fontId="4" numFmtId="0" xfId="0" applyAlignment="1" applyFont="1">
      <alignment readingOrder="0" vertical="bottom"/>
    </xf>
    <xf borderId="0" fillId="0" fontId="4" numFmtId="0" xfId="0" applyFont="1"/>
    <xf borderId="0" fillId="0" fontId="4" numFmtId="0" xfId="0" applyAlignment="1" applyFont="1">
      <alignment readingOrder="0"/>
    </xf>
    <xf borderId="0" fillId="0" fontId="4" numFmtId="0" xfId="0" applyAlignment="1" applyFont="1">
      <alignment horizontal="left" readingOrder="0"/>
    </xf>
    <xf borderId="0" fillId="0" fontId="4" numFmtId="0" xfId="0" applyAlignment="1" applyFont="1">
      <alignment vertical="bottom"/>
    </xf>
    <xf borderId="1" fillId="0" fontId="5" numFmtId="0" xfId="0" applyAlignment="1" applyBorder="1" applyFont="1">
      <alignment horizontal="left" readingOrder="0"/>
    </xf>
    <xf borderId="1" fillId="0" fontId="4" numFmtId="0" xfId="0" applyBorder="1" applyFont="1"/>
    <xf borderId="1" fillId="0" fontId="4" numFmtId="0" xfId="0" applyAlignment="1" applyBorder="1" applyFont="1">
      <alignment readingOrder="0" vertical="bottom"/>
    </xf>
    <xf borderId="0" fillId="0" fontId="2" numFmtId="0" xfId="0" applyAlignment="1" applyFont="1">
      <alignment horizontal="left" readingOrder="0"/>
    </xf>
    <xf borderId="1" fillId="0" fontId="6" numFmtId="0" xfId="0" applyAlignment="1" applyBorder="1" applyFont="1">
      <alignment readingOrder="0" vertical="bottom"/>
    </xf>
    <xf borderId="3" fillId="4" fontId="2" numFmtId="0" xfId="0" applyAlignment="1" applyBorder="1" applyFill="1" applyFont="1">
      <alignment readingOrder="0"/>
    </xf>
    <xf borderId="3" fillId="5" fontId="2" numFmtId="0" xfId="0" applyAlignment="1" applyBorder="1" applyFill="1" applyFont="1">
      <alignment readingOrder="0"/>
    </xf>
    <xf borderId="3" fillId="6" fontId="2" numFmtId="0" xfId="0" applyAlignment="1" applyBorder="1" applyFill="1" applyFont="1">
      <alignment readingOrder="0"/>
    </xf>
    <xf borderId="3" fillId="7" fontId="2" numFmtId="0" xfId="0" applyAlignment="1" applyBorder="1" applyFill="1" applyFont="1">
      <alignment readingOrder="0"/>
    </xf>
    <xf borderId="3" fillId="8" fontId="2" numFmtId="0" xfId="0" applyAlignment="1" applyBorder="1" applyFill="1" applyFont="1">
      <alignment readingOrder="0"/>
    </xf>
    <xf borderId="0" fillId="0" fontId="2" numFmtId="0" xfId="0" applyAlignment="1" applyFont="1">
      <alignment readingOrder="0" vertical="center"/>
    </xf>
    <xf borderId="0" fillId="0" fontId="2" numFmtId="0" xfId="0" applyAlignment="1" applyFont="1">
      <alignment vertical="center"/>
    </xf>
    <xf borderId="4" fillId="0" fontId="6" numFmtId="0" xfId="0" applyAlignment="1" applyBorder="1" applyFont="1">
      <alignment readingOrder="0" vertical="center"/>
    </xf>
    <xf borderId="4" fillId="0" fontId="6" numFmtId="0" xfId="0" applyAlignment="1" applyBorder="1" applyFont="1">
      <alignment horizontal="center" readingOrder="0" vertical="center"/>
    </xf>
    <xf borderId="3" fillId="0" fontId="3" numFmtId="0" xfId="0" applyAlignment="1" applyBorder="1" applyFont="1">
      <alignment horizontal="center" readingOrder="0"/>
    </xf>
    <xf borderId="0" fillId="0" fontId="3" numFmtId="0" xfId="0" applyAlignment="1" applyFont="1">
      <alignment horizontal="center"/>
    </xf>
    <xf borderId="0" fillId="0" fontId="3" numFmtId="0" xfId="0" applyAlignment="1" applyFont="1">
      <alignment horizontal="center" readingOrder="0" vertical="center"/>
    </xf>
    <xf borderId="5" fillId="0" fontId="1" numFmtId="0" xfId="0" applyAlignment="1" applyBorder="1" applyFont="1">
      <alignment vertical="center"/>
    </xf>
    <xf borderId="5" fillId="0" fontId="1" numFmtId="0" xfId="0" applyAlignment="1" applyBorder="1" applyFont="1">
      <alignment horizontal="center" vertical="center"/>
    </xf>
    <xf borderId="3" fillId="0" fontId="2" numFmtId="0" xfId="0" applyAlignment="1" applyBorder="1" applyFont="1">
      <alignment readingOrder="0"/>
    </xf>
    <xf borderId="0" fillId="0" fontId="6" numFmtId="0" xfId="0" applyAlignment="1" applyFont="1">
      <alignment readingOrder="0" vertical="bottom"/>
    </xf>
    <xf borderId="0" fillId="0" fontId="3" numFmtId="0" xfId="0" applyAlignment="1" applyFont="1">
      <alignment horizontal="center" readingOrder="0"/>
    </xf>
    <xf borderId="3" fillId="9" fontId="3" numFmtId="0" xfId="0" applyAlignment="1" applyBorder="1" applyFill="1" applyFont="1">
      <alignment horizontal="center" readingOrder="0"/>
    </xf>
    <xf borderId="0" fillId="9" fontId="3" numFmtId="0" xfId="0" applyAlignment="1" applyFont="1">
      <alignment horizontal="center" readingOrder="0"/>
    </xf>
    <xf borderId="6" fillId="10" fontId="6" numFmtId="0" xfId="0" applyAlignment="1" applyBorder="1" applyFill="1" applyFont="1">
      <alignment horizontal="center" readingOrder="0" vertical="bottom"/>
    </xf>
    <xf borderId="7" fillId="11" fontId="6" numFmtId="0" xfId="0" applyAlignment="1" applyBorder="1" applyFill="1" applyFont="1">
      <alignment horizontal="center" readingOrder="0" vertical="bottom"/>
    </xf>
    <xf borderId="7" fillId="12" fontId="6" numFmtId="0" xfId="0" applyAlignment="1" applyBorder="1" applyFill="1" applyFont="1">
      <alignment horizontal="center" readingOrder="0" vertical="bottom"/>
    </xf>
    <xf borderId="7" fillId="13" fontId="6" numFmtId="0" xfId="0" applyAlignment="1" applyBorder="1" applyFill="1" applyFont="1">
      <alignment horizontal="center" readingOrder="0" vertical="bottom"/>
    </xf>
    <xf borderId="8" fillId="14" fontId="6" numFmtId="0" xfId="0" applyAlignment="1" applyBorder="1" applyFill="1" applyFont="1">
      <alignment horizontal="center" readingOrder="0" vertical="bottom"/>
    </xf>
    <xf borderId="0" fillId="15" fontId="1" numFmtId="0" xfId="0" applyAlignment="1" applyFill="1" applyFont="1">
      <alignment horizontal="right" vertical="bottom"/>
    </xf>
    <xf borderId="3" fillId="0" fontId="1" numFmtId="0" xfId="0" applyAlignment="1" applyBorder="1" applyFont="1">
      <alignment vertical="center"/>
    </xf>
    <xf borderId="0" fillId="0" fontId="2" numFmtId="0" xfId="0" applyAlignment="1" applyFont="1">
      <alignment horizontal="center" readingOrder="0" vertical="center"/>
    </xf>
    <xf borderId="0" fillId="0" fontId="3" numFmtId="0" xfId="0" applyAlignment="1" applyFont="1">
      <alignment horizontal="center" vertical="center"/>
    </xf>
    <xf borderId="3" fillId="0" fontId="1" numFmtId="0" xfId="0" applyAlignment="1" applyBorder="1" applyFont="1">
      <alignment readingOrder="0" vertical="center"/>
    </xf>
    <xf borderId="0" fillId="0" fontId="6" numFmtId="0" xfId="0" applyAlignment="1" applyFont="1">
      <alignment horizontal="center" vertical="center"/>
    </xf>
    <xf borderId="0" fillId="0" fontId="3" numFmtId="164" xfId="0" applyAlignment="1" applyFont="1" applyNumberFormat="1">
      <alignment horizontal="center" vertical="center"/>
    </xf>
    <xf borderId="0" fillId="0" fontId="2" numFmtId="0" xfId="0" applyAlignment="1" applyFont="1">
      <alignment horizontal="center" vertical="center"/>
    </xf>
    <xf borderId="5" fillId="0" fontId="2" numFmtId="0" xfId="0" applyAlignment="1" applyBorder="1" applyFont="1">
      <alignment horizontal="center" vertical="center"/>
    </xf>
    <xf borderId="5" fillId="0" fontId="3" numFmtId="164" xfId="0" applyAlignment="1" applyBorder="1" applyFont="1" applyNumberFormat="1">
      <alignment horizontal="center" vertical="center"/>
    </xf>
    <xf borderId="0" fillId="0" fontId="1" numFmtId="0" xfId="0" applyAlignment="1" applyFont="1">
      <alignment horizontal="right" vertical="center"/>
    </xf>
    <xf borderId="9" fillId="0" fontId="1" numFmtId="0" xfId="0" applyAlignment="1" applyBorder="1" applyFont="1">
      <alignment horizontal="center" readingOrder="0" vertical="center"/>
    </xf>
    <xf borderId="10" fillId="0" fontId="1" numFmtId="0" xfId="0" applyAlignment="1" applyBorder="1" applyFont="1">
      <alignment horizontal="center" readingOrder="0" vertical="center"/>
    </xf>
    <xf borderId="11" fillId="0" fontId="1" numFmtId="0" xfId="0" applyAlignment="1" applyBorder="1" applyFont="1">
      <alignment horizontal="center" readingOrder="0" vertical="center"/>
    </xf>
    <xf borderId="0" fillId="16" fontId="1" numFmtId="0" xfId="0" applyAlignment="1" applyFill="1" applyFont="1">
      <alignment horizontal="right" vertical="center"/>
    </xf>
    <xf borderId="3" fillId="0" fontId="1" numFmtId="0" xfId="0" applyAlignment="1" applyBorder="1" applyFont="1">
      <alignment horizontal="center" readingOrder="0" vertical="center"/>
    </xf>
    <xf borderId="0" fillId="0" fontId="1" numFmtId="0" xfId="0" applyAlignment="1" applyFont="1">
      <alignment horizontal="center" readingOrder="0" vertical="center"/>
    </xf>
    <xf borderId="12" fillId="0" fontId="1" numFmtId="0" xfId="0" applyAlignment="1" applyBorder="1" applyFont="1">
      <alignment horizontal="center" readingOrder="0" vertical="center"/>
    </xf>
    <xf borderId="0" fillId="17" fontId="1" numFmtId="0" xfId="0" applyAlignment="1" applyFill="1" applyFont="1">
      <alignment horizontal="right" vertical="center"/>
    </xf>
    <xf borderId="0" fillId="15" fontId="1" numFmtId="0" xfId="0" applyAlignment="1" applyFont="1">
      <alignment horizontal="right" vertical="center"/>
    </xf>
    <xf borderId="13" fillId="0" fontId="1" numFmtId="0" xfId="0" applyAlignment="1" applyBorder="1" applyFont="1">
      <alignment horizontal="center" readingOrder="0" vertical="center"/>
    </xf>
    <xf borderId="1" fillId="0" fontId="1" numFmtId="0" xfId="0" applyAlignment="1" applyBorder="1" applyFont="1">
      <alignment horizontal="center" readingOrder="0" vertical="center"/>
    </xf>
    <xf borderId="2" fillId="0" fontId="1" numFmtId="0" xfId="0" applyAlignment="1" applyBorder="1" applyFont="1">
      <alignment horizontal="center" readingOrder="0" vertical="center"/>
    </xf>
    <xf borderId="14" fillId="0" fontId="2" numFmtId="0" xfId="0" applyAlignment="1" applyBorder="1" applyFont="1">
      <alignment horizontal="center" vertical="center"/>
    </xf>
    <xf borderId="14" fillId="0" fontId="3" numFmtId="164" xfId="0" applyAlignment="1" applyBorder="1" applyFont="1" applyNumberFormat="1">
      <alignment horizontal="center" vertical="center"/>
    </xf>
    <xf borderId="3" fillId="0" fontId="2" numFmtId="0" xfId="0" applyAlignment="1" applyBorder="1" applyFont="1">
      <alignment vertical="center"/>
    </xf>
    <xf borderId="0" fillId="0" fontId="2" numFmtId="10" xfId="0" applyAlignment="1" applyFont="1" applyNumberFormat="1">
      <alignment horizontal="center" vertical="center"/>
    </xf>
    <xf borderId="0" fillId="0" fontId="3" numFmtId="0" xfId="0" applyAlignment="1" applyFont="1">
      <alignment readingOrder="0" vertical="center"/>
    </xf>
    <xf borderId="3" fillId="2" fontId="3" numFmtId="0" xfId="0" applyAlignment="1" applyBorder="1" applyFont="1">
      <alignment readingOrder="0" vertical="center"/>
    </xf>
    <xf borderId="0" fillId="2" fontId="2" numFmtId="0" xfId="0" applyAlignment="1" applyFont="1">
      <alignment vertical="center"/>
    </xf>
    <xf borderId="3" fillId="0" fontId="2" numFmtId="0" xfId="0" applyAlignment="1" applyBorder="1" applyFont="1">
      <alignment readingOrder="0" vertical="center"/>
    </xf>
    <xf borderId="3" fillId="18" fontId="2" numFmtId="0" xfId="0" applyAlignment="1" applyBorder="1" applyFill="1" applyFont="1">
      <alignment readingOrder="0" vertical="center"/>
    </xf>
    <xf borderId="0" fillId="18" fontId="2" numFmtId="0" xfId="0" applyAlignment="1" applyFont="1">
      <alignment readingOrder="0" vertical="center"/>
    </xf>
    <xf borderId="0" fillId="0" fontId="2" numFmtId="10" xfId="0" applyAlignment="1" applyFont="1" applyNumberFormat="1">
      <alignment readingOrder="0"/>
    </xf>
    <xf borderId="0" fillId="0" fontId="1" numFmtId="10" xfId="0" applyAlignment="1" applyFont="1" applyNumberFormat="1">
      <alignment vertical="bottom"/>
    </xf>
    <xf borderId="0" fillId="18" fontId="2" numFmtId="0" xfId="0" applyAlignment="1" applyFont="1">
      <alignment readingOrder="0"/>
    </xf>
    <xf borderId="13" fillId="0" fontId="2" numFmtId="0" xfId="0" applyAlignment="1" applyBorder="1" applyFont="1">
      <alignment readingOrder="0" vertical="center"/>
    </xf>
    <xf borderId="1" fillId="0" fontId="2" numFmtId="0" xfId="0" applyAlignment="1" applyBorder="1" applyFont="1">
      <alignment readingOrder="0" vertical="center"/>
    </xf>
    <xf borderId="3" fillId="18" fontId="2" numFmtId="0" xfId="0" applyAlignment="1" applyBorder="1" applyFont="1">
      <alignment readingOrder="0"/>
    </xf>
    <xf borderId="13" fillId="0" fontId="2" numFmtId="0" xfId="0" applyAlignment="1" applyBorder="1" applyFont="1">
      <alignment readingOrder="0"/>
    </xf>
    <xf borderId="10" fillId="0" fontId="3" numFmtId="0" xfId="0" applyAlignment="1" applyBorder="1" applyFont="1">
      <alignment horizontal="right" readingOrder="0"/>
    </xf>
    <xf borderId="10" fillId="0" fontId="2" numFmtId="0" xfId="0" applyBorder="1" applyFont="1"/>
    <xf borderId="10" fillId="0" fontId="2" numFmtId="0" xfId="0" applyAlignment="1" applyBorder="1" applyFont="1">
      <alignment readingOrder="0"/>
    </xf>
    <xf borderId="10" fillId="0" fontId="2" numFmtId="0" xfId="0" applyAlignment="1" applyBorder="1" applyFont="1">
      <alignment horizontal="right" readingOrder="0"/>
    </xf>
    <xf borderId="13" fillId="18" fontId="2" numFmtId="0" xfId="0" applyAlignment="1" applyBorder="1" applyFont="1">
      <alignment readingOrder="0"/>
    </xf>
    <xf borderId="1" fillId="18" fontId="2" numFmtId="0" xfId="0" applyAlignment="1" applyBorder="1" applyFont="1">
      <alignment readingOrder="0"/>
    </xf>
    <xf borderId="10" fillId="0" fontId="3" numFmtId="0" xfId="0" applyAlignment="1" applyBorder="1" applyFont="1">
      <alignment horizontal="center" readingOrder="0"/>
    </xf>
    <xf borderId="1" fillId="2" fontId="2" numFmtId="10" xfId="0" applyBorder="1" applyFont="1" applyNumberFormat="1"/>
    <xf borderId="0" fillId="0" fontId="3" numFmtId="0" xfId="0" applyAlignment="1" applyFont="1">
      <alignment horizontal="right" readingOrder="0"/>
    </xf>
    <xf borderId="0" fillId="0" fontId="2" numFmtId="0" xfId="0" applyAlignment="1" applyFont="1">
      <alignment horizontal="right" readingOrder="0"/>
    </xf>
    <xf borderId="1" fillId="0" fontId="3" numFmtId="0" xfId="0" applyAlignment="1" applyBorder="1" applyFont="1">
      <alignment readingOrder="0" vertical="center"/>
    </xf>
    <xf borderId="1" fillId="0" fontId="2" numFmtId="0" xfId="0" applyAlignment="1" applyBorder="1" applyFont="1">
      <alignment vertical="center"/>
    </xf>
    <xf borderId="1" fillId="0" fontId="2" numFmtId="0" xfId="0" applyAlignment="1" applyBorder="1" applyFont="1">
      <alignment horizontal="center" vertical="center"/>
    </xf>
    <xf borderId="1" fillId="0" fontId="1" numFmtId="0" xfId="0" applyAlignment="1" applyBorder="1" applyFont="1">
      <alignment horizontal="center" vertical="center"/>
    </xf>
    <xf borderId="0" fillId="0" fontId="1" numFmtId="0" xfId="0" applyAlignment="1" applyFont="1">
      <alignment horizontal="center" vertical="center"/>
    </xf>
    <xf borderId="3" fillId="4" fontId="2" numFmtId="0" xfId="0" applyAlignment="1" applyBorder="1" applyFont="1">
      <alignment readingOrder="0" vertical="center"/>
    </xf>
    <xf borderId="3" fillId="5" fontId="2" numFmtId="0" xfId="0" applyAlignment="1" applyBorder="1" applyFont="1">
      <alignment readingOrder="0" vertical="center"/>
    </xf>
    <xf borderId="3" fillId="6" fontId="2" numFmtId="0" xfId="0" applyAlignment="1" applyBorder="1" applyFont="1">
      <alignment readingOrder="0" vertical="center"/>
    </xf>
    <xf borderId="3" fillId="7" fontId="2" numFmtId="0" xfId="0" applyAlignment="1" applyBorder="1" applyFont="1">
      <alignment readingOrder="0" vertical="center"/>
    </xf>
    <xf borderId="3" fillId="8" fontId="2" numFmtId="0" xfId="0" applyAlignment="1" applyBorder="1" applyFont="1">
      <alignment readingOrder="0" vertical="center"/>
    </xf>
    <xf borderId="9" fillId="0" fontId="6" numFmtId="0" xfId="0" applyAlignment="1" applyBorder="1" applyFont="1">
      <alignment horizontal="center" readingOrder="0" vertical="center"/>
    </xf>
    <xf borderId="0" fillId="0" fontId="6" numFmtId="0" xfId="0" applyAlignment="1" applyFont="1">
      <alignment horizontal="center" readingOrder="0" vertical="bottom"/>
    </xf>
    <xf borderId="3" fillId="0" fontId="2" numFmtId="0" xfId="0" applyAlignment="1" applyBorder="1" applyFont="1">
      <alignment horizontal="center" vertical="center"/>
    </xf>
    <xf borderId="3" fillId="0" fontId="2" numFmtId="0" xfId="0" applyBorder="1" applyFont="1"/>
    <xf borderId="10" fillId="0" fontId="2" numFmtId="10" xfId="0" applyAlignment="1" applyBorder="1" applyFont="1" applyNumberFormat="1">
      <alignment horizontal="center" vertical="center"/>
    </xf>
    <xf borderId="0" fillId="0" fontId="1" numFmtId="0" xfId="0" applyAlignment="1" applyFont="1">
      <alignment readingOrder="0" vertical="center"/>
    </xf>
    <xf borderId="3" fillId="2" fontId="2" numFmtId="0" xfId="0" applyAlignment="1" applyBorder="1" applyFont="1">
      <alignment readingOrder="0" vertical="center"/>
    </xf>
    <xf borderId="13" fillId="18" fontId="2" numFmtId="0" xfId="0" applyAlignment="1" applyBorder="1" applyFont="1">
      <alignment readingOrder="0" vertical="center"/>
    </xf>
    <xf borderId="1" fillId="18" fontId="2" numFmtId="0" xfId="0" applyAlignment="1" applyBorder="1" applyFont="1">
      <alignment readingOrder="0" vertical="center"/>
    </xf>
    <xf borderId="0" fillId="0" fontId="1" numFmtId="0" xfId="0" applyAlignment="1" applyFont="1">
      <alignment horizontal="right" readingOrder="0" vertical="center"/>
    </xf>
    <xf borderId="1" fillId="2" fontId="2" numFmtId="10" xfId="0" applyAlignment="1" applyBorder="1" applyFont="1" applyNumberFormat="1">
      <alignment readingOrder="0"/>
    </xf>
    <xf borderId="1" fillId="0" fontId="1" numFmtId="0" xfId="0" applyAlignment="1" applyBorder="1" applyFont="1">
      <alignment vertical="center"/>
    </xf>
    <xf borderId="0" fillId="0" fontId="1" numFmtId="0" xfId="0" applyAlignment="1" applyFont="1">
      <alignment vertical="center"/>
    </xf>
    <xf borderId="0" fillId="4" fontId="2" numFmtId="0" xfId="0" applyAlignment="1" applyFont="1">
      <alignment readingOrder="0"/>
    </xf>
    <xf borderId="0" fillId="5" fontId="2" numFmtId="0" xfId="0" applyAlignment="1" applyFont="1">
      <alignment readingOrder="0"/>
    </xf>
    <xf borderId="0" fillId="6" fontId="2" numFmtId="0" xfId="0" applyAlignment="1" applyFont="1">
      <alignment readingOrder="0"/>
    </xf>
    <xf borderId="0" fillId="7" fontId="2" numFmtId="0" xfId="0" applyAlignment="1" applyFont="1">
      <alignment readingOrder="0"/>
    </xf>
    <xf borderId="0" fillId="8" fontId="2" numFmtId="0" xfId="0" applyAlignment="1" applyFont="1">
      <alignment readingOrder="0"/>
    </xf>
    <xf borderId="12" fillId="8" fontId="2" numFmtId="0" xfId="0" applyAlignment="1" applyBorder="1" applyFont="1">
      <alignment readingOrder="0"/>
    </xf>
    <xf borderId="4" fillId="0" fontId="3" numFmtId="0" xfId="0" applyAlignment="1" applyBorder="1" applyFont="1">
      <alignment horizontal="center" readingOrder="0" vertical="center"/>
    </xf>
    <xf borderId="4" fillId="0" fontId="6" numFmtId="0" xfId="0" applyAlignment="1" applyBorder="1" applyFont="1">
      <alignment horizontal="center" readingOrder="0" vertical="bottom"/>
    </xf>
    <xf borderId="0" fillId="2" fontId="2" numFmtId="0" xfId="0" applyAlignment="1" applyFont="1">
      <alignment readingOrder="0"/>
    </xf>
    <xf borderId="0" fillId="15" fontId="2" numFmtId="0" xfId="0" applyAlignment="1" applyFont="1">
      <alignment readingOrder="0"/>
    </xf>
    <xf borderId="5" fillId="10" fontId="2" numFmtId="0" xfId="0" applyAlignment="1" applyBorder="1" applyFont="1">
      <alignment horizontal="center" readingOrder="0"/>
    </xf>
    <xf borderId="5" fillId="0" fontId="3" numFmtId="164" xfId="0" applyAlignment="1" applyBorder="1" applyFont="1" applyNumberFormat="1">
      <alignment horizontal="center"/>
    </xf>
    <xf borderId="5" fillId="12" fontId="2" numFmtId="0" xfId="0" applyAlignment="1" applyBorder="1" applyFont="1">
      <alignment horizontal="center" readingOrder="0"/>
    </xf>
    <xf borderId="5" fillId="13" fontId="2" numFmtId="0" xfId="0" applyAlignment="1" applyBorder="1" applyFont="1">
      <alignment horizontal="center" readingOrder="0"/>
    </xf>
    <xf borderId="5" fillId="14" fontId="2" numFmtId="0" xfId="0" applyAlignment="1" applyBorder="1" applyFont="1">
      <alignment horizontal="center" readingOrder="0"/>
    </xf>
    <xf borderId="1" fillId="15" fontId="2" numFmtId="0" xfId="0" applyAlignment="1" applyBorder="1" applyFont="1">
      <alignment readingOrder="0"/>
    </xf>
    <xf borderId="1" fillId="2" fontId="2" numFmtId="0" xfId="0" applyAlignment="1" applyBorder="1" applyFont="1">
      <alignment readingOrder="0"/>
    </xf>
    <xf borderId="14" fillId="10" fontId="2" numFmtId="0" xfId="0" applyAlignment="1" applyBorder="1" applyFont="1">
      <alignment horizontal="center" readingOrder="0"/>
    </xf>
    <xf borderId="14" fillId="0" fontId="3" numFmtId="164" xfId="0" applyAlignment="1" applyBorder="1" applyFont="1" applyNumberFormat="1">
      <alignment horizontal="center"/>
    </xf>
    <xf borderId="0" fillId="2" fontId="2" numFmtId="0" xfId="0" applyFont="1"/>
    <xf borderId="0" fillId="15" fontId="2" numFmtId="0" xfId="0" applyFont="1"/>
    <xf borderId="1" fillId="0" fontId="2" numFmtId="0" xfId="0" applyAlignment="1" applyBorder="1" applyFont="1">
      <alignment horizontal="right" readingOrder="0"/>
    </xf>
    <xf borderId="5" fillId="0" fontId="1" numFmtId="0" xfId="0" applyAlignment="1" applyBorder="1" applyFont="1">
      <alignment vertical="bottom"/>
    </xf>
    <xf borderId="0" fillId="0" fontId="7" numFmtId="0" xfId="0" applyAlignment="1" applyFont="1">
      <alignment horizontal="center" readingOrder="0"/>
    </xf>
    <xf borderId="0" fillId="11" fontId="1" numFmtId="0" xfId="0" applyAlignment="1" applyFont="1">
      <alignment horizontal="right" vertical="center"/>
    </xf>
    <xf borderId="0" fillId="14" fontId="1" numFmtId="0" xfId="0" applyAlignment="1" applyFont="1">
      <alignment horizontal="right" vertical="center"/>
    </xf>
    <xf borderId="0" fillId="0" fontId="2" numFmtId="0" xfId="0" applyAlignment="1" applyFont="1">
      <alignment horizontal="right" vertical="center"/>
    </xf>
    <xf borderId="0" fillId="0" fontId="1" numFmtId="0" xfId="0" applyFont="1"/>
    <xf borderId="3" fillId="2" fontId="1" numFmtId="0" xfId="0" applyBorder="1" applyFont="1"/>
    <xf borderId="0" fillId="2" fontId="1" numFmtId="0" xfId="0" applyFont="1"/>
    <xf borderId="0" fillId="2" fontId="1" numFmtId="0" xfId="0" applyAlignment="1" applyFont="1">
      <alignment readingOrder="0"/>
    </xf>
    <xf borderId="3" fillId="0" fontId="1" numFmtId="0" xfId="0" applyBorder="1" applyFont="1"/>
    <xf borderId="0" fillId="0" fontId="1" numFmtId="0" xfId="0" applyAlignment="1" applyFont="1">
      <alignment horizontal="right" readingOrder="0"/>
    </xf>
    <xf borderId="0" fillId="0" fontId="1" numFmtId="0" xfId="0" applyAlignment="1" applyFont="1">
      <alignment horizontal="right"/>
    </xf>
    <xf borderId="3" fillId="0" fontId="1" numFmtId="0" xfId="0" applyAlignment="1" applyBorder="1" applyFont="1">
      <alignment vertical="bottom"/>
    </xf>
    <xf borderId="0" fillId="0" fontId="1" numFmtId="0" xfId="0" applyAlignment="1" applyFont="1">
      <alignment horizontal="right" readingOrder="0" vertical="bottom"/>
    </xf>
    <xf borderId="0" fillId="18" fontId="1" numFmtId="0" xfId="0" applyAlignment="1" applyFont="1">
      <alignment vertical="bottom"/>
    </xf>
    <xf borderId="0" fillId="18" fontId="1" numFmtId="0" xfId="0" applyAlignment="1" applyFont="1">
      <alignment horizontal="right" vertical="bottom"/>
    </xf>
    <xf borderId="0" fillId="0" fontId="1" numFmtId="10" xfId="0" applyAlignment="1" applyFont="1" applyNumberFormat="1">
      <alignment horizontal="right" vertical="bottom"/>
    </xf>
    <xf borderId="3" fillId="18" fontId="1" numFmtId="0" xfId="0" applyBorder="1" applyFont="1"/>
    <xf borderId="0" fillId="18" fontId="1" numFmtId="0" xfId="0" applyAlignment="1" applyFont="1">
      <alignment horizontal="right"/>
    </xf>
    <xf borderId="13" fillId="0" fontId="1" numFmtId="0" xfId="0" applyBorder="1" applyFont="1"/>
    <xf borderId="1" fillId="0" fontId="1" numFmtId="0" xfId="0" applyAlignment="1" applyBorder="1" applyFont="1">
      <alignment horizontal="right"/>
    </xf>
    <xf borderId="1" fillId="0" fontId="1" numFmtId="0" xfId="0" applyAlignment="1" applyBorder="1" applyFont="1">
      <alignment horizontal="right" readingOrder="0"/>
    </xf>
    <xf borderId="1" fillId="0" fontId="1" numFmtId="0" xfId="0" applyAlignment="1" applyBorder="1" applyFont="1">
      <alignment horizontal="right" vertical="bottom"/>
    </xf>
    <xf borderId="10" fillId="0" fontId="6" numFmtId="0" xfId="0" applyAlignment="1" applyBorder="1" applyFont="1">
      <alignment horizontal="right" vertical="bottom"/>
    </xf>
    <xf borderId="10" fillId="0" fontId="1" numFmtId="0" xfId="0" applyAlignment="1" applyBorder="1" applyFont="1">
      <alignment horizontal="right" vertical="bottom"/>
    </xf>
    <xf borderId="13" fillId="0" fontId="1" numFmtId="0" xfId="0" applyAlignment="1" applyBorder="1" applyFont="1">
      <alignment vertical="bottom"/>
    </xf>
    <xf borderId="1" fillId="0" fontId="1" numFmtId="0" xfId="0" applyAlignment="1" applyBorder="1" applyFont="1">
      <alignment horizontal="right" readingOrder="0" vertical="bottom"/>
    </xf>
    <xf borderId="13" fillId="18" fontId="1" numFmtId="0" xfId="0" applyAlignment="1" applyBorder="1" applyFont="1">
      <alignment vertical="bottom"/>
    </xf>
    <xf borderId="1" fillId="18" fontId="1" numFmtId="0" xfId="0" applyAlignment="1" applyBorder="1" applyFont="1">
      <alignment horizontal="right" vertical="bottom"/>
    </xf>
    <xf borderId="10" fillId="0" fontId="6" numFmtId="0" xfId="0" applyAlignment="1" applyBorder="1" applyFont="1">
      <alignment horizontal="center" vertical="bottom"/>
    </xf>
    <xf borderId="1" fillId="2" fontId="1" numFmtId="10" xfId="0" applyAlignment="1" applyBorder="1" applyFont="1" applyNumberFormat="1">
      <alignment horizontal="right" vertical="bottom"/>
    </xf>
    <xf borderId="0" fillId="0" fontId="6" numFmtId="0" xfId="0" applyAlignment="1" applyFont="1">
      <alignment horizontal="right" vertical="bottom"/>
    </xf>
    <xf borderId="5" fillId="0" fontId="1" numFmtId="0" xfId="0" applyAlignment="1" applyBorder="1" applyFont="1">
      <alignment horizontal="center" vertical="bottom"/>
    </xf>
    <xf borderId="9" fillId="10" fontId="6" numFmtId="0" xfId="0" applyAlignment="1" applyBorder="1" applyFont="1">
      <alignment horizontal="center" readingOrder="0" vertical="bottom"/>
    </xf>
    <xf borderId="10" fillId="11" fontId="6" numFmtId="0" xfId="0" applyAlignment="1" applyBorder="1" applyFont="1">
      <alignment horizontal="center" readingOrder="0" vertical="bottom"/>
    </xf>
    <xf borderId="10" fillId="12" fontId="6" numFmtId="0" xfId="0" applyAlignment="1" applyBorder="1" applyFont="1">
      <alignment horizontal="center" readingOrder="0" vertical="bottom"/>
    </xf>
    <xf borderId="10" fillId="13" fontId="6" numFmtId="0" xfId="0" applyAlignment="1" applyBorder="1" applyFont="1">
      <alignment horizontal="center" readingOrder="0" vertical="bottom"/>
    </xf>
    <xf borderId="11" fillId="14" fontId="6" numFmtId="0" xfId="0" applyAlignment="1" applyBorder="1" applyFont="1">
      <alignment horizontal="center" readingOrder="0" vertical="bottom"/>
    </xf>
    <xf borderId="3" fillId="0" fontId="1" numFmtId="0" xfId="0" applyAlignment="1" applyBorder="1" applyFont="1">
      <alignment horizontal="center" vertical="bottom"/>
    </xf>
    <xf borderId="13" fillId="4" fontId="2" numFmtId="0" xfId="0" applyAlignment="1" applyBorder="1" applyFont="1">
      <alignment readingOrder="0" vertical="center"/>
    </xf>
    <xf borderId="1" fillId="4" fontId="2" numFmtId="0" xfId="0" applyAlignment="1" applyBorder="1" applyFont="1">
      <alignment readingOrder="0" vertical="center"/>
    </xf>
    <xf borderId="9" fillId="0" fontId="3" numFmtId="0" xfId="0" applyAlignment="1" applyBorder="1" applyFont="1">
      <alignment horizontal="center" readingOrder="0" vertical="center"/>
    </xf>
    <xf borderId="3" fillId="19" fontId="2" numFmtId="0" xfId="0" applyAlignment="1" applyBorder="1" applyFill="1" applyFont="1">
      <alignment horizontal="center" readingOrder="0"/>
    </xf>
    <xf borderId="3" fillId="10" fontId="2" numFmtId="0" xfId="0" applyAlignment="1" applyBorder="1" applyFont="1">
      <alignment horizontal="center" readingOrder="0"/>
    </xf>
    <xf borderId="3" fillId="14" fontId="2" numFmtId="0" xfId="0" applyAlignment="1" applyBorder="1" applyFont="1">
      <alignment horizontal="center" readingOrder="0"/>
    </xf>
    <xf borderId="3" fillId="12" fontId="2" numFmtId="0" xfId="0" applyAlignment="1" applyBorder="1" applyFont="1">
      <alignment horizontal="center" readingOrder="0"/>
    </xf>
    <xf borderId="13" fillId="19" fontId="2" numFmtId="0" xfId="0" applyAlignment="1" applyBorder="1" applyFont="1">
      <alignment horizontal="center" readingOrder="0"/>
    </xf>
    <xf borderId="14" fillId="0" fontId="3" numFmtId="10" xfId="0" applyAlignment="1" applyBorder="1" applyFont="1" applyNumberFormat="1">
      <alignment horizontal="center"/>
    </xf>
    <xf borderId="0" fillId="0" fontId="6" numFmtId="0" xfId="0" applyAlignment="1" applyFont="1">
      <alignment vertical="bottom"/>
    </xf>
    <xf borderId="4" fillId="0" fontId="6" numFmtId="0" xfId="0" applyAlignment="1" applyBorder="1" applyFont="1">
      <alignment readingOrder="0" vertical="bottom"/>
    </xf>
    <xf borderId="14" fillId="0" fontId="1" numFmtId="0" xfId="0" applyAlignment="1" applyBorder="1" applyFont="1">
      <alignment horizontal="center" vertical="center"/>
    </xf>
    <xf borderId="0" fillId="0" fontId="8" numFmtId="0" xfId="0" applyAlignment="1" applyFont="1">
      <alignment horizontal="center" readingOrder="0" vertical="center"/>
    </xf>
    <xf borderId="0" fillId="5" fontId="2" numFmtId="0" xfId="0" applyAlignment="1" applyFont="1">
      <alignment readingOrder="0" vertical="center"/>
    </xf>
    <xf borderId="0" fillId="2" fontId="2" numFmtId="10" xfId="0" applyFont="1" applyNumberFormat="1"/>
    <xf borderId="0" fillId="2" fontId="2" numFmtId="10" xfId="0" applyAlignment="1" applyFont="1" applyNumberFormat="1">
      <alignment readingOrder="0"/>
    </xf>
    <xf borderId="12" fillId="0" fontId="2" numFmtId="0" xfId="0" applyAlignment="1" applyBorder="1" applyFont="1">
      <alignment readingOrder="0"/>
    </xf>
    <xf borderId="5" fillId="10" fontId="2" numFmtId="0" xfId="0" applyAlignment="1" applyBorder="1" applyFont="1">
      <alignment horizontal="center" readingOrder="0" vertical="center"/>
    </xf>
    <xf borderId="5" fillId="13" fontId="2" numFmtId="0" xfId="0" applyAlignment="1" applyBorder="1" applyFont="1">
      <alignment horizontal="center" readingOrder="0" vertical="center"/>
    </xf>
    <xf borderId="5" fillId="19" fontId="2" numFmtId="0" xfId="0" applyAlignment="1" applyBorder="1" applyFont="1">
      <alignment horizontal="center" readingOrder="0" vertical="center"/>
    </xf>
    <xf borderId="12" fillId="15" fontId="2" numFmtId="0" xfId="0" applyAlignment="1" applyBorder="1" applyFont="1">
      <alignment readingOrder="0"/>
    </xf>
    <xf borderId="2" fillId="0" fontId="2" numFmtId="0" xfId="0" applyAlignment="1" applyBorder="1" applyFont="1">
      <alignment readingOrder="0"/>
    </xf>
    <xf borderId="14" fillId="10" fontId="2" numFmtId="0" xfId="0" applyAlignment="1" applyBorder="1" applyFont="1">
      <alignment horizontal="center" readingOrder="0" vertical="center"/>
    </xf>
    <xf borderId="0" fillId="0" fontId="2" numFmtId="0" xfId="0" applyAlignment="1" applyFont="1">
      <alignment horizontal="center" readingOrder="0"/>
    </xf>
    <xf borderId="0" fillId="0" fontId="2" numFmtId="164" xfId="0" applyAlignment="1" applyFont="1" applyNumberFormat="1">
      <alignment horizontal="center"/>
    </xf>
    <xf borderId="0" fillId="0" fontId="2" numFmtId="0" xfId="0" applyAlignment="1" applyFont="1">
      <alignment horizontal="center"/>
    </xf>
    <xf borderId="0" fillId="0" fontId="1" numFmtId="164" xfId="0" applyAlignment="1" applyFont="1" applyNumberFormat="1">
      <alignment horizontal="center" vertical="bottom"/>
    </xf>
    <xf borderId="0" fillId="0" fontId="2" numFmtId="2" xfId="0" applyFont="1" applyNumberFormat="1"/>
    <xf borderId="0" fillId="0" fontId="3" numFmtId="0" xfId="0" applyFont="1"/>
    <xf borderId="0" fillId="0" fontId="2" numFmtId="9" xfId="0" applyFont="1" applyNumberFormat="1"/>
    <xf borderId="0" fillId="0" fontId="1" numFmtId="9" xfId="0" applyAlignment="1" applyFont="1" applyNumberFormat="1">
      <alignment vertical="bottom"/>
    </xf>
    <xf borderId="0" fillId="0" fontId="2" numFmtId="9" xfId="0" applyAlignment="1" applyFont="1" applyNumberFormat="1">
      <alignment readingOrder="0"/>
    </xf>
    <xf borderId="0" fillId="0" fontId="1" numFmtId="9" xfId="0" applyAlignment="1" applyFont="1" applyNumberFormat="1">
      <alignment horizontal="right" vertical="bottom"/>
    </xf>
    <xf borderId="0" fillId="0" fontId="1" numFmtId="9" xfId="0" applyAlignment="1" applyFont="1" applyNumberForma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Map &amp; Compass</a:t>
            </a:r>
          </a:p>
        </c:rich>
      </c:tx>
      <c:overlay val="0"/>
    </c:title>
    <c:plotArea>
      <c:layout/>
      <c:barChart>
        <c:barDir val="col"/>
        <c:ser>
          <c:idx val="0"/>
          <c:order val="0"/>
          <c:tx>
            <c:strRef>
              <c:f>Charts!$B$2</c:f>
            </c:strRef>
          </c:tx>
          <c:spPr>
            <a:solidFill>
              <a:schemeClr val="accent1"/>
            </a:solidFill>
            <a:ln cmpd="sng">
              <a:solidFill>
                <a:srgbClr val="000000"/>
              </a:solidFill>
            </a:ln>
          </c:spPr>
          <c:dPt>
            <c:idx val="0"/>
            <c:spPr>
              <a:solidFill>
                <a:srgbClr val="6AA84F"/>
              </a:solidFill>
              <a:ln cmpd="sng">
                <a:solidFill>
                  <a:srgbClr val="000000"/>
                </a:solidFill>
              </a:ln>
            </c:spPr>
          </c:dPt>
          <c:dPt>
            <c:idx val="1"/>
            <c:spPr>
              <a:solidFill>
                <a:srgbClr val="FF9900"/>
              </a:solidFill>
              <a:ln cmpd="sng">
                <a:solidFill>
                  <a:srgbClr val="000000"/>
                </a:solidFill>
              </a:ln>
            </c:spPr>
          </c:dPt>
          <c:cat>
            <c:strRef>
              <c:f>Charts!$A$3:$A$4</c:f>
            </c:strRef>
          </c:cat>
          <c:val>
            <c:numRef>
              <c:f>Charts!$B$3:$B$4</c:f>
              <c:numCache/>
            </c:numRef>
          </c:val>
        </c:ser>
        <c:axId val="265763207"/>
        <c:axId val="531751920"/>
      </c:barChart>
      <c:catAx>
        <c:axId val="2657632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31751920"/>
      </c:catAx>
      <c:valAx>
        <c:axId val="5317519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Recall Accuracy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5763207"/>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Map und Marker</a:t>
            </a:r>
          </a:p>
        </c:rich>
      </c:tx>
      <c:overlay val="0"/>
    </c:title>
    <c:plotArea>
      <c:layout/>
      <c:barChart>
        <c:barDir val="col"/>
        <c:ser>
          <c:idx val="0"/>
          <c:order val="0"/>
          <c:tx>
            <c:strRef>
              <c:f>Charts!$A$106</c:f>
            </c:strRef>
          </c:tx>
          <c:spPr>
            <a:solidFill>
              <a:srgbClr val="6AA84F"/>
            </a:solidFill>
            <a:ln cmpd="sng">
              <a:solidFill>
                <a:srgbClr val="000000"/>
              </a:solidFill>
            </a:ln>
          </c:spPr>
          <c:dPt>
            <c:idx val="0"/>
          </c:dPt>
          <c:cat>
            <c:strRef>
              <c:f>Charts!$B$105:$E$105</c:f>
            </c:strRef>
          </c:cat>
          <c:val>
            <c:numRef>
              <c:f>Charts!$B$106:$E$106</c:f>
              <c:numCache/>
            </c:numRef>
          </c:val>
        </c:ser>
        <c:ser>
          <c:idx val="1"/>
          <c:order val="1"/>
          <c:tx>
            <c:strRef>
              <c:f>Charts!$A$107</c:f>
            </c:strRef>
          </c:tx>
          <c:spPr>
            <a:solidFill>
              <a:srgbClr val="1155CC"/>
            </a:solidFill>
            <a:ln cmpd="sng">
              <a:solidFill>
                <a:srgbClr val="000000"/>
              </a:solidFill>
            </a:ln>
          </c:spPr>
          <c:cat>
            <c:strRef>
              <c:f>Charts!$B$105:$E$105</c:f>
            </c:strRef>
          </c:cat>
          <c:val>
            <c:numRef>
              <c:f>Charts!$B$107:$E$107</c:f>
              <c:numCache/>
            </c:numRef>
          </c:val>
        </c:ser>
        <c:axId val="866773731"/>
        <c:axId val="1622174101"/>
      </c:barChart>
      <c:catAx>
        <c:axId val="8667737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22174101"/>
      </c:catAx>
      <c:valAx>
        <c:axId val="16221741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6773731"/>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Map und Compass</a:t>
            </a:r>
          </a:p>
        </c:rich>
      </c:tx>
      <c:overlay val="0"/>
    </c:title>
    <c:plotArea>
      <c:layout/>
      <c:barChart>
        <c:barDir val="col"/>
        <c:ser>
          <c:idx val="0"/>
          <c:order val="0"/>
          <c:tx>
            <c:strRef>
              <c:f>Charts!$A$128</c:f>
            </c:strRef>
          </c:tx>
          <c:spPr>
            <a:solidFill>
              <a:srgbClr val="6AA84F"/>
            </a:solidFill>
            <a:ln cmpd="sng">
              <a:solidFill>
                <a:srgbClr val="000000"/>
              </a:solidFill>
            </a:ln>
          </c:spPr>
          <c:cat>
            <c:strRef>
              <c:f>Charts!$B$127:$E$127</c:f>
            </c:strRef>
          </c:cat>
          <c:val>
            <c:numRef>
              <c:f>Charts!$B$128:$E$128</c:f>
              <c:numCache/>
            </c:numRef>
          </c:val>
        </c:ser>
        <c:ser>
          <c:idx val="1"/>
          <c:order val="1"/>
          <c:tx>
            <c:strRef>
              <c:f>Charts!$A$129</c:f>
            </c:strRef>
          </c:tx>
          <c:spPr>
            <a:solidFill>
              <a:srgbClr val="FF9900"/>
            </a:solidFill>
            <a:ln cmpd="sng">
              <a:solidFill>
                <a:srgbClr val="000000"/>
              </a:solidFill>
            </a:ln>
          </c:spPr>
          <c:cat>
            <c:strRef>
              <c:f>Charts!$B$127:$E$127</c:f>
            </c:strRef>
          </c:cat>
          <c:val>
            <c:numRef>
              <c:f>Charts!$B$129:$E$129</c:f>
              <c:numCache/>
            </c:numRef>
          </c:val>
        </c:ser>
        <c:axId val="2121799123"/>
        <c:axId val="1083143350"/>
      </c:barChart>
      <c:catAx>
        <c:axId val="21217991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83143350"/>
      </c:catAx>
      <c:valAx>
        <c:axId val="10831433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2179912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Map &amp; Marker</a:t>
            </a:r>
          </a:p>
        </c:rich>
      </c:tx>
      <c:overlay val="0"/>
    </c:title>
    <c:plotArea>
      <c:layout/>
      <c:barChart>
        <c:barDir val="col"/>
        <c:ser>
          <c:idx val="0"/>
          <c:order val="0"/>
          <c:tx>
            <c:strRef>
              <c:f>Charts!$L$2</c:f>
            </c:strRef>
          </c:tx>
          <c:spPr>
            <a:solidFill>
              <a:schemeClr val="accent1"/>
            </a:solidFill>
            <a:ln cmpd="sng">
              <a:solidFill>
                <a:srgbClr val="000000"/>
              </a:solidFill>
            </a:ln>
          </c:spPr>
          <c:dPt>
            <c:idx val="0"/>
            <c:spPr>
              <a:solidFill>
                <a:srgbClr val="6AA84F"/>
              </a:solidFill>
              <a:ln cmpd="sng">
                <a:solidFill>
                  <a:srgbClr val="000000"/>
                </a:solidFill>
              </a:ln>
            </c:spPr>
          </c:dPt>
          <c:cat>
            <c:strRef>
              <c:f>Charts!$K$3:$K$4</c:f>
            </c:strRef>
          </c:cat>
          <c:val>
            <c:numRef>
              <c:f>Charts!$L$3:$L$4</c:f>
              <c:numCache/>
            </c:numRef>
          </c:val>
        </c:ser>
        <c:axId val="1534635661"/>
        <c:axId val="1301041514"/>
      </c:barChart>
      <c:catAx>
        <c:axId val="15346356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01041514"/>
      </c:catAx>
      <c:valAx>
        <c:axId val="13010415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Recall Accuracy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463566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Map &amp; Compass</a:t>
            </a:r>
          </a:p>
        </c:rich>
      </c:tx>
      <c:overlay val="0"/>
    </c:title>
    <c:plotArea>
      <c:layout/>
      <c:barChart>
        <c:barDir val="col"/>
        <c:ser>
          <c:idx val="0"/>
          <c:order val="0"/>
          <c:tx>
            <c:strRef>
              <c:f>Charts!$B$21</c:f>
            </c:strRef>
          </c:tx>
          <c:spPr>
            <a:solidFill>
              <a:schemeClr val="accent1"/>
            </a:solidFill>
            <a:ln cmpd="sng">
              <a:solidFill>
                <a:srgbClr val="000000"/>
              </a:solidFill>
            </a:ln>
          </c:spPr>
          <c:dPt>
            <c:idx val="0"/>
            <c:spPr>
              <a:solidFill>
                <a:srgbClr val="6AA84F"/>
              </a:solidFill>
              <a:ln cmpd="sng">
                <a:solidFill>
                  <a:srgbClr val="000000"/>
                </a:solidFill>
              </a:ln>
            </c:spPr>
          </c:dPt>
          <c:dPt>
            <c:idx val="1"/>
            <c:spPr>
              <a:solidFill>
                <a:srgbClr val="FF9900"/>
              </a:solidFill>
              <a:ln cmpd="sng">
                <a:solidFill>
                  <a:srgbClr val="000000"/>
                </a:solidFill>
              </a:ln>
            </c:spPr>
          </c:dPt>
          <c:cat>
            <c:strRef>
              <c:f>Charts!$A$22:$A$23</c:f>
            </c:strRef>
          </c:cat>
          <c:val>
            <c:numRef>
              <c:f>Charts!$B$22:$B$23</c:f>
              <c:numCache/>
            </c:numRef>
          </c:val>
        </c:ser>
        <c:axId val="369531521"/>
        <c:axId val="1492529060"/>
      </c:barChart>
      <c:catAx>
        <c:axId val="3695315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92529060"/>
      </c:catAx>
      <c:valAx>
        <c:axId val="14925290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Recall Accuracy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953152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Map &amp; Marker</a:t>
            </a:r>
          </a:p>
        </c:rich>
      </c:tx>
      <c:overlay val="0"/>
    </c:title>
    <c:plotArea>
      <c:layout/>
      <c:barChart>
        <c:barDir val="col"/>
        <c:ser>
          <c:idx val="0"/>
          <c:order val="0"/>
          <c:tx>
            <c:strRef>
              <c:f>Charts!$L$21</c:f>
            </c:strRef>
          </c:tx>
          <c:spPr>
            <a:solidFill>
              <a:schemeClr val="accent1"/>
            </a:solidFill>
            <a:ln cmpd="sng">
              <a:solidFill>
                <a:srgbClr val="000000"/>
              </a:solidFill>
            </a:ln>
          </c:spPr>
          <c:dPt>
            <c:idx val="0"/>
            <c:spPr>
              <a:solidFill>
                <a:srgbClr val="6AA84F"/>
              </a:solidFill>
              <a:ln cmpd="sng">
                <a:solidFill>
                  <a:srgbClr val="000000"/>
                </a:solidFill>
              </a:ln>
            </c:spPr>
          </c:dPt>
          <c:cat>
            <c:strRef>
              <c:f>Charts!$K$22:$K$23</c:f>
            </c:strRef>
          </c:cat>
          <c:val>
            <c:numRef>
              <c:f>Charts!$L$22:$L$23</c:f>
              <c:numCache/>
            </c:numRef>
          </c:val>
        </c:ser>
        <c:axId val="411957194"/>
        <c:axId val="1644236680"/>
      </c:barChart>
      <c:catAx>
        <c:axId val="4119571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44236680"/>
      </c:catAx>
      <c:valAx>
        <c:axId val="16442366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Recall Accuracy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1957194"/>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Map &amp; Compass</a:t>
            </a:r>
          </a:p>
        </c:rich>
      </c:tx>
      <c:overlay val="0"/>
    </c:title>
    <c:plotArea>
      <c:layout/>
      <c:barChart>
        <c:barDir val="col"/>
        <c:ser>
          <c:idx val="0"/>
          <c:order val="0"/>
          <c:tx>
            <c:strRef>
              <c:f>Charts!$B$39</c:f>
            </c:strRef>
          </c:tx>
          <c:spPr>
            <a:solidFill>
              <a:schemeClr val="accent1"/>
            </a:solidFill>
            <a:ln cmpd="sng">
              <a:solidFill>
                <a:srgbClr val="000000"/>
              </a:solidFill>
            </a:ln>
          </c:spPr>
          <c:dPt>
            <c:idx val="0"/>
            <c:spPr>
              <a:solidFill>
                <a:srgbClr val="6AA84F"/>
              </a:solidFill>
              <a:ln cmpd="sng">
                <a:solidFill>
                  <a:srgbClr val="000000"/>
                </a:solidFill>
              </a:ln>
            </c:spPr>
          </c:dPt>
          <c:dPt>
            <c:idx val="1"/>
            <c:spPr>
              <a:solidFill>
                <a:srgbClr val="FF9900"/>
              </a:solidFill>
              <a:ln cmpd="sng">
                <a:solidFill>
                  <a:srgbClr val="000000"/>
                </a:solidFill>
              </a:ln>
            </c:spPr>
          </c:dPt>
          <c:cat>
            <c:strRef>
              <c:f>Charts!$A$40:$A$41</c:f>
            </c:strRef>
          </c:cat>
          <c:val>
            <c:numRef>
              <c:f>Charts!$B$40:$B$41</c:f>
              <c:numCache/>
            </c:numRef>
          </c:val>
        </c:ser>
        <c:axId val="1810449555"/>
        <c:axId val="484796238"/>
      </c:barChart>
      <c:catAx>
        <c:axId val="18104495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84796238"/>
      </c:catAx>
      <c:valAx>
        <c:axId val="4847962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Recognition Accuracy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0449555"/>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Map &amp; Marker</a:t>
            </a:r>
          </a:p>
        </c:rich>
      </c:tx>
      <c:overlay val="0"/>
    </c:title>
    <c:plotArea>
      <c:layout/>
      <c:barChart>
        <c:barDir val="col"/>
        <c:ser>
          <c:idx val="0"/>
          <c:order val="0"/>
          <c:tx>
            <c:strRef>
              <c:f>Charts!$L$39</c:f>
            </c:strRef>
          </c:tx>
          <c:spPr>
            <a:solidFill>
              <a:schemeClr val="accent1"/>
            </a:solidFill>
            <a:ln cmpd="sng">
              <a:solidFill>
                <a:srgbClr val="000000"/>
              </a:solidFill>
            </a:ln>
          </c:spPr>
          <c:dPt>
            <c:idx val="0"/>
            <c:spPr>
              <a:solidFill>
                <a:srgbClr val="6AA84F"/>
              </a:solidFill>
              <a:ln cmpd="sng">
                <a:solidFill>
                  <a:srgbClr val="000000"/>
                </a:solidFill>
              </a:ln>
            </c:spPr>
          </c:dPt>
          <c:cat>
            <c:strRef>
              <c:f>Charts!$K$40:$K$41</c:f>
            </c:strRef>
          </c:cat>
          <c:val>
            <c:numRef>
              <c:f>Charts!$L$40:$L$41</c:f>
              <c:numCache/>
            </c:numRef>
          </c:val>
        </c:ser>
        <c:axId val="317018030"/>
        <c:axId val="1821625903"/>
      </c:barChart>
      <c:catAx>
        <c:axId val="3170180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21625903"/>
      </c:catAx>
      <c:valAx>
        <c:axId val="18216259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Recognition Accuracy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7018030"/>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Map &amp; Compass</a:t>
            </a:r>
          </a:p>
        </c:rich>
      </c:tx>
      <c:overlay val="0"/>
    </c:title>
    <c:plotArea>
      <c:layout/>
      <c:barChart>
        <c:barDir val="col"/>
        <c:ser>
          <c:idx val="0"/>
          <c:order val="0"/>
          <c:tx>
            <c:strRef>
              <c:f>Charts!$B$59</c:f>
            </c:strRef>
          </c:tx>
          <c:spPr>
            <a:solidFill>
              <a:schemeClr val="accent1"/>
            </a:solidFill>
            <a:ln cmpd="sng">
              <a:solidFill>
                <a:srgbClr val="000000"/>
              </a:solidFill>
            </a:ln>
          </c:spPr>
          <c:dPt>
            <c:idx val="0"/>
            <c:spPr>
              <a:solidFill>
                <a:srgbClr val="6AA84F"/>
              </a:solidFill>
              <a:ln cmpd="sng">
                <a:solidFill>
                  <a:srgbClr val="000000"/>
                </a:solidFill>
              </a:ln>
            </c:spPr>
          </c:dPt>
          <c:dPt>
            <c:idx val="1"/>
            <c:spPr>
              <a:solidFill>
                <a:srgbClr val="FF9900"/>
              </a:solidFill>
              <a:ln cmpd="sng">
                <a:solidFill>
                  <a:srgbClr val="000000"/>
                </a:solidFill>
              </a:ln>
            </c:spPr>
          </c:dPt>
          <c:cat>
            <c:strRef>
              <c:f>Charts!$A$60:$A$61</c:f>
            </c:strRef>
          </c:cat>
          <c:val>
            <c:numRef>
              <c:f>Charts!$B$60:$B$61</c:f>
              <c:numCache/>
            </c:numRef>
          </c:val>
        </c:ser>
        <c:axId val="1860158156"/>
        <c:axId val="2036692103"/>
      </c:barChart>
      <c:catAx>
        <c:axId val="18601581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36692103"/>
      </c:catAx>
      <c:valAx>
        <c:axId val="20366921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Distance Recall Accuracy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0158156"/>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Map &amp; Marker</a:t>
            </a:r>
          </a:p>
        </c:rich>
      </c:tx>
      <c:overlay val="0"/>
    </c:title>
    <c:plotArea>
      <c:layout/>
      <c:barChart>
        <c:barDir val="col"/>
        <c:ser>
          <c:idx val="0"/>
          <c:order val="0"/>
          <c:tx>
            <c:strRef>
              <c:f>Charts!$L$59</c:f>
            </c:strRef>
          </c:tx>
          <c:spPr>
            <a:solidFill>
              <a:schemeClr val="accent1"/>
            </a:solidFill>
            <a:ln cmpd="sng">
              <a:solidFill>
                <a:srgbClr val="000000"/>
              </a:solidFill>
            </a:ln>
          </c:spPr>
          <c:dPt>
            <c:idx val="0"/>
            <c:spPr>
              <a:solidFill>
                <a:srgbClr val="6AA84F"/>
              </a:solidFill>
              <a:ln cmpd="sng">
                <a:solidFill>
                  <a:srgbClr val="000000"/>
                </a:solidFill>
              </a:ln>
            </c:spPr>
          </c:dPt>
          <c:cat>
            <c:strRef>
              <c:f>Charts!$K$60:$K$61</c:f>
            </c:strRef>
          </c:cat>
          <c:val>
            <c:numRef>
              <c:f>Charts!$L$60:$L$61</c:f>
              <c:numCache/>
            </c:numRef>
          </c:val>
        </c:ser>
        <c:axId val="1360121718"/>
        <c:axId val="1222350808"/>
      </c:barChart>
      <c:catAx>
        <c:axId val="13601217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22350808"/>
      </c:catAx>
      <c:valAx>
        <c:axId val="12223508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Distance Recall Accuracy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0121718"/>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Compass und Marker</a:t>
            </a:r>
          </a:p>
        </c:rich>
      </c:tx>
      <c:overlay val="0"/>
    </c:title>
    <c:plotArea>
      <c:layout/>
      <c:barChart>
        <c:barDir val="col"/>
        <c:ser>
          <c:idx val="0"/>
          <c:order val="0"/>
          <c:tx>
            <c:strRef>
              <c:f>Charts!$A$85</c:f>
            </c:strRef>
          </c:tx>
          <c:spPr>
            <a:solidFill>
              <a:srgbClr val="FF9900"/>
            </a:solidFill>
            <a:ln cmpd="sng">
              <a:solidFill>
                <a:srgbClr val="000000"/>
              </a:solidFill>
            </a:ln>
          </c:spPr>
          <c:cat>
            <c:strRef>
              <c:f>Charts!$B$84:$E$84</c:f>
            </c:strRef>
          </c:cat>
          <c:val>
            <c:numRef>
              <c:f>Charts!$B$85:$E$85</c:f>
              <c:numCache/>
            </c:numRef>
          </c:val>
        </c:ser>
        <c:ser>
          <c:idx val="1"/>
          <c:order val="1"/>
          <c:tx>
            <c:strRef>
              <c:f>Charts!$A$86</c:f>
            </c:strRef>
          </c:tx>
          <c:spPr>
            <a:solidFill>
              <a:srgbClr val="1155CC"/>
            </a:solidFill>
            <a:ln cmpd="sng">
              <a:solidFill>
                <a:srgbClr val="000000"/>
              </a:solidFill>
            </a:ln>
          </c:spPr>
          <c:cat>
            <c:strRef>
              <c:f>Charts!$B$84:$E$84</c:f>
            </c:strRef>
          </c:cat>
          <c:val>
            <c:numRef>
              <c:f>Charts!$B$86:$E$86</c:f>
              <c:numCache/>
            </c:numRef>
          </c:val>
        </c:ser>
        <c:axId val="1939524391"/>
        <c:axId val="484025375"/>
      </c:barChart>
      <c:catAx>
        <c:axId val="19395243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200">
                <a:solidFill>
                  <a:srgbClr val="000000"/>
                </a:solidFill>
                <a:latin typeface="+mn-lt"/>
              </a:defRPr>
            </a:pPr>
          </a:p>
        </c:txPr>
        <c:crossAx val="484025375"/>
      </c:catAx>
      <c:valAx>
        <c:axId val="4840253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39524391"/>
      </c:valAx>
    </c:plotArea>
    <c:legend>
      <c:legendPos val="r"/>
      <c:overlay val="0"/>
      <c:txPr>
        <a:bodyPr/>
        <a:lstStyle/>
        <a:p>
          <a:pPr lvl="0">
            <a:defRPr b="0">
              <a:solidFill>
                <a:srgbClr val="1A1A1A"/>
              </a:solidFill>
              <a:latin typeface="+mn-lt"/>
            </a:defRPr>
          </a:pPr>
        </a:p>
      </c:txPr>
    </c:legend>
    <c:plotVisOnly val="1"/>
  </c:chart>
</c:chartSpace>
</file>

<file path=xl/drawings/_rels/drawing8.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1" Type="http://schemas.openxmlformats.org/officeDocument/2006/relationships/chart" Target="../charts/chart11.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942975</xdr:colOff>
      <xdr:row>0</xdr:row>
      <xdr:rowOff>180975</xdr:rowOff>
    </xdr:from>
    <xdr:ext cx="321945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219075</xdr:colOff>
      <xdr:row>0</xdr:row>
      <xdr:rowOff>180975</xdr:rowOff>
    </xdr:from>
    <xdr:ext cx="3124200" cy="3533775"/>
    <xdr:graphicFrame>
      <xdr:nvGraphicFramePr>
        <xdr:cNvPr id="2" name="Chart 2" title="Diagramm"/>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942975</xdr:colOff>
      <xdr:row>19</xdr:row>
      <xdr:rowOff>190500</xdr:rowOff>
    </xdr:from>
    <xdr:ext cx="3219450" cy="3533775"/>
    <xdr:graphicFrame>
      <xdr:nvGraphicFramePr>
        <xdr:cNvPr id="3" name="Chart 3" title="Diagramm"/>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xdr:col>
      <xdr:colOff>619125</xdr:colOff>
      <xdr:row>19</xdr:row>
      <xdr:rowOff>190500</xdr:rowOff>
    </xdr:from>
    <xdr:ext cx="3124200" cy="3533775"/>
    <xdr:graphicFrame>
      <xdr:nvGraphicFramePr>
        <xdr:cNvPr id="4" name="Chart 4" title="Diagramm"/>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942975</xdr:colOff>
      <xdr:row>39</xdr:row>
      <xdr:rowOff>0</xdr:rowOff>
    </xdr:from>
    <xdr:ext cx="3219450" cy="3533775"/>
    <xdr:graphicFrame>
      <xdr:nvGraphicFramePr>
        <xdr:cNvPr id="5" name="Chart 5" title="Diagramm"/>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12</xdr:col>
      <xdr:colOff>619125</xdr:colOff>
      <xdr:row>38</xdr:row>
      <xdr:rowOff>200025</xdr:rowOff>
    </xdr:from>
    <xdr:ext cx="3219450" cy="3533775"/>
    <xdr:graphicFrame>
      <xdr:nvGraphicFramePr>
        <xdr:cNvPr id="6" name="Chart 6" title="Diagramm"/>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xdr:col>
      <xdr:colOff>942975</xdr:colOff>
      <xdr:row>58</xdr:row>
      <xdr:rowOff>114300</xdr:rowOff>
    </xdr:from>
    <xdr:ext cx="3219450" cy="3533775"/>
    <xdr:graphicFrame>
      <xdr:nvGraphicFramePr>
        <xdr:cNvPr id="7" name="Chart 7" title="Diagramm"/>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12</xdr:col>
      <xdr:colOff>619125</xdr:colOff>
      <xdr:row>59</xdr:row>
      <xdr:rowOff>123825</xdr:rowOff>
    </xdr:from>
    <xdr:ext cx="3219450" cy="3533775"/>
    <xdr:graphicFrame>
      <xdr:nvGraphicFramePr>
        <xdr:cNvPr id="8" name="Chart 8" title="Diagramm"/>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6</xdr:col>
      <xdr:colOff>447675</xdr:colOff>
      <xdr:row>82</xdr:row>
      <xdr:rowOff>123825</xdr:rowOff>
    </xdr:from>
    <xdr:ext cx="5715000" cy="3533775"/>
    <xdr:graphicFrame>
      <xdr:nvGraphicFramePr>
        <xdr:cNvPr id="9" name="Chart 9" title="Diagramm"/>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6</xdr:col>
      <xdr:colOff>171450</xdr:colOff>
      <xdr:row>104</xdr:row>
      <xdr:rowOff>28575</xdr:rowOff>
    </xdr:from>
    <xdr:ext cx="5715000" cy="3533775"/>
    <xdr:graphicFrame>
      <xdr:nvGraphicFramePr>
        <xdr:cNvPr id="10" name="Chart 10" title="Diagramm"/>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6</xdr:col>
      <xdr:colOff>66675</xdr:colOff>
      <xdr:row>125</xdr:row>
      <xdr:rowOff>133350</xdr:rowOff>
    </xdr:from>
    <xdr:ext cx="5715000" cy="3533775"/>
    <xdr:graphicFrame>
      <xdr:nvGraphicFramePr>
        <xdr:cNvPr id="11" name="Chart 11" title="Diagramm"/>
        <xdr:cNvGraphicFramePr/>
      </xdr:nvGraphicFramePr>
      <xdr:xfrm>
        <a:off x="0" y="0"/>
        <a:ext cx="0" cy="0"/>
      </xdr:xfrm>
      <a:graphic>
        <a:graphicData uri="http://schemas.openxmlformats.org/drawingml/2006/chart">
          <c:chart r:id="rId1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8"/>
    <col customWidth="1" min="5" max="5" width="14.13"/>
    <col customWidth="1" min="7" max="7" width="19.63"/>
    <col customWidth="1" min="8" max="8" width="47.63"/>
    <col customWidth="1" min="9" max="9" width="61.13"/>
    <col customWidth="1" min="12" max="12" width="10.75"/>
    <col customWidth="1" min="13" max="13" width="14.0"/>
    <col customWidth="1" min="14" max="14" width="14.5"/>
    <col customWidth="1" min="15" max="15" width="17.75"/>
    <col customWidth="1" min="17" max="17" width="16.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row>
    <row r="2" ht="21.0" customHeight="1">
      <c r="A2" s="1">
        <v>1.0</v>
      </c>
      <c r="B2" s="3" t="s">
        <v>18</v>
      </c>
      <c r="C2" s="3" t="s">
        <v>19</v>
      </c>
      <c r="D2" s="3" t="s">
        <v>20</v>
      </c>
      <c r="E2" s="4">
        <v>5.0</v>
      </c>
      <c r="F2" s="4">
        <v>2.0</v>
      </c>
      <c r="G2" s="3" t="s">
        <v>21</v>
      </c>
      <c r="H2" s="3" t="s">
        <v>22</v>
      </c>
      <c r="I2" s="3" t="s">
        <v>23</v>
      </c>
      <c r="J2" s="3" t="s">
        <v>24</v>
      </c>
      <c r="K2" s="3" t="s">
        <v>25</v>
      </c>
      <c r="L2" s="1" t="s">
        <v>26</v>
      </c>
      <c r="M2" s="3" t="s">
        <v>27</v>
      </c>
      <c r="N2" s="3" t="s">
        <v>28</v>
      </c>
      <c r="O2" s="3" t="s">
        <v>29</v>
      </c>
      <c r="P2" s="3" t="s">
        <v>30</v>
      </c>
      <c r="Q2" s="3" t="s">
        <v>31</v>
      </c>
      <c r="R2" s="3" t="s">
        <v>32</v>
      </c>
    </row>
    <row r="3">
      <c r="A3" s="1">
        <v>2.0</v>
      </c>
      <c r="B3" s="1" t="s">
        <v>33</v>
      </c>
      <c r="C3" s="3" t="s">
        <v>19</v>
      </c>
      <c r="D3" s="3" t="s">
        <v>34</v>
      </c>
      <c r="E3" s="4">
        <v>4.0</v>
      </c>
      <c r="F3" s="4">
        <v>1.0</v>
      </c>
      <c r="G3" s="3" t="s">
        <v>35</v>
      </c>
      <c r="H3" s="3" t="s">
        <v>36</v>
      </c>
      <c r="I3" s="3" t="s">
        <v>37</v>
      </c>
      <c r="J3" s="3" t="s">
        <v>38</v>
      </c>
      <c r="K3" s="3" t="s">
        <v>39</v>
      </c>
      <c r="L3" s="3" t="s">
        <v>40</v>
      </c>
      <c r="M3" s="3" t="s">
        <v>27</v>
      </c>
      <c r="N3" s="3" t="s">
        <v>41</v>
      </c>
      <c r="O3" s="3" t="s">
        <v>42</v>
      </c>
      <c r="P3" s="3" t="s">
        <v>43</v>
      </c>
      <c r="Q3" s="3" t="s">
        <v>44</v>
      </c>
      <c r="R3" s="3" t="s">
        <v>45</v>
      </c>
    </row>
    <row r="4" ht="21.0" customHeight="1">
      <c r="A4" s="1">
        <v>3.0</v>
      </c>
      <c r="B4" s="3" t="s">
        <v>18</v>
      </c>
      <c r="C4" s="3" t="s">
        <v>46</v>
      </c>
      <c r="D4" s="3" t="s">
        <v>20</v>
      </c>
      <c r="E4" s="4">
        <v>5.0</v>
      </c>
      <c r="F4" s="4">
        <v>2.0</v>
      </c>
      <c r="G4" s="3" t="s">
        <v>47</v>
      </c>
      <c r="H4" s="3" t="s">
        <v>48</v>
      </c>
      <c r="I4" s="3" t="s">
        <v>49</v>
      </c>
      <c r="J4" s="3" t="s">
        <v>50</v>
      </c>
      <c r="K4" s="3" t="s">
        <v>51</v>
      </c>
      <c r="L4" s="3" t="s">
        <v>52</v>
      </c>
      <c r="M4" s="3" t="s">
        <v>27</v>
      </c>
      <c r="N4" s="3" t="s">
        <v>53</v>
      </c>
      <c r="O4" s="3" t="s">
        <v>54</v>
      </c>
      <c r="P4" s="3" t="s">
        <v>55</v>
      </c>
      <c r="Q4" s="3" t="s">
        <v>56</v>
      </c>
      <c r="R4" s="3" t="s">
        <v>57</v>
      </c>
    </row>
    <row r="5">
      <c r="A5" s="1">
        <v>4.0</v>
      </c>
      <c r="B5" s="1" t="s">
        <v>33</v>
      </c>
      <c r="C5" s="3" t="s">
        <v>46</v>
      </c>
      <c r="D5" s="3" t="s">
        <v>20</v>
      </c>
      <c r="E5" s="4">
        <v>2.0</v>
      </c>
      <c r="F5" s="4">
        <v>1.0</v>
      </c>
      <c r="G5" s="3" t="s">
        <v>21</v>
      </c>
      <c r="H5" s="3" t="s">
        <v>58</v>
      </c>
      <c r="I5" s="3" t="s">
        <v>59</v>
      </c>
      <c r="J5" s="3" t="s">
        <v>60</v>
      </c>
      <c r="K5" s="3" t="s">
        <v>61</v>
      </c>
      <c r="L5" s="3" t="s">
        <v>62</v>
      </c>
      <c r="M5" s="3" t="s">
        <v>27</v>
      </c>
      <c r="N5" s="3" t="s">
        <v>63</v>
      </c>
      <c r="O5" s="3" t="s">
        <v>29</v>
      </c>
      <c r="P5" s="3" t="s">
        <v>64</v>
      </c>
      <c r="Q5" s="3" t="s">
        <v>65</v>
      </c>
      <c r="R5" s="3" t="s">
        <v>66</v>
      </c>
      <c r="S5" s="3"/>
    </row>
    <row r="6" ht="21.75" customHeight="1">
      <c r="A6" s="1">
        <v>5.0</v>
      </c>
      <c r="B6" s="3" t="s">
        <v>18</v>
      </c>
      <c r="C6" s="3" t="s">
        <v>19</v>
      </c>
      <c r="D6" s="3" t="s">
        <v>20</v>
      </c>
      <c r="E6" s="4">
        <v>5.0</v>
      </c>
      <c r="F6" s="4">
        <v>2.0</v>
      </c>
      <c r="G6" s="3" t="s">
        <v>35</v>
      </c>
      <c r="H6" s="3" t="s">
        <v>67</v>
      </c>
      <c r="I6" s="3" t="s">
        <v>23</v>
      </c>
      <c r="J6" s="3" t="s">
        <v>68</v>
      </c>
      <c r="K6" s="3" t="s">
        <v>69</v>
      </c>
      <c r="L6" s="3" t="s">
        <v>70</v>
      </c>
      <c r="M6" s="3" t="s">
        <v>27</v>
      </c>
      <c r="N6" s="3" t="s">
        <v>71</v>
      </c>
      <c r="O6" s="3" t="s">
        <v>29</v>
      </c>
      <c r="P6" s="3" t="s">
        <v>72</v>
      </c>
      <c r="Q6" s="3" t="s">
        <v>73</v>
      </c>
      <c r="R6" s="3" t="s">
        <v>74</v>
      </c>
    </row>
    <row r="7">
      <c r="A7" s="1">
        <v>6.0</v>
      </c>
      <c r="B7" s="1" t="s">
        <v>33</v>
      </c>
      <c r="C7" s="1" t="s">
        <v>46</v>
      </c>
      <c r="D7" s="3" t="s">
        <v>75</v>
      </c>
      <c r="E7" s="4">
        <v>3.0</v>
      </c>
      <c r="F7" s="4">
        <v>1.0</v>
      </c>
      <c r="G7" s="3" t="s">
        <v>76</v>
      </c>
      <c r="H7" s="3" t="s">
        <v>77</v>
      </c>
      <c r="I7" s="3" t="s">
        <v>78</v>
      </c>
      <c r="J7" s="3" t="s">
        <v>79</v>
      </c>
      <c r="K7" s="3" t="s">
        <v>80</v>
      </c>
      <c r="L7" s="1" t="s">
        <v>81</v>
      </c>
      <c r="M7" s="1" t="s">
        <v>27</v>
      </c>
      <c r="N7" s="3" t="s">
        <v>82</v>
      </c>
      <c r="O7" s="3" t="s">
        <v>83</v>
      </c>
      <c r="P7" s="3" t="s">
        <v>84</v>
      </c>
      <c r="Q7" s="3" t="s">
        <v>85</v>
      </c>
      <c r="R7" s="3" t="s">
        <v>86</v>
      </c>
    </row>
    <row r="8">
      <c r="A8" s="1">
        <v>7.0</v>
      </c>
      <c r="B8" s="1" t="s">
        <v>33</v>
      </c>
      <c r="C8" s="1" t="s">
        <v>46</v>
      </c>
      <c r="D8" s="3" t="s">
        <v>87</v>
      </c>
      <c r="E8" s="4">
        <v>1.0</v>
      </c>
      <c r="F8" s="4">
        <v>1.0</v>
      </c>
      <c r="G8" s="3" t="s">
        <v>88</v>
      </c>
      <c r="H8" s="3" t="s">
        <v>89</v>
      </c>
      <c r="I8" s="3" t="s">
        <v>90</v>
      </c>
      <c r="J8" s="3" t="s">
        <v>91</v>
      </c>
      <c r="K8" s="3" t="s">
        <v>92</v>
      </c>
      <c r="L8" s="3" t="s">
        <v>93</v>
      </c>
      <c r="M8" s="1" t="s">
        <v>94</v>
      </c>
      <c r="N8" s="3" t="s">
        <v>95</v>
      </c>
      <c r="O8" s="3" t="s">
        <v>96</v>
      </c>
      <c r="P8" s="3" t="s">
        <v>97</v>
      </c>
      <c r="Q8" s="3" t="s">
        <v>98</v>
      </c>
      <c r="R8" s="2" t="s">
        <v>99</v>
      </c>
    </row>
    <row r="9">
      <c r="A9" s="1">
        <v>8.0</v>
      </c>
      <c r="B9" s="1" t="s">
        <v>33</v>
      </c>
      <c r="C9" s="1" t="s">
        <v>100</v>
      </c>
      <c r="D9" s="3" t="s">
        <v>101</v>
      </c>
      <c r="E9" s="4">
        <v>2.0</v>
      </c>
      <c r="F9" s="4">
        <v>1.0</v>
      </c>
      <c r="G9" s="3" t="s">
        <v>76</v>
      </c>
      <c r="H9" s="3" t="s">
        <v>102</v>
      </c>
      <c r="I9" s="3" t="s">
        <v>103</v>
      </c>
      <c r="J9" s="3" t="s">
        <v>104</v>
      </c>
      <c r="K9" s="3" t="s">
        <v>105</v>
      </c>
      <c r="L9" s="3" t="s">
        <v>106</v>
      </c>
      <c r="M9" s="1" t="s">
        <v>107</v>
      </c>
      <c r="N9" s="3" t="s">
        <v>108</v>
      </c>
      <c r="O9" s="3" t="s">
        <v>109</v>
      </c>
      <c r="P9" s="3" t="s">
        <v>110</v>
      </c>
      <c r="Q9" s="3" t="s">
        <v>111</v>
      </c>
      <c r="R9" s="2" t="s">
        <v>112</v>
      </c>
    </row>
    <row r="10">
      <c r="A10" s="1">
        <v>9.0</v>
      </c>
      <c r="B10" s="1" t="s">
        <v>18</v>
      </c>
      <c r="C10" s="1" t="s">
        <v>100</v>
      </c>
      <c r="D10" s="3" t="s">
        <v>101</v>
      </c>
      <c r="E10" s="4">
        <v>5.0</v>
      </c>
      <c r="F10" s="4">
        <v>1.0</v>
      </c>
      <c r="G10" s="3" t="s">
        <v>76</v>
      </c>
      <c r="H10" s="3" t="s">
        <v>113</v>
      </c>
      <c r="I10" s="3" t="s">
        <v>114</v>
      </c>
      <c r="J10" s="3" t="s">
        <v>115</v>
      </c>
      <c r="K10" s="3" t="s">
        <v>116</v>
      </c>
      <c r="L10" s="3" t="s">
        <v>117</v>
      </c>
      <c r="M10" s="1" t="s">
        <v>118</v>
      </c>
      <c r="N10" s="3" t="s">
        <v>119</v>
      </c>
      <c r="O10" s="3" t="s">
        <v>120</v>
      </c>
      <c r="P10" s="3" t="s">
        <v>121</v>
      </c>
      <c r="Q10" s="3" t="s">
        <v>122</v>
      </c>
      <c r="R10" s="2" t="s">
        <v>123</v>
      </c>
    </row>
    <row r="11">
      <c r="A11" s="4">
        <v>10.0</v>
      </c>
      <c r="B11" s="1" t="s">
        <v>18</v>
      </c>
      <c r="C11" s="1" t="s">
        <v>100</v>
      </c>
      <c r="D11" s="3" t="s">
        <v>124</v>
      </c>
      <c r="E11" s="4">
        <v>5.0</v>
      </c>
      <c r="F11" s="4">
        <v>1.0</v>
      </c>
      <c r="G11" s="3" t="s">
        <v>125</v>
      </c>
      <c r="H11" s="3" t="s">
        <v>126</v>
      </c>
      <c r="I11" s="3" t="s">
        <v>127</v>
      </c>
      <c r="J11" s="3" t="s">
        <v>128</v>
      </c>
      <c r="K11" s="3" t="s">
        <v>92</v>
      </c>
      <c r="L11" s="1" t="s">
        <v>129</v>
      </c>
      <c r="M11" s="1" t="s">
        <v>27</v>
      </c>
      <c r="N11" s="3" t="s">
        <v>130</v>
      </c>
      <c r="O11" s="3" t="s">
        <v>131</v>
      </c>
      <c r="P11" s="3" t="s">
        <v>132</v>
      </c>
      <c r="Q11" s="3" t="s">
        <v>133</v>
      </c>
      <c r="R11" s="2" t="s">
        <v>134</v>
      </c>
      <c r="S11" s="3"/>
    </row>
    <row r="12">
      <c r="A12" s="4">
        <v>11.0</v>
      </c>
      <c r="B12" s="1" t="s">
        <v>33</v>
      </c>
      <c r="C12" s="1" t="s">
        <v>100</v>
      </c>
      <c r="D12" s="3" t="s">
        <v>101</v>
      </c>
      <c r="E12" s="4">
        <v>1.0</v>
      </c>
      <c r="F12" s="4">
        <v>1.0</v>
      </c>
      <c r="G12" s="3" t="s">
        <v>88</v>
      </c>
      <c r="H12" s="3" t="s">
        <v>135</v>
      </c>
      <c r="I12" s="3" t="s">
        <v>136</v>
      </c>
      <c r="J12" s="3" t="s">
        <v>137</v>
      </c>
      <c r="K12" s="3" t="s">
        <v>138</v>
      </c>
      <c r="L12" s="1" t="s">
        <v>139</v>
      </c>
      <c r="M12" s="1" t="s">
        <v>27</v>
      </c>
      <c r="N12" s="3" t="s">
        <v>140</v>
      </c>
      <c r="O12" s="3" t="s">
        <v>141</v>
      </c>
      <c r="P12" s="3" t="s">
        <v>142</v>
      </c>
      <c r="Q12" s="3" t="s">
        <v>143</v>
      </c>
      <c r="R12" s="3" t="s">
        <v>144</v>
      </c>
    </row>
    <row r="13">
      <c r="A13" s="4">
        <v>12.0</v>
      </c>
      <c r="B13" s="1" t="s">
        <v>33</v>
      </c>
      <c r="C13" s="3" t="s">
        <v>145</v>
      </c>
      <c r="D13" s="3" t="s">
        <v>146</v>
      </c>
      <c r="E13" s="4">
        <v>1.0</v>
      </c>
      <c r="F13" s="4">
        <v>1.0</v>
      </c>
      <c r="G13" s="3" t="s">
        <v>76</v>
      </c>
      <c r="H13" s="3" t="s">
        <v>147</v>
      </c>
      <c r="I13" s="3" t="s">
        <v>148</v>
      </c>
      <c r="J13" s="3" t="s">
        <v>149</v>
      </c>
      <c r="K13" s="3" t="s">
        <v>150</v>
      </c>
      <c r="L13" s="3" t="s">
        <v>151</v>
      </c>
      <c r="M13" s="1" t="s">
        <v>27</v>
      </c>
      <c r="N13" s="3" t="s">
        <v>152</v>
      </c>
      <c r="O13" s="3" t="s">
        <v>153</v>
      </c>
      <c r="P13" s="3" t="s">
        <v>154</v>
      </c>
      <c r="Q13" s="3" t="s">
        <v>133</v>
      </c>
      <c r="R13" s="3" t="s">
        <v>155</v>
      </c>
    </row>
    <row r="14">
      <c r="A14" s="5">
        <v>13.0</v>
      </c>
      <c r="B14" s="3" t="s">
        <v>18</v>
      </c>
      <c r="C14" s="3" t="s">
        <v>100</v>
      </c>
      <c r="D14" s="3" t="s">
        <v>20</v>
      </c>
      <c r="E14" s="4">
        <v>5.0</v>
      </c>
      <c r="F14" s="4">
        <v>1.0</v>
      </c>
      <c r="G14" s="3" t="s">
        <v>35</v>
      </c>
      <c r="H14" s="3" t="s">
        <v>156</v>
      </c>
      <c r="I14" s="3" t="s">
        <v>157</v>
      </c>
      <c r="J14" s="3" t="s">
        <v>158</v>
      </c>
      <c r="K14" s="3" t="s">
        <v>159</v>
      </c>
      <c r="L14" s="3" t="s">
        <v>160</v>
      </c>
      <c r="M14" s="3" t="s">
        <v>107</v>
      </c>
      <c r="N14" s="3" t="s">
        <v>161</v>
      </c>
      <c r="O14" s="3" t="s">
        <v>29</v>
      </c>
      <c r="P14" s="3" t="s">
        <v>162</v>
      </c>
      <c r="Q14" s="3" t="s">
        <v>31</v>
      </c>
      <c r="R14" s="3" t="s">
        <v>163</v>
      </c>
      <c r="S14" s="3"/>
    </row>
    <row r="15" ht="21.0" customHeight="1">
      <c r="A15" s="5">
        <v>14.0</v>
      </c>
      <c r="B15" s="3" t="s">
        <v>18</v>
      </c>
      <c r="C15" s="3" t="s">
        <v>19</v>
      </c>
      <c r="D15" s="3" t="s">
        <v>164</v>
      </c>
      <c r="E15" s="4">
        <v>3.0</v>
      </c>
      <c r="F15" s="4">
        <v>1.0</v>
      </c>
      <c r="G15" s="3" t="s">
        <v>21</v>
      </c>
      <c r="H15" s="3" t="s">
        <v>165</v>
      </c>
      <c r="I15" s="3" t="s">
        <v>59</v>
      </c>
      <c r="J15" s="3" t="s">
        <v>166</v>
      </c>
      <c r="K15" s="3" t="s">
        <v>167</v>
      </c>
      <c r="L15" s="3" t="s">
        <v>168</v>
      </c>
      <c r="M15" s="3" t="s">
        <v>169</v>
      </c>
      <c r="N15" s="3" t="s">
        <v>170</v>
      </c>
      <c r="O15" s="3" t="s">
        <v>171</v>
      </c>
      <c r="P15" s="3" t="s">
        <v>172</v>
      </c>
      <c r="Q15" s="3" t="s">
        <v>173</v>
      </c>
      <c r="R15" s="3" t="s">
        <v>174</v>
      </c>
    </row>
    <row r="16">
      <c r="A16" s="5">
        <v>15.0</v>
      </c>
      <c r="B16" s="3" t="s">
        <v>18</v>
      </c>
      <c r="C16" s="3" t="s">
        <v>100</v>
      </c>
      <c r="D16" s="3" t="s">
        <v>175</v>
      </c>
      <c r="E16" s="4">
        <v>5.0</v>
      </c>
      <c r="F16" s="4">
        <v>5.0</v>
      </c>
      <c r="G16" s="3" t="s">
        <v>47</v>
      </c>
      <c r="H16" s="3" t="s">
        <v>176</v>
      </c>
      <c r="I16" s="3" t="s">
        <v>59</v>
      </c>
      <c r="J16" s="3" t="s">
        <v>177</v>
      </c>
      <c r="K16" s="3" t="s">
        <v>69</v>
      </c>
      <c r="L16" s="3" t="s">
        <v>178</v>
      </c>
      <c r="M16" s="3" t="s">
        <v>27</v>
      </c>
      <c r="N16" s="3" t="s">
        <v>179</v>
      </c>
      <c r="O16" s="3" t="s">
        <v>180</v>
      </c>
      <c r="P16" s="3" t="s">
        <v>181</v>
      </c>
      <c r="Q16" s="3" t="s">
        <v>182</v>
      </c>
      <c r="R16" s="3" t="s">
        <v>183</v>
      </c>
    </row>
    <row r="17">
      <c r="A17" s="4">
        <v>16.0</v>
      </c>
      <c r="B17" s="3" t="s">
        <v>18</v>
      </c>
      <c r="C17" s="3" t="s">
        <v>100</v>
      </c>
      <c r="D17" s="3" t="s">
        <v>20</v>
      </c>
      <c r="E17" s="4">
        <v>1.0</v>
      </c>
      <c r="F17" s="4">
        <v>1.0</v>
      </c>
      <c r="G17" s="3" t="s">
        <v>35</v>
      </c>
      <c r="H17" s="3" t="s">
        <v>184</v>
      </c>
      <c r="I17" s="3" t="s">
        <v>185</v>
      </c>
      <c r="J17" s="3" t="s">
        <v>186</v>
      </c>
      <c r="K17" s="3" t="s">
        <v>187</v>
      </c>
      <c r="L17" s="3" t="s">
        <v>188</v>
      </c>
      <c r="M17" s="3" t="s">
        <v>27</v>
      </c>
      <c r="N17" s="3" t="s">
        <v>189</v>
      </c>
      <c r="O17" s="3" t="s">
        <v>190</v>
      </c>
      <c r="P17" s="3" t="s">
        <v>191</v>
      </c>
      <c r="Q17" s="3" t="s">
        <v>192</v>
      </c>
      <c r="R17" s="3" t="s">
        <v>193</v>
      </c>
    </row>
    <row r="18" ht="21.0" customHeight="1">
      <c r="A18" s="4">
        <v>17.0</v>
      </c>
      <c r="B18" s="1" t="s">
        <v>33</v>
      </c>
      <c r="C18" s="3" t="s">
        <v>19</v>
      </c>
      <c r="D18" s="3" t="s">
        <v>194</v>
      </c>
      <c r="E18" s="4">
        <v>5.0</v>
      </c>
      <c r="F18" s="4">
        <v>1.0</v>
      </c>
      <c r="G18" s="3" t="s">
        <v>21</v>
      </c>
      <c r="H18" s="3" t="s">
        <v>195</v>
      </c>
      <c r="I18" s="3" t="s">
        <v>196</v>
      </c>
      <c r="J18" s="3" t="s">
        <v>197</v>
      </c>
      <c r="K18" s="3" t="s">
        <v>198</v>
      </c>
      <c r="L18" s="3" t="s">
        <v>199</v>
      </c>
      <c r="M18" s="3" t="s">
        <v>27</v>
      </c>
      <c r="N18" s="3" t="s">
        <v>200</v>
      </c>
      <c r="O18" s="3" t="s">
        <v>42</v>
      </c>
      <c r="P18" s="3" t="s">
        <v>195</v>
      </c>
      <c r="Q18" s="3" t="s">
        <v>201</v>
      </c>
      <c r="R18" s="3" t="s">
        <v>202</v>
      </c>
    </row>
    <row r="19" ht="24.0" customHeight="1">
      <c r="A19" s="4">
        <v>18.0</v>
      </c>
      <c r="B19" s="3" t="s">
        <v>18</v>
      </c>
      <c r="C19" s="3" t="s">
        <v>19</v>
      </c>
      <c r="D19" s="3" t="s">
        <v>194</v>
      </c>
      <c r="E19" s="4">
        <v>3.0</v>
      </c>
      <c r="F19" s="4">
        <v>1.0</v>
      </c>
      <c r="G19" s="3" t="s">
        <v>35</v>
      </c>
      <c r="H19" s="3" t="s">
        <v>203</v>
      </c>
      <c r="I19" s="3" t="s">
        <v>204</v>
      </c>
      <c r="J19" s="3" t="s">
        <v>205</v>
      </c>
      <c r="K19" s="3" t="s">
        <v>39</v>
      </c>
      <c r="L19" s="3" t="s">
        <v>206</v>
      </c>
      <c r="M19" s="3" t="s">
        <v>27</v>
      </c>
      <c r="N19" s="3" t="s">
        <v>207</v>
      </c>
      <c r="O19" s="3" t="s">
        <v>29</v>
      </c>
      <c r="P19" s="3" t="s">
        <v>208</v>
      </c>
      <c r="Q19" s="3" t="s">
        <v>209</v>
      </c>
      <c r="R19" s="3" t="s">
        <v>210</v>
      </c>
    </row>
    <row r="20">
      <c r="A20" s="4">
        <v>19.0</v>
      </c>
      <c r="B20" s="1" t="s">
        <v>33</v>
      </c>
      <c r="C20" s="3" t="s">
        <v>46</v>
      </c>
      <c r="D20" s="3" t="s">
        <v>20</v>
      </c>
      <c r="E20" s="4">
        <v>5.0</v>
      </c>
      <c r="F20" s="4">
        <v>1.0</v>
      </c>
      <c r="G20" s="3" t="s">
        <v>21</v>
      </c>
      <c r="H20" s="3" t="s">
        <v>211</v>
      </c>
      <c r="I20" s="3" t="s">
        <v>23</v>
      </c>
      <c r="J20" s="3" t="s">
        <v>212</v>
      </c>
      <c r="K20" s="3" t="s">
        <v>213</v>
      </c>
      <c r="L20" s="3" t="s">
        <v>214</v>
      </c>
      <c r="M20" s="3" t="s">
        <v>27</v>
      </c>
      <c r="N20" s="3" t="s">
        <v>215</v>
      </c>
      <c r="O20" s="3" t="s">
        <v>216</v>
      </c>
      <c r="P20" s="3" t="s">
        <v>217</v>
      </c>
      <c r="Q20" s="3" t="s">
        <v>218</v>
      </c>
      <c r="R20" s="3" t="s">
        <v>219</v>
      </c>
      <c r="S20" s="3"/>
    </row>
    <row r="21" ht="30.75" customHeight="1">
      <c r="A21" s="5">
        <v>20.0</v>
      </c>
      <c r="B21" s="1" t="s">
        <v>33</v>
      </c>
      <c r="C21" s="3" t="s">
        <v>19</v>
      </c>
      <c r="D21" s="3" t="s">
        <v>20</v>
      </c>
      <c r="E21" s="4">
        <v>5.0</v>
      </c>
      <c r="F21" s="4">
        <v>1.0</v>
      </c>
      <c r="G21" s="3" t="s">
        <v>47</v>
      </c>
      <c r="H21" s="3" t="s">
        <v>220</v>
      </c>
      <c r="I21" s="3" t="s">
        <v>59</v>
      </c>
      <c r="J21" s="3" t="s">
        <v>221</v>
      </c>
      <c r="K21" s="3" t="s">
        <v>39</v>
      </c>
      <c r="L21" s="1" t="s">
        <v>222</v>
      </c>
      <c r="M21" s="3" t="s">
        <v>27</v>
      </c>
      <c r="N21" s="3" t="s">
        <v>223</v>
      </c>
      <c r="O21" s="3" t="s">
        <v>29</v>
      </c>
      <c r="P21" s="3" t="s">
        <v>224</v>
      </c>
      <c r="Q21" s="3" t="s">
        <v>65</v>
      </c>
      <c r="R21" s="3" t="s">
        <v>225</v>
      </c>
    </row>
    <row r="22">
      <c r="A22" s="4">
        <v>21.0</v>
      </c>
      <c r="B22" s="1" t="s">
        <v>33</v>
      </c>
      <c r="C22" s="3" t="s">
        <v>19</v>
      </c>
      <c r="D22" s="3" t="s">
        <v>194</v>
      </c>
      <c r="E22" s="4">
        <v>2.0</v>
      </c>
      <c r="F22" s="4">
        <v>1.0</v>
      </c>
      <c r="G22" s="3" t="s">
        <v>47</v>
      </c>
      <c r="H22" s="3" t="s">
        <v>226</v>
      </c>
      <c r="I22" s="3" t="s">
        <v>227</v>
      </c>
      <c r="J22" s="3" t="s">
        <v>228</v>
      </c>
      <c r="K22" s="3" t="s">
        <v>61</v>
      </c>
      <c r="L22" s="1" t="s">
        <v>229</v>
      </c>
      <c r="M22" s="3" t="s">
        <v>27</v>
      </c>
      <c r="N22" s="3" t="s">
        <v>230</v>
      </c>
      <c r="O22" s="3" t="s">
        <v>29</v>
      </c>
      <c r="P22" s="3" t="s">
        <v>231</v>
      </c>
      <c r="Q22" s="3" t="s">
        <v>232</v>
      </c>
      <c r="R22" s="3" t="s">
        <v>233</v>
      </c>
    </row>
    <row r="23">
      <c r="A23" s="4">
        <v>22.0</v>
      </c>
      <c r="B23" s="1" t="s">
        <v>18</v>
      </c>
      <c r="C23" s="3" t="s">
        <v>145</v>
      </c>
      <c r="D23" s="3" t="s">
        <v>124</v>
      </c>
      <c r="E23" s="4">
        <v>1.0</v>
      </c>
      <c r="F23" s="4">
        <v>1.0</v>
      </c>
      <c r="G23" s="3" t="s">
        <v>88</v>
      </c>
      <c r="H23" s="3" t="s">
        <v>234</v>
      </c>
      <c r="I23" s="3" t="s">
        <v>235</v>
      </c>
      <c r="J23" s="3" t="s">
        <v>236</v>
      </c>
      <c r="K23" s="3" t="s">
        <v>105</v>
      </c>
      <c r="L23" s="1" t="s">
        <v>237</v>
      </c>
      <c r="M23" s="1" t="s">
        <v>238</v>
      </c>
      <c r="N23" s="3" t="s">
        <v>239</v>
      </c>
      <c r="O23" s="3" t="s">
        <v>240</v>
      </c>
      <c r="P23" s="3" t="s">
        <v>241</v>
      </c>
      <c r="Q23" s="3" t="s">
        <v>242</v>
      </c>
      <c r="R23" s="3" t="s">
        <v>243</v>
      </c>
    </row>
    <row r="24">
      <c r="A24" s="4">
        <v>23.0</v>
      </c>
      <c r="B24" s="1" t="s">
        <v>33</v>
      </c>
      <c r="C24" s="3" t="s">
        <v>145</v>
      </c>
      <c r="D24" s="3" t="s">
        <v>244</v>
      </c>
      <c r="E24" s="4">
        <v>2.0</v>
      </c>
      <c r="F24" s="4">
        <v>1.0</v>
      </c>
      <c r="G24" s="3" t="s">
        <v>21</v>
      </c>
      <c r="H24" s="3" t="s">
        <v>245</v>
      </c>
      <c r="I24" s="3" t="s">
        <v>246</v>
      </c>
      <c r="J24" s="3" t="s">
        <v>247</v>
      </c>
      <c r="K24" s="3" t="s">
        <v>198</v>
      </c>
      <c r="L24" s="3" t="s">
        <v>248</v>
      </c>
      <c r="M24" s="3" t="s">
        <v>27</v>
      </c>
      <c r="N24" s="3" t="s">
        <v>249</v>
      </c>
      <c r="O24" s="3" t="s">
        <v>250</v>
      </c>
      <c r="P24" s="3" t="s">
        <v>251</v>
      </c>
      <c r="Q24" s="3" t="s">
        <v>252</v>
      </c>
      <c r="R24" s="3" t="s">
        <v>253</v>
      </c>
    </row>
    <row r="25">
      <c r="A25" s="4">
        <v>24.0</v>
      </c>
      <c r="B25" s="3" t="s">
        <v>254</v>
      </c>
      <c r="C25" s="3" t="s">
        <v>46</v>
      </c>
      <c r="D25" s="3" t="s">
        <v>194</v>
      </c>
      <c r="E25" s="4">
        <v>5.0</v>
      </c>
      <c r="F25" s="4">
        <v>2.0</v>
      </c>
      <c r="G25" s="3" t="s">
        <v>47</v>
      </c>
      <c r="H25" s="3" t="s">
        <v>255</v>
      </c>
      <c r="I25" s="3" t="s">
        <v>256</v>
      </c>
      <c r="J25" s="3" t="s">
        <v>257</v>
      </c>
      <c r="K25" s="3" t="s">
        <v>39</v>
      </c>
      <c r="L25" s="1" t="s">
        <v>258</v>
      </c>
      <c r="M25" s="3" t="s">
        <v>27</v>
      </c>
      <c r="N25" s="3" t="s">
        <v>259</v>
      </c>
      <c r="O25" s="3" t="s">
        <v>29</v>
      </c>
      <c r="P25" s="3" t="s">
        <v>260</v>
      </c>
      <c r="Q25" s="3" t="s">
        <v>261</v>
      </c>
      <c r="R25" s="3" t="s">
        <v>262</v>
      </c>
    </row>
    <row r="26">
      <c r="A26" s="5">
        <v>25.0</v>
      </c>
      <c r="B26" s="3" t="s">
        <v>18</v>
      </c>
      <c r="C26" s="3" t="s">
        <v>19</v>
      </c>
      <c r="D26" s="3" t="s">
        <v>194</v>
      </c>
      <c r="E26" s="4">
        <v>5.0</v>
      </c>
      <c r="F26" s="4">
        <v>2.0</v>
      </c>
      <c r="G26" s="3" t="s">
        <v>21</v>
      </c>
      <c r="H26" s="3" t="s">
        <v>263</v>
      </c>
      <c r="I26" s="3" t="s">
        <v>264</v>
      </c>
      <c r="J26" s="3" t="s">
        <v>265</v>
      </c>
      <c r="K26" s="3" t="s">
        <v>39</v>
      </c>
      <c r="L26" s="3" t="s">
        <v>266</v>
      </c>
      <c r="M26" s="3" t="s">
        <v>267</v>
      </c>
      <c r="N26" s="3" t="s">
        <v>268</v>
      </c>
      <c r="O26" s="3" t="s">
        <v>29</v>
      </c>
      <c r="P26" s="3" t="s">
        <v>269</v>
      </c>
      <c r="Q26" s="3" t="s">
        <v>270</v>
      </c>
      <c r="R26" s="3" t="s">
        <v>271</v>
      </c>
    </row>
    <row r="27">
      <c r="A27" s="5">
        <v>26.0</v>
      </c>
      <c r="B27" s="1" t="s">
        <v>33</v>
      </c>
      <c r="C27" s="3" t="s">
        <v>46</v>
      </c>
      <c r="D27" s="3" t="s">
        <v>194</v>
      </c>
      <c r="E27" s="4">
        <v>3.0</v>
      </c>
      <c r="F27" s="4">
        <v>2.0</v>
      </c>
      <c r="G27" s="3" t="s">
        <v>35</v>
      </c>
      <c r="H27" s="3" t="s">
        <v>272</v>
      </c>
      <c r="I27" s="3" t="s">
        <v>59</v>
      </c>
      <c r="J27" s="3" t="s">
        <v>273</v>
      </c>
      <c r="K27" s="3" t="s">
        <v>198</v>
      </c>
      <c r="L27" s="1" t="s">
        <v>274</v>
      </c>
      <c r="M27" s="3" t="s">
        <v>27</v>
      </c>
      <c r="N27" s="3" t="s">
        <v>275</v>
      </c>
      <c r="O27" s="3" t="s">
        <v>276</v>
      </c>
      <c r="P27" s="3" t="s">
        <v>277</v>
      </c>
      <c r="Q27" s="3" t="s">
        <v>278</v>
      </c>
      <c r="R27" s="3" t="s">
        <v>279</v>
      </c>
    </row>
    <row r="28">
      <c r="A28" s="4">
        <v>27.0</v>
      </c>
      <c r="B28" s="1" t="s">
        <v>33</v>
      </c>
      <c r="C28" s="3" t="s">
        <v>19</v>
      </c>
      <c r="D28" s="3" t="s">
        <v>194</v>
      </c>
      <c r="E28" s="4">
        <v>1.0</v>
      </c>
      <c r="F28" s="4">
        <v>1.0</v>
      </c>
      <c r="G28" s="3" t="s">
        <v>47</v>
      </c>
      <c r="H28" s="3" t="s">
        <v>280</v>
      </c>
      <c r="I28" s="3" t="s">
        <v>59</v>
      </c>
      <c r="J28" s="3" t="s">
        <v>281</v>
      </c>
      <c r="K28" s="3" t="s">
        <v>39</v>
      </c>
      <c r="L28" s="1" t="s">
        <v>282</v>
      </c>
      <c r="M28" s="3" t="s">
        <v>27</v>
      </c>
      <c r="N28" s="3" t="s">
        <v>283</v>
      </c>
      <c r="O28" s="3" t="s">
        <v>29</v>
      </c>
      <c r="P28" s="3" t="s">
        <v>284</v>
      </c>
      <c r="Q28" s="3" t="s">
        <v>285</v>
      </c>
      <c r="R28" s="3" t="s">
        <v>286</v>
      </c>
    </row>
    <row r="29">
      <c r="A29" s="4">
        <v>28.0</v>
      </c>
      <c r="B29" s="3" t="s">
        <v>18</v>
      </c>
      <c r="C29" s="3" t="s">
        <v>46</v>
      </c>
      <c r="D29" s="3" t="s">
        <v>194</v>
      </c>
      <c r="E29" s="4">
        <v>5.0</v>
      </c>
      <c r="F29" s="4">
        <v>1.0</v>
      </c>
      <c r="G29" s="3" t="s">
        <v>21</v>
      </c>
      <c r="H29" s="3" t="s">
        <v>287</v>
      </c>
      <c r="I29" s="3" t="s">
        <v>49</v>
      </c>
      <c r="J29" s="3" t="s">
        <v>288</v>
      </c>
      <c r="K29" s="3" t="s">
        <v>69</v>
      </c>
      <c r="L29" s="3" t="s">
        <v>289</v>
      </c>
      <c r="M29" s="3" t="s">
        <v>27</v>
      </c>
      <c r="N29" s="3" t="s">
        <v>290</v>
      </c>
      <c r="O29" s="3" t="s">
        <v>29</v>
      </c>
      <c r="P29" s="3" t="s">
        <v>291</v>
      </c>
      <c r="Q29" s="3" t="s">
        <v>292</v>
      </c>
      <c r="R29" s="3" t="s">
        <v>293</v>
      </c>
    </row>
    <row r="30">
      <c r="A30" s="4">
        <v>29.0</v>
      </c>
      <c r="B30" s="1" t="s">
        <v>33</v>
      </c>
      <c r="C30" s="3" t="s">
        <v>19</v>
      </c>
      <c r="D30" s="3" t="s">
        <v>194</v>
      </c>
      <c r="E30" s="4">
        <v>4.0</v>
      </c>
      <c r="F30" s="4">
        <v>5.0</v>
      </c>
      <c r="G30" s="3" t="s">
        <v>35</v>
      </c>
      <c r="H30" s="3" t="s">
        <v>294</v>
      </c>
      <c r="I30" s="3" t="s">
        <v>295</v>
      </c>
      <c r="J30" s="3" t="s">
        <v>296</v>
      </c>
      <c r="K30" s="3" t="s">
        <v>39</v>
      </c>
      <c r="L30" s="3" t="s">
        <v>297</v>
      </c>
      <c r="M30" s="3" t="s">
        <v>27</v>
      </c>
      <c r="N30" s="3" t="s">
        <v>298</v>
      </c>
      <c r="O30" s="3" t="s">
        <v>299</v>
      </c>
      <c r="P30" s="3" t="s">
        <v>300</v>
      </c>
      <c r="Q30" s="3" t="s">
        <v>301</v>
      </c>
      <c r="R30" s="3" t="s">
        <v>302</v>
      </c>
    </row>
    <row r="31">
      <c r="A31" s="4">
        <v>30.0</v>
      </c>
      <c r="B31" s="3" t="s">
        <v>18</v>
      </c>
      <c r="C31" s="3" t="s">
        <v>19</v>
      </c>
      <c r="D31" s="3" t="s">
        <v>194</v>
      </c>
      <c r="E31" s="4">
        <v>5.0</v>
      </c>
      <c r="F31" s="4">
        <v>1.0</v>
      </c>
      <c r="G31" s="3" t="s">
        <v>47</v>
      </c>
      <c r="H31" s="3" t="s">
        <v>303</v>
      </c>
      <c r="I31" s="3" t="s">
        <v>59</v>
      </c>
      <c r="J31" s="3" t="s">
        <v>304</v>
      </c>
      <c r="K31" s="3" t="s">
        <v>39</v>
      </c>
      <c r="L31" s="3" t="s">
        <v>305</v>
      </c>
      <c r="M31" s="3" t="s">
        <v>27</v>
      </c>
      <c r="N31" s="3" t="s">
        <v>306</v>
      </c>
      <c r="O31" s="3" t="s">
        <v>29</v>
      </c>
      <c r="P31" s="3" t="s">
        <v>307</v>
      </c>
      <c r="Q31" s="3" t="s">
        <v>232</v>
      </c>
      <c r="R31" s="3" t="s">
        <v>308</v>
      </c>
    </row>
    <row r="33">
      <c r="C33" s="6"/>
      <c r="F33" s="6"/>
      <c r="I33" s="6"/>
      <c r="L33" s="6"/>
    </row>
    <row r="34">
      <c r="C34" s="3"/>
    </row>
    <row r="35">
      <c r="C35" s="3"/>
    </row>
    <row r="36">
      <c r="C36" s="1"/>
    </row>
    <row r="37">
      <c r="C37" s="3"/>
    </row>
    <row r="38">
      <c r="F38" s="2"/>
      <c r="I38"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309</v>
      </c>
      <c r="B1" s="7" t="s">
        <v>310</v>
      </c>
      <c r="C1" s="7" t="s">
        <v>311</v>
      </c>
      <c r="D1" s="7" t="s">
        <v>312</v>
      </c>
      <c r="E1" s="8" t="s">
        <v>313</v>
      </c>
      <c r="G1" s="9" t="s">
        <v>310</v>
      </c>
      <c r="H1" s="10"/>
      <c r="J1" s="9" t="s">
        <v>314</v>
      </c>
      <c r="K1" s="10"/>
      <c r="L1" s="10"/>
      <c r="N1" s="9" t="s">
        <v>315</v>
      </c>
      <c r="O1" s="10"/>
      <c r="P1" s="10"/>
      <c r="R1" s="6"/>
    </row>
    <row r="2">
      <c r="A2" s="3" t="s">
        <v>18</v>
      </c>
      <c r="B2" s="3" t="s">
        <v>19</v>
      </c>
      <c r="C2" s="3" t="s">
        <v>20</v>
      </c>
      <c r="D2" s="4">
        <v>5.0</v>
      </c>
      <c r="E2" s="4">
        <v>2.0</v>
      </c>
      <c r="G2" s="3" t="s">
        <v>46</v>
      </c>
      <c r="H2" s="11">
        <f>COUNTIF(B2:B31, "18 -24 years old")</f>
        <v>8</v>
      </c>
      <c r="J2" s="2" t="s">
        <v>316</v>
      </c>
      <c r="K2" s="11">
        <f>COUNTIF(D2:D31, "1")</f>
        <v>6</v>
      </c>
      <c r="L2" s="12">
        <f>K2/B33</f>
        <v>0.2</v>
      </c>
      <c r="N2" s="2" t="s">
        <v>316</v>
      </c>
      <c r="O2" s="11">
        <f>COUNTIF(E2:E31, "1")</f>
        <v>22</v>
      </c>
      <c r="P2" s="12">
        <f t="shared" ref="P2:P6" si="1">O2/$B$33</f>
        <v>0.7333333333</v>
      </c>
    </row>
    <row r="3">
      <c r="A3" s="1" t="s">
        <v>33</v>
      </c>
      <c r="B3" s="3" t="s">
        <v>19</v>
      </c>
      <c r="C3" s="3" t="s">
        <v>34</v>
      </c>
      <c r="D3" s="4">
        <v>4.0</v>
      </c>
      <c r="E3" s="4">
        <v>1.0</v>
      </c>
      <c r="G3" s="3" t="s">
        <v>19</v>
      </c>
      <c r="H3" s="11">
        <f>COUNTIF(B2:B31, "25 - 30 years old")</f>
        <v>12</v>
      </c>
      <c r="J3" s="2" t="s">
        <v>317</v>
      </c>
      <c r="K3" s="11">
        <f>COUNTIF(D2:D31, "2")</f>
        <v>4</v>
      </c>
      <c r="L3" s="12">
        <f t="shared" ref="L3:L6" si="2">K3/$B$33</f>
        <v>0.1333333333</v>
      </c>
      <c r="N3" s="2" t="s">
        <v>317</v>
      </c>
      <c r="O3" s="11">
        <f>COUNTIF(E2:E31,2)</f>
        <v>6</v>
      </c>
      <c r="P3" s="12">
        <f t="shared" si="1"/>
        <v>0.2</v>
      </c>
    </row>
    <row r="4">
      <c r="A4" s="3" t="s">
        <v>18</v>
      </c>
      <c r="B4" s="3" t="s">
        <v>46</v>
      </c>
      <c r="C4" s="3" t="s">
        <v>20</v>
      </c>
      <c r="D4" s="4">
        <v>5.0</v>
      </c>
      <c r="E4" s="4">
        <v>2.0</v>
      </c>
      <c r="G4" s="1" t="s">
        <v>100</v>
      </c>
      <c r="H4" s="11">
        <f>COUNTIF(B2:B31, "30 - 45 years old")</f>
        <v>7</v>
      </c>
      <c r="J4" s="2" t="s">
        <v>318</v>
      </c>
      <c r="K4" s="11">
        <f>COUNTIF(D2:D31, "3")</f>
        <v>4</v>
      </c>
      <c r="L4" s="12">
        <f t="shared" si="2"/>
        <v>0.1333333333</v>
      </c>
      <c r="N4" s="2" t="s">
        <v>318</v>
      </c>
      <c r="O4" s="11">
        <f>COUNTIF(E2:E31, "3")</f>
        <v>0</v>
      </c>
      <c r="P4" s="12">
        <f t="shared" si="1"/>
        <v>0</v>
      </c>
    </row>
    <row r="5">
      <c r="A5" s="1" t="s">
        <v>33</v>
      </c>
      <c r="B5" s="3" t="s">
        <v>46</v>
      </c>
      <c r="C5" s="3" t="s">
        <v>20</v>
      </c>
      <c r="D5" s="4">
        <v>2.0</v>
      </c>
      <c r="E5" s="4">
        <v>1.0</v>
      </c>
      <c r="G5" s="13" t="s">
        <v>145</v>
      </c>
      <c r="H5" s="10">
        <f>COUNTIF(B2:B31, "45+")</f>
        <v>3</v>
      </c>
      <c r="J5" s="2" t="s">
        <v>319</v>
      </c>
      <c r="K5" s="11">
        <f>COUNTIF(D2:D31, "4")</f>
        <v>2</v>
      </c>
      <c r="L5" s="12">
        <f t="shared" si="2"/>
        <v>0.06666666667</v>
      </c>
      <c r="N5" s="2" t="s">
        <v>319</v>
      </c>
      <c r="O5" s="11">
        <f>COUNTIF(E2:E31, "4")</f>
        <v>0</v>
      </c>
      <c r="P5" s="12">
        <f t="shared" si="1"/>
        <v>0</v>
      </c>
    </row>
    <row r="6">
      <c r="A6" s="3" t="s">
        <v>18</v>
      </c>
      <c r="B6" s="3" t="s">
        <v>19</v>
      </c>
      <c r="C6" s="3" t="s">
        <v>20</v>
      </c>
      <c r="D6" s="4">
        <v>5.0</v>
      </c>
      <c r="E6" s="4">
        <v>2.0</v>
      </c>
      <c r="G6" s="2" t="s">
        <v>320</v>
      </c>
      <c r="H6" s="2" t="s">
        <v>321</v>
      </c>
      <c r="J6" s="14" t="s">
        <v>322</v>
      </c>
      <c r="K6" s="10">
        <f>COUNTIF(D2:D31, "5")</f>
        <v>14</v>
      </c>
      <c r="L6" s="15">
        <f t="shared" si="2"/>
        <v>0.4666666667</v>
      </c>
      <c r="N6" s="14" t="s">
        <v>322</v>
      </c>
      <c r="O6" s="10">
        <f>COUNTIF(E2:E31, "5")</f>
        <v>2</v>
      </c>
      <c r="P6" s="15">
        <f t="shared" si="1"/>
        <v>0.06666666667</v>
      </c>
    </row>
    <row r="7">
      <c r="A7" s="1" t="s">
        <v>33</v>
      </c>
      <c r="B7" s="1" t="s">
        <v>46</v>
      </c>
      <c r="C7" s="1" t="s">
        <v>164</v>
      </c>
      <c r="D7" s="4">
        <v>3.0</v>
      </c>
      <c r="E7" s="4">
        <v>1.0</v>
      </c>
    </row>
    <row r="8">
      <c r="A8" s="1" t="s">
        <v>33</v>
      </c>
      <c r="B8" s="1" t="s">
        <v>46</v>
      </c>
      <c r="C8" s="1" t="s">
        <v>20</v>
      </c>
      <c r="D8" s="4">
        <v>1.0</v>
      </c>
      <c r="E8" s="4">
        <v>1.0</v>
      </c>
    </row>
    <row r="9">
      <c r="A9" s="1" t="s">
        <v>33</v>
      </c>
      <c r="B9" s="1" t="s">
        <v>100</v>
      </c>
      <c r="C9" s="1" t="s">
        <v>323</v>
      </c>
      <c r="D9" s="4">
        <v>2.0</v>
      </c>
      <c r="E9" s="4">
        <v>1.0</v>
      </c>
    </row>
    <row r="10">
      <c r="A10" s="1" t="s">
        <v>18</v>
      </c>
      <c r="B10" s="1" t="s">
        <v>100</v>
      </c>
      <c r="C10" s="1" t="s">
        <v>323</v>
      </c>
      <c r="D10" s="4">
        <v>5.0</v>
      </c>
      <c r="E10" s="4">
        <v>1.0</v>
      </c>
      <c r="G10" s="9" t="s">
        <v>309</v>
      </c>
      <c r="H10" s="10"/>
      <c r="J10" s="9" t="s">
        <v>311</v>
      </c>
      <c r="K10" s="16"/>
      <c r="L10" s="10"/>
    </row>
    <row r="11">
      <c r="A11" s="1" t="s">
        <v>18</v>
      </c>
      <c r="B11" s="1" t="s">
        <v>100</v>
      </c>
      <c r="C11" s="1" t="s">
        <v>194</v>
      </c>
      <c r="D11" s="4">
        <v>5.0</v>
      </c>
      <c r="E11" s="4">
        <v>1.0</v>
      </c>
      <c r="G11" s="2" t="s">
        <v>324</v>
      </c>
      <c r="H11" s="11">
        <f>COUNTIF(A2:A31,"Male")</f>
        <v>14</v>
      </c>
      <c r="J11" s="3" t="s">
        <v>75</v>
      </c>
      <c r="K11" s="11">
        <f>COUNTIF($C$2:$C$31, "Secondary School (Realschule)")</f>
        <v>2</v>
      </c>
      <c r="L11" s="12">
        <f t="shared" ref="L11:L17" si="3">K11/$B$33</f>
        <v>0.06666666667</v>
      </c>
    </row>
    <row r="12">
      <c r="A12" s="1" t="s">
        <v>33</v>
      </c>
      <c r="B12" s="1" t="s">
        <v>100</v>
      </c>
      <c r="C12" s="1" t="s">
        <v>323</v>
      </c>
      <c r="D12" s="4">
        <v>1.0</v>
      </c>
      <c r="E12" s="4">
        <v>1.0</v>
      </c>
      <c r="G12" s="2" t="s">
        <v>33</v>
      </c>
      <c r="H12" s="11">
        <f>COUNTIF($A$2:$A$31,"Female")</f>
        <v>15</v>
      </c>
      <c r="J12" s="1" t="s">
        <v>325</v>
      </c>
      <c r="K12" s="11">
        <f>COUNTIF($C$2:$C$31, "Seconday General School (Hauptschule)")</f>
        <v>1</v>
      </c>
      <c r="L12" s="12">
        <f t="shared" si="3"/>
        <v>0.03333333333</v>
      </c>
    </row>
    <row r="13">
      <c r="A13" s="1" t="s">
        <v>33</v>
      </c>
      <c r="B13" s="3" t="s">
        <v>145</v>
      </c>
      <c r="C13" s="1" t="s">
        <v>244</v>
      </c>
      <c r="D13" s="4">
        <v>1.0</v>
      </c>
      <c r="E13" s="4">
        <v>1.0</v>
      </c>
      <c r="G13" s="2" t="s">
        <v>326</v>
      </c>
      <c r="H13" s="11">
        <f>COUNTIF($A$2:$A$31,"Nonbinary")</f>
        <v>1</v>
      </c>
      <c r="J13" s="1" t="s">
        <v>327</v>
      </c>
      <c r="K13" s="11">
        <f>COUNTIF($C$2:$C$31, "High School Diploma (Abitur/Matura)")</f>
        <v>9</v>
      </c>
      <c r="L13" s="12">
        <f t="shared" si="3"/>
        <v>0.3</v>
      </c>
    </row>
    <row r="14">
      <c r="A14" s="3" t="s">
        <v>18</v>
      </c>
      <c r="B14" s="3" t="s">
        <v>100</v>
      </c>
      <c r="C14" s="3" t="s">
        <v>20</v>
      </c>
      <c r="D14" s="4">
        <v>5.0</v>
      </c>
      <c r="E14" s="4">
        <v>1.0</v>
      </c>
      <c r="J14" s="1" t="s">
        <v>328</v>
      </c>
      <c r="K14" s="11">
        <f>COUNTIF($C$2:$C$31, "Bachelors' Degree")</f>
        <v>12</v>
      </c>
      <c r="L14" s="12">
        <f t="shared" si="3"/>
        <v>0.4</v>
      </c>
    </row>
    <row r="15">
      <c r="A15" s="3" t="s">
        <v>18</v>
      </c>
      <c r="B15" s="3" t="s">
        <v>19</v>
      </c>
      <c r="C15" s="3" t="s">
        <v>164</v>
      </c>
      <c r="D15" s="4">
        <v>3.0</v>
      </c>
      <c r="E15" s="4">
        <v>1.0</v>
      </c>
      <c r="J15" s="2" t="s">
        <v>329</v>
      </c>
      <c r="K15" s="11">
        <f>COUNTIF($C$2:$C$31, "Master's Degree")</f>
        <v>0</v>
      </c>
      <c r="L15" s="12">
        <f t="shared" si="3"/>
        <v>0</v>
      </c>
    </row>
    <row r="16">
      <c r="A16" s="3" t="s">
        <v>18</v>
      </c>
      <c r="B16" s="3" t="s">
        <v>100</v>
      </c>
      <c r="C16" s="3" t="s">
        <v>175</v>
      </c>
      <c r="D16" s="4">
        <v>5.0</v>
      </c>
      <c r="E16" s="4">
        <v>5.0</v>
      </c>
      <c r="J16" s="2" t="s">
        <v>330</v>
      </c>
      <c r="K16" s="11">
        <f>COUNTIF($C$2:$C$31, "Ph.D. or higher")</f>
        <v>2</v>
      </c>
      <c r="L16" s="12">
        <f t="shared" si="3"/>
        <v>0.06666666667</v>
      </c>
    </row>
    <row r="17">
      <c r="A17" s="3" t="s">
        <v>18</v>
      </c>
      <c r="B17" s="3" t="s">
        <v>100</v>
      </c>
      <c r="C17" s="3" t="s">
        <v>20</v>
      </c>
      <c r="D17" s="4">
        <v>1.0</v>
      </c>
      <c r="E17" s="4">
        <v>1.0</v>
      </c>
      <c r="J17" s="17" t="s">
        <v>331</v>
      </c>
      <c r="K17" s="10">
        <f>COUNTIF($C$2:$C$31, "Technical College ( Berufsschule, Fachoberschule)")</f>
        <v>4</v>
      </c>
      <c r="L17" s="15">
        <f t="shared" si="3"/>
        <v>0.1333333333</v>
      </c>
    </row>
    <row r="18">
      <c r="A18" s="1" t="s">
        <v>33</v>
      </c>
      <c r="B18" s="3" t="s">
        <v>19</v>
      </c>
      <c r="C18" s="3" t="s">
        <v>194</v>
      </c>
      <c r="D18" s="4">
        <v>5.0</v>
      </c>
      <c r="E18" s="4">
        <v>1.0</v>
      </c>
    </row>
    <row r="19">
      <c r="A19" s="3" t="s">
        <v>18</v>
      </c>
      <c r="B19" s="3" t="s">
        <v>19</v>
      </c>
      <c r="C19" s="3" t="s">
        <v>194</v>
      </c>
      <c r="D19" s="4">
        <v>3.0</v>
      </c>
      <c r="E19" s="4">
        <v>1.0</v>
      </c>
    </row>
    <row r="20">
      <c r="A20" s="1" t="s">
        <v>33</v>
      </c>
      <c r="B20" s="3" t="s">
        <v>46</v>
      </c>
      <c r="C20" s="3" t="s">
        <v>20</v>
      </c>
      <c r="D20" s="4">
        <v>5.0</v>
      </c>
      <c r="E20" s="4">
        <v>1.0</v>
      </c>
    </row>
    <row r="21">
      <c r="A21" s="1" t="s">
        <v>33</v>
      </c>
      <c r="B21" s="3" t="s">
        <v>19</v>
      </c>
      <c r="C21" s="3" t="s">
        <v>20</v>
      </c>
      <c r="D21" s="4">
        <v>5.0</v>
      </c>
      <c r="E21" s="4">
        <v>1.0</v>
      </c>
    </row>
    <row r="22">
      <c r="A22" s="1" t="s">
        <v>33</v>
      </c>
      <c r="B22" s="3" t="s">
        <v>19</v>
      </c>
      <c r="C22" s="3" t="s">
        <v>194</v>
      </c>
      <c r="D22" s="4">
        <v>2.0</v>
      </c>
      <c r="E22" s="4">
        <v>1.0</v>
      </c>
    </row>
    <row r="23">
      <c r="A23" s="1" t="s">
        <v>18</v>
      </c>
      <c r="B23" s="3" t="s">
        <v>145</v>
      </c>
      <c r="C23" s="1" t="s">
        <v>194</v>
      </c>
      <c r="D23" s="4">
        <v>1.0</v>
      </c>
      <c r="E23" s="4">
        <v>1.0</v>
      </c>
    </row>
    <row r="24">
      <c r="A24" s="1" t="s">
        <v>33</v>
      </c>
      <c r="B24" s="3" t="s">
        <v>145</v>
      </c>
      <c r="C24" s="3" t="s">
        <v>244</v>
      </c>
      <c r="D24" s="4">
        <v>2.0</v>
      </c>
      <c r="E24" s="4">
        <v>1.0</v>
      </c>
    </row>
    <row r="25">
      <c r="A25" s="3" t="s">
        <v>254</v>
      </c>
      <c r="B25" s="3" t="s">
        <v>46</v>
      </c>
      <c r="C25" s="3" t="s">
        <v>194</v>
      </c>
      <c r="D25" s="4">
        <v>5.0</v>
      </c>
      <c r="E25" s="4">
        <v>2.0</v>
      </c>
    </row>
    <row r="26">
      <c r="A26" s="3" t="s">
        <v>18</v>
      </c>
      <c r="B26" s="3" t="s">
        <v>19</v>
      </c>
      <c r="C26" s="3" t="s">
        <v>194</v>
      </c>
      <c r="D26" s="4">
        <v>5.0</v>
      </c>
      <c r="E26" s="4">
        <v>2.0</v>
      </c>
    </row>
    <row r="27">
      <c r="A27" s="1" t="s">
        <v>33</v>
      </c>
      <c r="B27" s="3" t="s">
        <v>46</v>
      </c>
      <c r="C27" s="3" t="s">
        <v>194</v>
      </c>
      <c r="D27" s="4">
        <v>3.0</v>
      </c>
      <c r="E27" s="4">
        <v>2.0</v>
      </c>
    </row>
    <row r="28">
      <c r="A28" s="1" t="s">
        <v>33</v>
      </c>
      <c r="B28" s="3" t="s">
        <v>19</v>
      </c>
      <c r="C28" s="3" t="s">
        <v>194</v>
      </c>
      <c r="D28" s="4">
        <v>1.0</v>
      </c>
      <c r="E28" s="4">
        <v>1.0</v>
      </c>
    </row>
    <row r="29">
      <c r="A29" s="3" t="s">
        <v>18</v>
      </c>
      <c r="B29" s="3" t="s">
        <v>46</v>
      </c>
      <c r="C29" s="3" t="s">
        <v>194</v>
      </c>
      <c r="D29" s="4">
        <v>5.0</v>
      </c>
      <c r="E29" s="4">
        <v>1.0</v>
      </c>
    </row>
    <row r="30">
      <c r="A30" s="1" t="s">
        <v>33</v>
      </c>
      <c r="B30" s="3" t="s">
        <v>19</v>
      </c>
      <c r="C30" s="3" t="s">
        <v>194</v>
      </c>
      <c r="D30" s="4">
        <v>4.0</v>
      </c>
      <c r="E30" s="4">
        <v>5.0</v>
      </c>
    </row>
    <row r="31">
      <c r="A31" s="3" t="s">
        <v>18</v>
      </c>
      <c r="B31" s="3" t="s">
        <v>19</v>
      </c>
      <c r="C31" s="3" t="s">
        <v>194</v>
      </c>
      <c r="D31" s="4">
        <v>5.0</v>
      </c>
      <c r="E31" s="4">
        <v>1.0</v>
      </c>
    </row>
    <row r="33">
      <c r="A33" s="6" t="s">
        <v>332</v>
      </c>
      <c r="B33" s="2">
        <v>30.0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6" max="6" width="28.38"/>
  </cols>
  <sheetData>
    <row r="2">
      <c r="A2" s="9" t="s">
        <v>333</v>
      </c>
      <c r="B2" s="10"/>
      <c r="C2" s="10"/>
      <c r="D2" s="10"/>
      <c r="E2" s="10"/>
      <c r="F2" s="10"/>
      <c r="G2" s="10"/>
      <c r="H2" s="10"/>
      <c r="I2" s="10"/>
      <c r="J2" s="10"/>
      <c r="K2" s="10"/>
      <c r="L2" s="10"/>
      <c r="M2" s="10"/>
      <c r="N2" s="10"/>
      <c r="O2" s="10"/>
      <c r="P2" s="10"/>
      <c r="Q2" s="10"/>
      <c r="R2" s="10"/>
      <c r="S2" s="10"/>
      <c r="T2" s="10"/>
      <c r="U2" s="10"/>
    </row>
    <row r="3">
      <c r="A3" s="2" t="s">
        <v>4</v>
      </c>
      <c r="B3" s="2" t="s">
        <v>334</v>
      </c>
    </row>
    <row r="4">
      <c r="A4" s="4">
        <v>5.0</v>
      </c>
      <c r="B4" s="3" t="s">
        <v>57</v>
      </c>
    </row>
    <row r="5">
      <c r="A5" s="4">
        <v>3.0</v>
      </c>
      <c r="B5" s="3" t="s">
        <v>86</v>
      </c>
    </row>
    <row r="6">
      <c r="A6" s="4">
        <v>2.0</v>
      </c>
      <c r="B6" s="3" t="s">
        <v>112</v>
      </c>
    </row>
    <row r="7">
      <c r="A7" s="4">
        <v>5.0</v>
      </c>
      <c r="B7" s="3" t="s">
        <v>123</v>
      </c>
    </row>
    <row r="8">
      <c r="A8" s="4">
        <v>1.0</v>
      </c>
      <c r="B8" s="3" t="s">
        <v>155</v>
      </c>
    </row>
    <row r="9">
      <c r="A9" s="4">
        <v>5.0</v>
      </c>
      <c r="B9" s="3" t="s">
        <v>183</v>
      </c>
    </row>
    <row r="10">
      <c r="A10" s="4">
        <v>5.0</v>
      </c>
      <c r="B10" s="3" t="s">
        <v>225</v>
      </c>
    </row>
    <row r="11">
      <c r="A11" s="4">
        <v>2.0</v>
      </c>
      <c r="B11" s="3" t="s">
        <v>233</v>
      </c>
    </row>
    <row r="12">
      <c r="A12" s="4">
        <v>5.0</v>
      </c>
      <c r="B12" s="3" t="s">
        <v>262</v>
      </c>
    </row>
    <row r="13">
      <c r="A13" s="4">
        <v>1.0</v>
      </c>
      <c r="B13" s="3" t="s">
        <v>286</v>
      </c>
    </row>
    <row r="14">
      <c r="A14" s="4">
        <v>5.0</v>
      </c>
      <c r="B14" s="3" t="s">
        <v>308</v>
      </c>
    </row>
    <row r="16">
      <c r="A16" s="18" t="s">
        <v>335</v>
      </c>
      <c r="B16" s="19"/>
      <c r="C16" s="19"/>
      <c r="G16" s="6"/>
      <c r="H16" s="20" t="s">
        <v>336</v>
      </c>
      <c r="I16" s="21"/>
      <c r="J16" s="21"/>
    </row>
    <row r="17">
      <c r="A17" s="2" t="s">
        <v>337</v>
      </c>
      <c r="G17" s="6"/>
      <c r="H17" s="2" t="s">
        <v>338</v>
      </c>
    </row>
    <row r="18">
      <c r="A18" s="22" t="s">
        <v>339</v>
      </c>
      <c r="B18" s="23"/>
      <c r="C18" s="23"/>
      <c r="D18" s="23"/>
      <c r="E18" s="23"/>
      <c r="F18" s="23"/>
      <c r="G18" s="24"/>
      <c r="H18" s="24" t="s">
        <v>340</v>
      </c>
    </row>
    <row r="19">
      <c r="A19" s="22" t="s">
        <v>341</v>
      </c>
      <c r="B19" s="23"/>
      <c r="C19" s="23"/>
      <c r="D19" s="23"/>
      <c r="E19" s="23"/>
      <c r="F19" s="23"/>
      <c r="G19" s="23"/>
      <c r="H19" s="25" t="s">
        <v>342</v>
      </c>
    </row>
    <row r="20">
      <c r="A20" s="22" t="s">
        <v>343</v>
      </c>
      <c r="B20" s="23"/>
      <c r="C20" s="23"/>
      <c r="D20" s="23"/>
      <c r="E20" s="23"/>
      <c r="F20" s="23"/>
      <c r="G20" s="23"/>
      <c r="H20" s="25" t="s">
        <v>344</v>
      </c>
    </row>
    <row r="21">
      <c r="A21" s="22"/>
      <c r="B21" s="23"/>
      <c r="C21" s="23"/>
      <c r="D21" s="23"/>
      <c r="E21" s="23"/>
      <c r="F21" s="23"/>
      <c r="G21" s="23"/>
      <c r="H21" s="24"/>
    </row>
    <row r="22">
      <c r="A22" s="26"/>
      <c r="B22" s="23"/>
      <c r="C22" s="23"/>
      <c r="D22" s="23"/>
      <c r="E22" s="23"/>
      <c r="F22" s="23"/>
      <c r="G22" s="23"/>
      <c r="H22" s="26"/>
    </row>
    <row r="23">
      <c r="A23" s="25"/>
      <c r="B23" s="23"/>
      <c r="C23" s="23"/>
      <c r="D23" s="23"/>
      <c r="E23" s="23"/>
      <c r="F23" s="23"/>
      <c r="G23" s="23"/>
      <c r="H23" s="22"/>
    </row>
    <row r="24">
      <c r="A24" s="27" t="s">
        <v>21</v>
      </c>
      <c r="B24" s="28"/>
      <c r="C24" s="28"/>
      <c r="D24" s="28"/>
      <c r="E24" s="28"/>
      <c r="F24" s="28"/>
      <c r="G24" s="28"/>
      <c r="H24" s="29"/>
      <c r="I24" s="10"/>
      <c r="J24" s="10"/>
      <c r="K24" s="10"/>
      <c r="L24" s="10"/>
      <c r="M24" s="10"/>
      <c r="N24" s="10"/>
      <c r="O24" s="10"/>
    </row>
    <row r="25">
      <c r="A25" s="22" t="s">
        <v>4</v>
      </c>
      <c r="B25" s="24" t="s">
        <v>334</v>
      </c>
      <c r="C25" s="23"/>
      <c r="D25" s="23"/>
      <c r="E25" s="23"/>
      <c r="F25" s="23"/>
      <c r="G25" s="23"/>
      <c r="H25" s="24"/>
    </row>
    <row r="26">
      <c r="A26" s="4">
        <v>5.0</v>
      </c>
      <c r="B26" s="3" t="s">
        <v>32</v>
      </c>
      <c r="C26" s="23"/>
      <c r="D26" s="23"/>
      <c r="E26" s="23"/>
      <c r="F26" s="23"/>
      <c r="G26" s="23"/>
      <c r="H26" s="25"/>
    </row>
    <row r="27">
      <c r="A27" s="4">
        <v>2.0</v>
      </c>
      <c r="B27" s="3" t="s">
        <v>66</v>
      </c>
    </row>
    <row r="28">
      <c r="A28" s="4">
        <v>5.0</v>
      </c>
      <c r="B28" s="3" t="s">
        <v>134</v>
      </c>
    </row>
    <row r="29">
      <c r="A29" s="4">
        <v>3.0</v>
      </c>
      <c r="B29" s="3" t="s">
        <v>174</v>
      </c>
    </row>
    <row r="30">
      <c r="A30" s="4">
        <v>5.0</v>
      </c>
      <c r="B30" s="3" t="s">
        <v>202</v>
      </c>
    </row>
    <row r="31">
      <c r="A31" s="4">
        <v>5.0</v>
      </c>
      <c r="B31" s="3" t="s">
        <v>219</v>
      </c>
    </row>
    <row r="32">
      <c r="A32" s="4">
        <v>2.0</v>
      </c>
      <c r="B32" s="3" t="s">
        <v>253</v>
      </c>
    </row>
    <row r="33">
      <c r="A33" s="4">
        <v>5.0</v>
      </c>
      <c r="B33" s="3" t="s">
        <v>271</v>
      </c>
    </row>
    <row r="34">
      <c r="A34" s="4">
        <v>5.0</v>
      </c>
      <c r="B34" s="3" t="s">
        <v>293</v>
      </c>
    </row>
    <row r="36">
      <c r="A36" s="18" t="s">
        <v>335</v>
      </c>
      <c r="B36" s="19"/>
      <c r="C36" s="19"/>
      <c r="D36" s="19"/>
      <c r="E36" s="19"/>
      <c r="H36" s="20" t="s">
        <v>336</v>
      </c>
      <c r="I36" s="21"/>
      <c r="J36" s="21"/>
      <c r="K36" s="21"/>
      <c r="L36" s="21"/>
    </row>
    <row r="37">
      <c r="A37" s="2" t="s">
        <v>345</v>
      </c>
      <c r="H37" s="2" t="s">
        <v>346</v>
      </c>
    </row>
    <row r="38">
      <c r="A38" s="2" t="s">
        <v>347</v>
      </c>
      <c r="H38" s="2" t="s">
        <v>348</v>
      </c>
    </row>
    <row r="39">
      <c r="A39" s="2" t="s">
        <v>349</v>
      </c>
      <c r="H39" s="2" t="s">
        <v>350</v>
      </c>
    </row>
    <row r="40">
      <c r="A40" s="30"/>
      <c r="H40" s="30"/>
    </row>
    <row r="41">
      <c r="A41" s="1"/>
      <c r="H41" s="30"/>
    </row>
    <row r="42">
      <c r="A42" s="1" t="s">
        <v>351</v>
      </c>
      <c r="H42" s="30"/>
    </row>
    <row r="43">
      <c r="A43" s="1" t="s">
        <v>352</v>
      </c>
      <c r="H43" s="30"/>
    </row>
    <row r="44">
      <c r="A44" s="1"/>
      <c r="H44" s="30"/>
    </row>
    <row r="45">
      <c r="A45" s="1"/>
      <c r="H45" s="30"/>
    </row>
    <row r="46">
      <c r="A46" s="1"/>
      <c r="H46" s="30"/>
    </row>
    <row r="47">
      <c r="A47" s="31" t="s">
        <v>353</v>
      </c>
      <c r="B47" s="10"/>
      <c r="C47" s="10"/>
      <c r="D47" s="10"/>
      <c r="E47" s="10"/>
      <c r="F47" s="10"/>
      <c r="G47" s="10"/>
      <c r="H47" s="17"/>
      <c r="I47" s="10"/>
      <c r="J47" s="10"/>
      <c r="K47" s="10"/>
      <c r="L47" s="10"/>
      <c r="M47" s="10"/>
      <c r="N47" s="10"/>
      <c r="O47" s="10"/>
      <c r="P47" s="10"/>
      <c r="Q47" s="10"/>
    </row>
    <row r="48">
      <c r="A48" s="1" t="s">
        <v>4</v>
      </c>
      <c r="B48" s="2" t="s">
        <v>334</v>
      </c>
      <c r="H48" s="1"/>
    </row>
    <row r="49">
      <c r="A49" s="4">
        <v>4.0</v>
      </c>
      <c r="B49" s="3" t="s">
        <v>45</v>
      </c>
      <c r="H49" s="3"/>
    </row>
    <row r="50">
      <c r="A50" s="4">
        <v>5.0</v>
      </c>
      <c r="B50" s="3" t="s">
        <v>74</v>
      </c>
    </row>
    <row r="51">
      <c r="A51" s="4">
        <v>1.0</v>
      </c>
      <c r="B51" s="3" t="s">
        <v>99</v>
      </c>
    </row>
    <row r="52">
      <c r="A52" s="4">
        <v>1.0</v>
      </c>
      <c r="B52" s="3" t="s">
        <v>144</v>
      </c>
    </row>
    <row r="53">
      <c r="A53" s="4">
        <v>5.0</v>
      </c>
      <c r="B53" s="3" t="s">
        <v>163</v>
      </c>
    </row>
    <row r="54">
      <c r="A54" s="4">
        <v>1.0</v>
      </c>
      <c r="B54" s="3" t="s">
        <v>193</v>
      </c>
    </row>
    <row r="55">
      <c r="A55" s="4">
        <v>3.0</v>
      </c>
      <c r="B55" s="3" t="s">
        <v>210</v>
      </c>
    </row>
    <row r="56">
      <c r="A56" s="4">
        <v>1.0</v>
      </c>
      <c r="B56" s="3" t="s">
        <v>243</v>
      </c>
    </row>
    <row r="57">
      <c r="A57" s="4">
        <v>3.0</v>
      </c>
      <c r="B57" s="3" t="s">
        <v>279</v>
      </c>
    </row>
    <row r="58">
      <c r="A58" s="4">
        <v>4.0</v>
      </c>
      <c r="B58" s="3" t="s">
        <v>302</v>
      </c>
    </row>
    <row r="60">
      <c r="A60" s="18" t="s">
        <v>335</v>
      </c>
      <c r="B60" s="19"/>
      <c r="C60" s="19"/>
      <c r="D60" s="19"/>
      <c r="H60" s="20" t="s">
        <v>336</v>
      </c>
      <c r="I60" s="21"/>
      <c r="J60" s="21"/>
      <c r="K60" s="21"/>
      <c r="L60" s="21"/>
    </row>
    <row r="61">
      <c r="A61" s="2" t="s">
        <v>354</v>
      </c>
      <c r="H61" s="2" t="s">
        <v>355</v>
      </c>
    </row>
    <row r="62">
      <c r="A62" s="2" t="s">
        <v>356</v>
      </c>
      <c r="H62" s="2" t="s">
        <v>357</v>
      </c>
    </row>
    <row r="63">
      <c r="A63" s="2" t="s">
        <v>358</v>
      </c>
      <c r="H63" s="2" t="s">
        <v>359</v>
      </c>
    </row>
    <row r="64">
      <c r="A64" s="30" t="s">
        <v>360</v>
      </c>
      <c r="H64" s="30" t="s">
        <v>361</v>
      </c>
    </row>
    <row r="65">
      <c r="H65" s="1"/>
    </row>
    <row r="67">
      <c r="A67" s="6" t="s">
        <v>362</v>
      </c>
      <c r="D67" s="6" t="s">
        <v>363</v>
      </c>
      <c r="G67" s="6" t="s">
        <v>364</v>
      </c>
    </row>
    <row r="68">
      <c r="A68" s="2" t="s">
        <v>337</v>
      </c>
      <c r="D68" s="2" t="s">
        <v>354</v>
      </c>
      <c r="G68" s="2" t="s">
        <v>345</v>
      </c>
    </row>
    <row r="69">
      <c r="A69" s="22" t="s">
        <v>339</v>
      </c>
      <c r="D69" s="2" t="s">
        <v>356</v>
      </c>
      <c r="G69" s="2" t="s">
        <v>347</v>
      </c>
    </row>
    <row r="70">
      <c r="A70" s="22" t="s">
        <v>341</v>
      </c>
      <c r="D70" s="2" t="s">
        <v>358</v>
      </c>
      <c r="G70" s="2" t="s">
        <v>349</v>
      </c>
    </row>
    <row r="71">
      <c r="A71" s="22" t="s">
        <v>343</v>
      </c>
      <c r="D71" s="30" t="s">
        <v>360</v>
      </c>
    </row>
    <row r="73">
      <c r="A73" s="6" t="s">
        <v>365</v>
      </c>
    </row>
    <row r="74">
      <c r="A74" s="2" t="s">
        <v>366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6.0"/>
    <col customWidth="1" min="3" max="3" width="5.63"/>
    <col customWidth="1" min="4" max="4" width="15.13"/>
    <col customWidth="1" min="5" max="5" width="15.38"/>
    <col customWidth="1" min="6" max="6" width="17.75"/>
    <col customWidth="1" min="10" max="10" width="16.88"/>
    <col customWidth="1" min="11" max="11" width="15.88"/>
    <col customWidth="1" min="12" max="12" width="13.88"/>
    <col customWidth="1" min="14" max="14" width="14.88"/>
    <col customWidth="1" min="15" max="15" width="16.5"/>
    <col customWidth="1" min="16" max="16" width="14.88"/>
    <col customWidth="1" min="19" max="19" width="15.63"/>
    <col customWidth="1" min="20" max="20" width="15.13"/>
    <col customWidth="1" min="21" max="21" width="13.88"/>
    <col customWidth="1" min="24" max="24" width="15.88"/>
    <col customWidth="1" min="25" max="25" width="14.63"/>
    <col customWidth="1" min="26" max="26" width="13.5"/>
    <col customWidth="1" min="33" max="33" width="17.88"/>
  </cols>
  <sheetData>
    <row r="1">
      <c r="A1" s="1"/>
      <c r="B1" s="1"/>
      <c r="C1" s="1"/>
      <c r="D1" s="1" t="s">
        <v>0</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2" t="s">
        <v>17</v>
      </c>
    </row>
    <row r="2">
      <c r="A2" s="4"/>
      <c r="B2" s="4"/>
      <c r="C2" s="4"/>
      <c r="D2" s="4">
        <v>3.0</v>
      </c>
      <c r="E2" s="3" t="s">
        <v>18</v>
      </c>
      <c r="F2" s="3" t="s">
        <v>46</v>
      </c>
      <c r="G2" s="3" t="s">
        <v>20</v>
      </c>
      <c r="H2" s="4">
        <v>5.0</v>
      </c>
      <c r="I2" s="4">
        <v>2.0</v>
      </c>
      <c r="J2" s="3" t="s">
        <v>47</v>
      </c>
      <c r="K2" s="3" t="s">
        <v>48</v>
      </c>
      <c r="L2" s="3" t="s">
        <v>49</v>
      </c>
      <c r="M2" s="3" t="s">
        <v>50</v>
      </c>
      <c r="N2" s="3" t="s">
        <v>51</v>
      </c>
      <c r="O2" s="3" t="s">
        <v>52</v>
      </c>
      <c r="P2" s="3" t="s">
        <v>27</v>
      </c>
      <c r="Q2" s="3" t="s">
        <v>53</v>
      </c>
      <c r="R2" s="3" t="s">
        <v>54</v>
      </c>
      <c r="S2" s="3" t="s">
        <v>55</v>
      </c>
      <c r="T2" s="3" t="s">
        <v>56</v>
      </c>
      <c r="U2" s="3" t="s">
        <v>57</v>
      </c>
      <c r="V2" s="3"/>
      <c r="W2" s="3"/>
      <c r="X2" s="3"/>
      <c r="Y2" s="3"/>
      <c r="Z2" s="3"/>
      <c r="AA2" s="3"/>
      <c r="AB2" s="3"/>
      <c r="AC2" s="3"/>
      <c r="AD2" s="3"/>
      <c r="AE2" s="3"/>
      <c r="AF2" s="3"/>
      <c r="AG2" s="3"/>
      <c r="AH2" s="3"/>
      <c r="AI2" s="3"/>
      <c r="AJ2" s="3"/>
      <c r="AK2" s="3"/>
      <c r="AL2" s="3"/>
      <c r="AM2" s="3"/>
      <c r="AN2" s="3"/>
      <c r="AO2" s="3"/>
      <c r="AP2" s="3"/>
    </row>
    <row r="3">
      <c r="A3" s="4"/>
      <c r="B3" s="4"/>
      <c r="C3" s="4"/>
      <c r="D3" s="4">
        <v>6.0</v>
      </c>
      <c r="E3" s="1" t="s">
        <v>33</v>
      </c>
      <c r="F3" s="1" t="s">
        <v>46</v>
      </c>
      <c r="G3" s="3" t="s">
        <v>75</v>
      </c>
      <c r="H3" s="4">
        <v>3.0</v>
      </c>
      <c r="I3" s="4">
        <v>1.0</v>
      </c>
      <c r="J3" s="3" t="s">
        <v>76</v>
      </c>
      <c r="K3" s="3" t="s">
        <v>77</v>
      </c>
      <c r="L3" s="3" t="s">
        <v>78</v>
      </c>
      <c r="M3" s="3" t="s">
        <v>79</v>
      </c>
      <c r="N3" s="3" t="s">
        <v>80</v>
      </c>
      <c r="O3" s="1" t="s">
        <v>81</v>
      </c>
      <c r="P3" s="1" t="s">
        <v>27</v>
      </c>
      <c r="Q3" s="3" t="s">
        <v>82</v>
      </c>
      <c r="R3" s="3" t="s">
        <v>83</v>
      </c>
      <c r="S3" s="3" t="s">
        <v>84</v>
      </c>
      <c r="T3" s="3" t="s">
        <v>85</v>
      </c>
      <c r="U3" s="3" t="s">
        <v>86</v>
      </c>
      <c r="V3" s="3"/>
      <c r="W3" s="3"/>
      <c r="X3" s="3"/>
      <c r="Y3" s="3"/>
      <c r="Z3" s="3"/>
      <c r="AA3" s="3"/>
      <c r="AB3" s="3"/>
      <c r="AC3" s="3"/>
      <c r="AD3" s="3"/>
      <c r="AE3" s="3"/>
      <c r="AF3" s="3"/>
      <c r="AG3" s="3"/>
      <c r="AH3" s="3"/>
      <c r="AI3" s="3"/>
      <c r="AJ3" s="3"/>
      <c r="AK3" s="3"/>
      <c r="AL3" s="3"/>
      <c r="AM3" s="3"/>
      <c r="AN3" s="3"/>
      <c r="AO3" s="3"/>
      <c r="AP3" s="3"/>
    </row>
    <row r="4">
      <c r="A4" s="4"/>
      <c r="B4" s="4"/>
      <c r="C4" s="4"/>
      <c r="D4" s="4">
        <v>8.0</v>
      </c>
      <c r="E4" s="1" t="s">
        <v>33</v>
      </c>
      <c r="F4" s="1" t="s">
        <v>100</v>
      </c>
      <c r="G4" s="3" t="s">
        <v>101</v>
      </c>
      <c r="H4" s="4">
        <v>2.0</v>
      </c>
      <c r="I4" s="4">
        <v>1.0</v>
      </c>
      <c r="J4" s="3" t="s">
        <v>76</v>
      </c>
      <c r="K4" s="3" t="s">
        <v>102</v>
      </c>
      <c r="L4" s="3" t="s">
        <v>103</v>
      </c>
      <c r="M4" s="3" t="s">
        <v>104</v>
      </c>
      <c r="N4" s="3" t="s">
        <v>105</v>
      </c>
      <c r="O4" s="3" t="s">
        <v>106</v>
      </c>
      <c r="P4" s="1" t="s">
        <v>107</v>
      </c>
      <c r="Q4" s="3" t="s">
        <v>108</v>
      </c>
      <c r="R4" s="3" t="s">
        <v>109</v>
      </c>
      <c r="S4" s="3" t="s">
        <v>110</v>
      </c>
      <c r="T4" s="3" t="s">
        <v>111</v>
      </c>
      <c r="U4" s="3" t="s">
        <v>112</v>
      </c>
      <c r="V4" s="3"/>
      <c r="W4" s="3"/>
      <c r="X4" s="3"/>
      <c r="Y4" s="3"/>
      <c r="Z4" s="3"/>
      <c r="AA4" s="3"/>
      <c r="AB4" s="3"/>
      <c r="AC4" s="3"/>
      <c r="AD4" s="3"/>
      <c r="AE4" s="3"/>
      <c r="AF4" s="3"/>
      <c r="AG4" s="3"/>
      <c r="AH4" s="3"/>
      <c r="AI4" s="3"/>
      <c r="AJ4" s="3"/>
      <c r="AK4" s="3"/>
      <c r="AL4" s="3"/>
      <c r="AM4" s="3"/>
      <c r="AN4" s="3"/>
      <c r="AO4" s="3"/>
      <c r="AP4" s="3"/>
    </row>
    <row r="5">
      <c r="A5" s="4"/>
      <c r="B5" s="4"/>
      <c r="C5" s="4"/>
      <c r="D5" s="4">
        <v>9.0</v>
      </c>
      <c r="E5" s="1" t="s">
        <v>18</v>
      </c>
      <c r="F5" s="1" t="s">
        <v>100</v>
      </c>
      <c r="G5" s="3" t="s">
        <v>101</v>
      </c>
      <c r="H5" s="4">
        <v>5.0</v>
      </c>
      <c r="I5" s="4">
        <v>1.0</v>
      </c>
      <c r="J5" s="3" t="s">
        <v>76</v>
      </c>
      <c r="K5" s="3" t="s">
        <v>113</v>
      </c>
      <c r="L5" s="3" t="s">
        <v>114</v>
      </c>
      <c r="M5" s="3" t="s">
        <v>115</v>
      </c>
      <c r="N5" s="3" t="s">
        <v>116</v>
      </c>
      <c r="O5" s="3" t="s">
        <v>117</v>
      </c>
      <c r="P5" s="1" t="s">
        <v>118</v>
      </c>
      <c r="Q5" s="3" t="s">
        <v>119</v>
      </c>
      <c r="R5" s="3" t="s">
        <v>120</v>
      </c>
      <c r="S5" s="3" t="s">
        <v>121</v>
      </c>
      <c r="T5" s="3" t="s">
        <v>122</v>
      </c>
      <c r="U5" s="3" t="s">
        <v>123</v>
      </c>
      <c r="V5" s="3"/>
      <c r="W5" s="3"/>
      <c r="X5" s="3"/>
      <c r="Y5" s="3"/>
      <c r="Z5" s="3"/>
      <c r="AA5" s="3"/>
      <c r="AB5" s="3"/>
      <c r="AC5" s="3"/>
      <c r="AD5" s="3"/>
      <c r="AE5" s="3"/>
      <c r="AF5" s="3"/>
      <c r="AG5" s="3"/>
      <c r="AH5" s="3"/>
      <c r="AI5" s="3"/>
      <c r="AJ5" s="3"/>
      <c r="AK5" s="3"/>
      <c r="AL5" s="3"/>
      <c r="AM5" s="3"/>
      <c r="AN5" s="3"/>
      <c r="AO5" s="3"/>
      <c r="AP5" s="3"/>
    </row>
    <row r="6">
      <c r="A6" s="4"/>
      <c r="B6" s="4"/>
      <c r="C6" s="4"/>
      <c r="D6" s="4">
        <v>12.0</v>
      </c>
      <c r="E6" s="1" t="s">
        <v>33</v>
      </c>
      <c r="F6" s="3" t="s">
        <v>145</v>
      </c>
      <c r="G6" s="3" t="s">
        <v>146</v>
      </c>
      <c r="H6" s="4">
        <v>1.0</v>
      </c>
      <c r="I6" s="4">
        <v>1.0</v>
      </c>
      <c r="J6" s="3" t="s">
        <v>76</v>
      </c>
      <c r="K6" s="3" t="s">
        <v>147</v>
      </c>
      <c r="L6" s="3" t="s">
        <v>148</v>
      </c>
      <c r="M6" s="3" t="s">
        <v>149</v>
      </c>
      <c r="N6" s="3" t="s">
        <v>150</v>
      </c>
      <c r="O6" s="3" t="s">
        <v>151</v>
      </c>
      <c r="P6" s="1" t="s">
        <v>27</v>
      </c>
      <c r="Q6" s="3" t="s">
        <v>152</v>
      </c>
      <c r="R6" s="3" t="s">
        <v>153</v>
      </c>
      <c r="S6" s="3" t="s">
        <v>154</v>
      </c>
      <c r="T6" s="3" t="s">
        <v>133</v>
      </c>
      <c r="U6" s="3" t="s">
        <v>155</v>
      </c>
      <c r="V6" s="3"/>
      <c r="W6" s="3"/>
      <c r="X6" s="3"/>
      <c r="Y6" s="3"/>
      <c r="Z6" s="3"/>
      <c r="AA6" s="3"/>
      <c r="AB6" s="3"/>
      <c r="AC6" s="3"/>
      <c r="AD6" s="3"/>
      <c r="AE6" s="3"/>
      <c r="AF6" s="3"/>
      <c r="AG6" s="3"/>
      <c r="AH6" s="3"/>
      <c r="AI6" s="3"/>
      <c r="AJ6" s="3"/>
      <c r="AK6" s="3"/>
      <c r="AL6" s="3"/>
      <c r="AM6" s="3"/>
      <c r="AN6" s="3"/>
      <c r="AO6" s="3"/>
      <c r="AP6" s="3"/>
    </row>
    <row r="7">
      <c r="A7" s="4"/>
      <c r="B7" s="4"/>
      <c r="C7" s="4"/>
      <c r="D7" s="4">
        <v>15.0</v>
      </c>
      <c r="E7" s="3" t="s">
        <v>18</v>
      </c>
      <c r="F7" s="3" t="s">
        <v>100</v>
      </c>
      <c r="G7" s="3" t="s">
        <v>175</v>
      </c>
      <c r="H7" s="4">
        <v>5.0</v>
      </c>
      <c r="I7" s="4">
        <v>5.0</v>
      </c>
      <c r="J7" s="3" t="s">
        <v>47</v>
      </c>
      <c r="K7" s="3" t="s">
        <v>176</v>
      </c>
      <c r="L7" s="3" t="s">
        <v>59</v>
      </c>
      <c r="M7" s="3" t="s">
        <v>177</v>
      </c>
      <c r="N7" s="3" t="s">
        <v>69</v>
      </c>
      <c r="O7" s="3" t="s">
        <v>178</v>
      </c>
      <c r="P7" s="3" t="s">
        <v>27</v>
      </c>
      <c r="Q7" s="3" t="s">
        <v>179</v>
      </c>
      <c r="R7" s="3" t="s">
        <v>180</v>
      </c>
      <c r="S7" s="3" t="s">
        <v>181</v>
      </c>
      <c r="T7" s="3" t="s">
        <v>182</v>
      </c>
      <c r="U7" s="3" t="s">
        <v>183</v>
      </c>
      <c r="V7" s="3"/>
      <c r="W7" s="3"/>
      <c r="X7" s="3"/>
      <c r="Y7" s="3"/>
      <c r="Z7" s="3"/>
      <c r="AA7" s="3"/>
      <c r="AB7" s="3"/>
      <c r="AC7" s="3"/>
      <c r="AD7" s="3"/>
      <c r="AE7" s="3"/>
      <c r="AF7" s="3"/>
      <c r="AG7" s="3"/>
      <c r="AH7" s="3"/>
      <c r="AI7" s="3"/>
      <c r="AJ7" s="3"/>
      <c r="AK7" s="3"/>
      <c r="AL7" s="3"/>
      <c r="AM7" s="3"/>
      <c r="AN7" s="3"/>
      <c r="AO7" s="3"/>
      <c r="AP7" s="3"/>
    </row>
    <row r="8">
      <c r="A8" s="4"/>
      <c r="B8" s="4"/>
      <c r="C8" s="4"/>
      <c r="D8" s="4">
        <v>20.0</v>
      </c>
      <c r="E8" s="1" t="s">
        <v>33</v>
      </c>
      <c r="F8" s="3" t="s">
        <v>19</v>
      </c>
      <c r="G8" s="3" t="s">
        <v>20</v>
      </c>
      <c r="H8" s="4">
        <v>5.0</v>
      </c>
      <c r="I8" s="4">
        <v>1.0</v>
      </c>
      <c r="J8" s="3" t="s">
        <v>47</v>
      </c>
      <c r="K8" s="3" t="s">
        <v>220</v>
      </c>
      <c r="L8" s="3" t="s">
        <v>59</v>
      </c>
      <c r="M8" s="3" t="s">
        <v>221</v>
      </c>
      <c r="N8" s="3" t="s">
        <v>39</v>
      </c>
      <c r="O8" s="1" t="s">
        <v>222</v>
      </c>
      <c r="P8" s="3" t="s">
        <v>27</v>
      </c>
      <c r="Q8" s="3" t="s">
        <v>223</v>
      </c>
      <c r="R8" s="3" t="s">
        <v>29</v>
      </c>
      <c r="S8" s="3" t="s">
        <v>224</v>
      </c>
      <c r="T8" s="3" t="s">
        <v>65</v>
      </c>
      <c r="U8" s="3" t="s">
        <v>225</v>
      </c>
      <c r="V8" s="3"/>
      <c r="W8" s="3"/>
      <c r="X8" s="3"/>
      <c r="Y8" s="3"/>
      <c r="Z8" s="3"/>
      <c r="AA8" s="3"/>
      <c r="AB8" s="3"/>
      <c r="AC8" s="3"/>
      <c r="AD8" s="3"/>
      <c r="AE8" s="3"/>
      <c r="AF8" s="3"/>
      <c r="AG8" s="3"/>
      <c r="AH8" s="3"/>
      <c r="AI8" s="3"/>
      <c r="AJ8" s="3"/>
      <c r="AK8" s="3"/>
      <c r="AL8" s="3"/>
      <c r="AM8" s="3"/>
      <c r="AN8" s="3"/>
      <c r="AO8" s="3"/>
      <c r="AP8" s="3"/>
    </row>
    <row r="9">
      <c r="A9" s="4"/>
      <c r="B9" s="4"/>
      <c r="C9" s="4"/>
      <c r="D9" s="4">
        <v>21.0</v>
      </c>
      <c r="E9" s="1" t="s">
        <v>33</v>
      </c>
      <c r="F9" s="3" t="s">
        <v>19</v>
      </c>
      <c r="G9" s="3" t="s">
        <v>194</v>
      </c>
      <c r="H9" s="4">
        <v>2.0</v>
      </c>
      <c r="I9" s="4">
        <v>1.0</v>
      </c>
      <c r="J9" s="3" t="s">
        <v>47</v>
      </c>
      <c r="K9" s="3" t="s">
        <v>226</v>
      </c>
      <c r="L9" s="3" t="s">
        <v>227</v>
      </c>
      <c r="M9" s="3" t="s">
        <v>228</v>
      </c>
      <c r="N9" s="3" t="s">
        <v>61</v>
      </c>
      <c r="O9" s="1" t="s">
        <v>229</v>
      </c>
      <c r="P9" s="3" t="s">
        <v>27</v>
      </c>
      <c r="Q9" s="3" t="s">
        <v>230</v>
      </c>
      <c r="R9" s="3" t="s">
        <v>29</v>
      </c>
      <c r="S9" s="3" t="s">
        <v>231</v>
      </c>
      <c r="T9" s="3" t="s">
        <v>232</v>
      </c>
      <c r="U9" s="3" t="s">
        <v>233</v>
      </c>
      <c r="V9" s="3"/>
      <c r="W9" s="3"/>
      <c r="X9" s="3"/>
      <c r="Y9" s="3"/>
      <c r="Z9" s="3"/>
      <c r="AA9" s="3"/>
      <c r="AB9" s="3"/>
      <c r="AC9" s="3"/>
      <c r="AD9" s="3"/>
      <c r="AE9" s="3"/>
      <c r="AF9" s="3"/>
      <c r="AG9" s="3"/>
      <c r="AH9" s="3"/>
      <c r="AI9" s="3"/>
      <c r="AJ9" s="3"/>
      <c r="AK9" s="3"/>
      <c r="AL9" s="3"/>
      <c r="AM9" s="3"/>
      <c r="AN9" s="3"/>
      <c r="AO9" s="3"/>
      <c r="AP9" s="3"/>
    </row>
    <row r="10">
      <c r="A10" s="4"/>
      <c r="B10" s="4"/>
      <c r="C10" s="4"/>
      <c r="D10" s="4">
        <v>24.0</v>
      </c>
      <c r="E10" s="3" t="s">
        <v>254</v>
      </c>
      <c r="F10" s="3" t="s">
        <v>46</v>
      </c>
      <c r="G10" s="3" t="s">
        <v>194</v>
      </c>
      <c r="H10" s="4">
        <v>5.0</v>
      </c>
      <c r="I10" s="4">
        <v>2.0</v>
      </c>
      <c r="J10" s="3" t="s">
        <v>47</v>
      </c>
      <c r="K10" s="3" t="s">
        <v>255</v>
      </c>
      <c r="L10" s="3" t="s">
        <v>256</v>
      </c>
      <c r="M10" s="3" t="s">
        <v>257</v>
      </c>
      <c r="N10" s="3" t="s">
        <v>39</v>
      </c>
      <c r="O10" s="1" t="s">
        <v>258</v>
      </c>
      <c r="P10" s="3" t="s">
        <v>27</v>
      </c>
      <c r="Q10" s="3" t="s">
        <v>259</v>
      </c>
      <c r="R10" s="3" t="s">
        <v>29</v>
      </c>
      <c r="S10" s="3" t="s">
        <v>260</v>
      </c>
      <c r="T10" s="3" t="s">
        <v>261</v>
      </c>
      <c r="U10" s="3" t="s">
        <v>262</v>
      </c>
      <c r="V10" s="3"/>
      <c r="W10" s="3"/>
      <c r="X10" s="3"/>
      <c r="Y10" s="3"/>
      <c r="Z10" s="3"/>
      <c r="AA10" s="3"/>
      <c r="AB10" s="3"/>
      <c r="AC10" s="3"/>
      <c r="AD10" s="3"/>
      <c r="AE10" s="3"/>
      <c r="AF10" s="3"/>
      <c r="AG10" s="3"/>
      <c r="AH10" s="3"/>
      <c r="AI10" s="3"/>
      <c r="AJ10" s="3"/>
      <c r="AK10" s="3"/>
      <c r="AL10" s="3"/>
      <c r="AM10" s="3"/>
      <c r="AN10" s="3"/>
      <c r="AO10" s="3"/>
      <c r="AP10" s="3"/>
    </row>
    <row r="11">
      <c r="A11" s="4"/>
      <c r="B11" s="4"/>
      <c r="C11" s="4"/>
      <c r="D11" s="4">
        <v>27.0</v>
      </c>
      <c r="E11" s="1" t="s">
        <v>33</v>
      </c>
      <c r="F11" s="3" t="s">
        <v>19</v>
      </c>
      <c r="G11" s="3" t="s">
        <v>194</v>
      </c>
      <c r="H11" s="4">
        <v>1.0</v>
      </c>
      <c r="I11" s="4">
        <v>1.0</v>
      </c>
      <c r="J11" s="3" t="s">
        <v>47</v>
      </c>
      <c r="K11" s="3" t="s">
        <v>280</v>
      </c>
      <c r="L11" s="3" t="s">
        <v>59</v>
      </c>
      <c r="M11" s="3" t="s">
        <v>281</v>
      </c>
      <c r="N11" s="3" t="s">
        <v>39</v>
      </c>
      <c r="O11" s="1" t="s">
        <v>282</v>
      </c>
      <c r="P11" s="3" t="s">
        <v>27</v>
      </c>
      <c r="Q11" s="3" t="s">
        <v>283</v>
      </c>
      <c r="R11" s="3" t="s">
        <v>29</v>
      </c>
      <c r="S11" s="3" t="s">
        <v>284</v>
      </c>
      <c r="T11" s="3" t="s">
        <v>285</v>
      </c>
      <c r="U11" s="3" t="s">
        <v>286</v>
      </c>
      <c r="V11" s="3"/>
      <c r="W11" s="3"/>
      <c r="X11" s="3"/>
      <c r="Y11" s="3"/>
      <c r="Z11" s="3"/>
      <c r="AA11" s="3"/>
      <c r="AB11" s="3"/>
      <c r="AC11" s="3"/>
      <c r="AD11" s="3"/>
      <c r="AE11" s="3"/>
      <c r="AF11" s="3"/>
      <c r="AG11" s="3"/>
      <c r="AH11" s="3"/>
      <c r="AI11" s="3"/>
      <c r="AJ11" s="3"/>
      <c r="AK11" s="3"/>
      <c r="AL11" s="3"/>
      <c r="AM11" s="3"/>
      <c r="AN11" s="3"/>
      <c r="AO11" s="3"/>
      <c r="AP11" s="3"/>
    </row>
    <row r="12">
      <c r="A12" s="4"/>
      <c r="B12" s="4"/>
      <c r="C12" s="4"/>
      <c r="D12" s="4">
        <v>30.0</v>
      </c>
      <c r="E12" s="3" t="s">
        <v>18</v>
      </c>
      <c r="F12" s="3" t="s">
        <v>19</v>
      </c>
      <c r="G12" s="3" t="s">
        <v>194</v>
      </c>
      <c r="H12" s="4">
        <v>5.0</v>
      </c>
      <c r="I12" s="4">
        <v>1.0</v>
      </c>
      <c r="J12" s="3" t="s">
        <v>47</v>
      </c>
      <c r="K12" s="3" t="s">
        <v>303</v>
      </c>
      <c r="L12" s="3" t="s">
        <v>59</v>
      </c>
      <c r="M12" s="3" t="s">
        <v>304</v>
      </c>
      <c r="N12" s="3" t="s">
        <v>39</v>
      </c>
      <c r="O12" s="3" t="s">
        <v>305</v>
      </c>
      <c r="P12" s="3" t="s">
        <v>27</v>
      </c>
      <c r="Q12" s="3" t="s">
        <v>306</v>
      </c>
      <c r="R12" s="3" t="s">
        <v>29</v>
      </c>
      <c r="S12" s="3" t="s">
        <v>307</v>
      </c>
      <c r="T12" s="3" t="s">
        <v>232</v>
      </c>
      <c r="U12" s="3" t="s">
        <v>308</v>
      </c>
      <c r="V12" s="3"/>
      <c r="W12" s="3"/>
      <c r="X12" s="3"/>
      <c r="Y12" s="3"/>
      <c r="Z12" s="3"/>
      <c r="AA12" s="3"/>
      <c r="AB12" s="3"/>
      <c r="AC12" s="3"/>
      <c r="AD12" s="3"/>
      <c r="AE12" s="3"/>
      <c r="AF12" s="3"/>
      <c r="AG12" s="3"/>
      <c r="AH12" s="3"/>
      <c r="AI12" s="3"/>
      <c r="AJ12" s="3"/>
      <c r="AK12" s="3"/>
      <c r="AL12" s="3"/>
      <c r="AM12" s="3"/>
      <c r="AN12" s="3"/>
      <c r="AO12" s="3"/>
      <c r="AP12" s="3"/>
    </row>
    <row r="15">
      <c r="A15" s="6"/>
      <c r="B15" s="6"/>
      <c r="C15" s="6"/>
      <c r="D15" s="9" t="s">
        <v>367</v>
      </c>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3"/>
      <c r="AH15" s="3"/>
      <c r="AI15" s="3"/>
      <c r="AJ15" s="3"/>
      <c r="AK15" s="3"/>
      <c r="AL15" s="3"/>
      <c r="AM15" s="3"/>
      <c r="AN15" s="3"/>
      <c r="AO15" s="3"/>
      <c r="AP15" s="3"/>
    </row>
    <row r="16">
      <c r="A16" s="2"/>
      <c r="B16" s="2"/>
      <c r="C16" s="2"/>
      <c r="D16" s="2"/>
      <c r="AG16" s="3"/>
      <c r="AH16" s="3"/>
      <c r="AI16" s="3"/>
      <c r="AJ16" s="3"/>
      <c r="AK16" s="3"/>
      <c r="AL16" s="3"/>
      <c r="AM16" s="3"/>
      <c r="AN16" s="3"/>
      <c r="AO16" s="3"/>
      <c r="AP16" s="3"/>
    </row>
    <row r="17">
      <c r="A17" s="2"/>
      <c r="D17" s="32" t="s">
        <v>368</v>
      </c>
      <c r="E17" s="2" t="s">
        <v>369</v>
      </c>
      <c r="J17" s="33" t="s">
        <v>370</v>
      </c>
      <c r="K17" s="2" t="s">
        <v>371</v>
      </c>
      <c r="N17" s="34" t="s">
        <v>372</v>
      </c>
      <c r="O17" s="2" t="s">
        <v>373</v>
      </c>
      <c r="S17" s="35" t="s">
        <v>374</v>
      </c>
      <c r="T17" s="2" t="s">
        <v>375</v>
      </c>
      <c r="X17" s="36" t="s">
        <v>376</v>
      </c>
      <c r="Y17" s="2" t="s">
        <v>377</v>
      </c>
      <c r="AC17" s="2"/>
      <c r="AD17" s="37" t="s">
        <v>378</v>
      </c>
      <c r="AE17" s="37"/>
      <c r="AF17" s="38"/>
      <c r="AG17" s="39" t="s">
        <v>379</v>
      </c>
      <c r="AH17" s="40" t="s">
        <v>380</v>
      </c>
      <c r="AI17" s="3"/>
      <c r="AO17" s="3"/>
      <c r="AP17" s="3"/>
    </row>
    <row r="18">
      <c r="A18" s="2"/>
      <c r="B18" s="2"/>
      <c r="C18" s="2"/>
      <c r="D18" s="41">
        <v>5.0</v>
      </c>
      <c r="E18" s="42"/>
      <c r="F18" s="42"/>
      <c r="G18" s="42"/>
      <c r="H18" s="42"/>
      <c r="I18" s="42"/>
      <c r="J18" s="41">
        <v>4.0</v>
      </c>
      <c r="K18" s="42"/>
      <c r="L18" s="42"/>
      <c r="M18" s="42"/>
      <c r="N18" s="41">
        <v>4.0</v>
      </c>
      <c r="O18" s="42"/>
      <c r="P18" s="42"/>
      <c r="Q18" s="42"/>
      <c r="R18" s="42"/>
      <c r="S18" s="41">
        <v>5.0</v>
      </c>
      <c r="X18" s="41">
        <v>9.0</v>
      </c>
      <c r="Y18" s="2" t="s">
        <v>381</v>
      </c>
      <c r="AD18" s="43">
        <v>27.0</v>
      </c>
      <c r="AE18" s="38"/>
      <c r="AF18" s="38"/>
      <c r="AG18" s="44"/>
      <c r="AH18" s="45"/>
      <c r="AI18" s="3"/>
      <c r="AO18" s="3"/>
      <c r="AP18" s="3"/>
    </row>
    <row r="19">
      <c r="A19" s="2"/>
      <c r="B19" s="2"/>
      <c r="C19" s="2"/>
      <c r="D19" s="46"/>
      <c r="J19" s="46"/>
      <c r="N19" s="46"/>
      <c r="S19" s="46"/>
      <c r="X19" s="41"/>
      <c r="Y19" s="2"/>
      <c r="AD19" s="38"/>
      <c r="AE19" s="38"/>
      <c r="AF19" s="38"/>
      <c r="AG19" s="44"/>
      <c r="AH19" s="45"/>
      <c r="AI19" s="3"/>
      <c r="AJ19" s="47" t="s">
        <v>382</v>
      </c>
      <c r="AK19" s="3"/>
      <c r="AL19" s="3"/>
      <c r="AM19" s="3"/>
      <c r="AN19" s="3"/>
      <c r="AO19" s="3"/>
      <c r="AP19" s="3"/>
    </row>
    <row r="20">
      <c r="A20" s="48" t="s">
        <v>383</v>
      </c>
      <c r="B20" s="48" t="s">
        <v>384</v>
      </c>
      <c r="C20" s="48" t="s">
        <v>315</v>
      </c>
      <c r="D20" s="49" t="s">
        <v>385</v>
      </c>
      <c r="E20" s="50" t="s">
        <v>386</v>
      </c>
      <c r="F20" s="50" t="s">
        <v>387</v>
      </c>
      <c r="J20" s="49" t="s">
        <v>385</v>
      </c>
      <c r="K20" s="50" t="s">
        <v>386</v>
      </c>
      <c r="L20" s="50" t="s">
        <v>387</v>
      </c>
      <c r="N20" s="49" t="s">
        <v>385</v>
      </c>
      <c r="O20" s="50" t="s">
        <v>386</v>
      </c>
      <c r="P20" s="50" t="s">
        <v>387</v>
      </c>
      <c r="S20" s="49" t="s">
        <v>385</v>
      </c>
      <c r="T20" s="50" t="s">
        <v>386</v>
      </c>
      <c r="U20" s="50" t="s">
        <v>387</v>
      </c>
      <c r="X20" s="49" t="s">
        <v>385</v>
      </c>
      <c r="Y20" s="50" t="s">
        <v>386</v>
      </c>
      <c r="Z20" s="50" t="s">
        <v>387</v>
      </c>
      <c r="AD20" s="38"/>
      <c r="AE20" s="38"/>
      <c r="AF20" s="38"/>
      <c r="AG20" s="44"/>
      <c r="AH20" s="45"/>
      <c r="AI20" s="3"/>
      <c r="AJ20" s="51">
        <v>5.0</v>
      </c>
      <c r="AK20" s="52">
        <v>4.0</v>
      </c>
      <c r="AL20" s="53">
        <v>3.0</v>
      </c>
      <c r="AM20" s="54">
        <v>2.0</v>
      </c>
      <c r="AN20" s="55">
        <v>1.0</v>
      </c>
      <c r="AO20" s="3"/>
      <c r="AP20" s="3"/>
    </row>
    <row r="21">
      <c r="A21" s="4">
        <v>3.0</v>
      </c>
      <c r="B21" s="56">
        <v>5.0</v>
      </c>
      <c r="C21" s="4">
        <v>2.0</v>
      </c>
      <c r="D21" s="57" t="s">
        <v>48</v>
      </c>
      <c r="E21" s="58">
        <v>1.0</v>
      </c>
      <c r="F21" s="59">
        <f t="shared" ref="F21:F31" si="1">E21/$D$18</f>
        <v>0.2</v>
      </c>
      <c r="G21" s="38"/>
      <c r="H21" s="38"/>
      <c r="I21" s="38"/>
      <c r="J21" s="60" t="s">
        <v>388</v>
      </c>
      <c r="K21" s="58">
        <v>2.0</v>
      </c>
      <c r="L21" s="59">
        <f t="shared" ref="L21:L31" si="2">K21/$J$18</f>
        <v>0.5</v>
      </c>
      <c r="M21" s="38"/>
      <c r="N21" s="57" t="s">
        <v>52</v>
      </c>
      <c r="O21" s="58">
        <v>0.0</v>
      </c>
      <c r="P21" s="61">
        <f t="shared" ref="P21:P31" si="3">O21/$N$18</f>
        <v>0</v>
      </c>
      <c r="Q21" s="38"/>
      <c r="R21" s="38"/>
      <c r="S21" s="60" t="s">
        <v>389</v>
      </c>
      <c r="T21" s="58">
        <v>1.0</v>
      </c>
      <c r="U21" s="59">
        <f t="shared" ref="U21:U31" si="4">T21/$S$18</f>
        <v>0.2</v>
      </c>
      <c r="V21" s="38"/>
      <c r="W21" s="38"/>
      <c r="X21" s="57" t="s">
        <v>55</v>
      </c>
      <c r="Y21" s="58">
        <v>2.0</v>
      </c>
      <c r="Z21" s="59">
        <f t="shared" ref="Z21:Z31" si="5">Y21/$X$18</f>
        <v>0.2222222222</v>
      </c>
      <c r="AD21" s="58">
        <v>6.0</v>
      </c>
      <c r="AE21" s="62">
        <f t="shared" ref="AE21:AE31" si="6">AD21/$AD$18</f>
        <v>0.2222222222</v>
      </c>
      <c r="AF21" s="63"/>
      <c r="AG21" s="64">
        <f t="shared" ref="AG21:AG31" si="7">SUM(Y21,T21,O21,K21,E21)</f>
        <v>6</v>
      </c>
      <c r="AH21" s="65">
        <f t="shared" ref="AH21:AH31" si="8">AVERAGE(Z21,U21,P21,L21,F21)</f>
        <v>0.2244444444</v>
      </c>
      <c r="AI21" s="66"/>
      <c r="AJ21" s="67">
        <v>6.0</v>
      </c>
      <c r="AK21" s="68"/>
      <c r="AL21" s="68">
        <v>17.0</v>
      </c>
      <c r="AM21" s="68">
        <v>8.0</v>
      </c>
      <c r="AN21" s="69">
        <v>8.0</v>
      </c>
    </row>
    <row r="22">
      <c r="A22" s="66">
        <v>6.0</v>
      </c>
      <c r="B22" s="70">
        <v>3.0</v>
      </c>
      <c r="C22" s="66">
        <v>1.0</v>
      </c>
      <c r="D22" s="60" t="s">
        <v>390</v>
      </c>
      <c r="E22" s="58">
        <v>2.0</v>
      </c>
      <c r="F22" s="59">
        <f t="shared" si="1"/>
        <v>0.4</v>
      </c>
      <c r="G22" s="38"/>
      <c r="H22" s="38"/>
      <c r="I22" s="38"/>
      <c r="J22" s="60" t="s">
        <v>391</v>
      </c>
      <c r="K22" s="58">
        <v>3.0</v>
      </c>
      <c r="L22" s="59">
        <f t="shared" si="2"/>
        <v>0.75</v>
      </c>
      <c r="M22" s="38"/>
      <c r="N22" s="60" t="s">
        <v>392</v>
      </c>
      <c r="O22" s="58">
        <v>3.0</v>
      </c>
      <c r="P22" s="61">
        <f t="shared" si="3"/>
        <v>0.75</v>
      </c>
      <c r="Q22" s="38"/>
      <c r="R22" s="38"/>
      <c r="S22" s="60" t="s">
        <v>393</v>
      </c>
      <c r="T22" s="58">
        <v>4.0</v>
      </c>
      <c r="U22" s="59">
        <f t="shared" si="4"/>
        <v>0.8</v>
      </c>
      <c r="V22" s="38"/>
      <c r="W22" s="38"/>
      <c r="X22" s="60" t="s">
        <v>394</v>
      </c>
      <c r="Y22" s="58">
        <v>5.0</v>
      </c>
      <c r="Z22" s="59">
        <f t="shared" si="5"/>
        <v>0.5555555556</v>
      </c>
      <c r="AD22" s="58">
        <v>19.0</v>
      </c>
      <c r="AE22" s="62">
        <f t="shared" si="6"/>
        <v>0.7037037037</v>
      </c>
      <c r="AF22" s="63"/>
      <c r="AG22" s="64">
        <f t="shared" si="7"/>
        <v>17</v>
      </c>
      <c r="AH22" s="65">
        <f t="shared" si="8"/>
        <v>0.6511111111</v>
      </c>
      <c r="AI22" s="1"/>
      <c r="AJ22" s="71">
        <v>7.0</v>
      </c>
      <c r="AK22" s="72"/>
      <c r="AL22" s="72"/>
      <c r="AM22" s="72">
        <v>20.0</v>
      </c>
      <c r="AN22" s="73">
        <v>14.0</v>
      </c>
    </row>
    <row r="23">
      <c r="A23" s="66">
        <v>8.0</v>
      </c>
      <c r="B23" s="74">
        <v>2.0</v>
      </c>
      <c r="C23" s="66">
        <v>1.0</v>
      </c>
      <c r="D23" s="60" t="s">
        <v>395</v>
      </c>
      <c r="E23" s="58">
        <v>1.0</v>
      </c>
      <c r="F23" s="59">
        <f t="shared" si="1"/>
        <v>0.2</v>
      </c>
      <c r="G23" s="38"/>
      <c r="H23" s="38"/>
      <c r="I23" s="38"/>
      <c r="J23" s="60" t="s">
        <v>396</v>
      </c>
      <c r="K23" s="58">
        <v>2.0</v>
      </c>
      <c r="L23" s="59">
        <f t="shared" si="2"/>
        <v>0.5</v>
      </c>
      <c r="M23" s="38"/>
      <c r="N23" s="60" t="s">
        <v>397</v>
      </c>
      <c r="O23" s="58">
        <v>1.0</v>
      </c>
      <c r="P23" s="61">
        <f t="shared" si="3"/>
        <v>0.25</v>
      </c>
      <c r="Q23" s="38"/>
      <c r="R23" s="38"/>
      <c r="S23" s="60" t="s">
        <v>398</v>
      </c>
      <c r="T23" s="58">
        <v>2.0</v>
      </c>
      <c r="U23" s="59">
        <f t="shared" si="4"/>
        <v>0.4</v>
      </c>
      <c r="V23" s="38"/>
      <c r="W23" s="38"/>
      <c r="X23" s="60" t="s">
        <v>399</v>
      </c>
      <c r="Y23" s="58">
        <v>2.0</v>
      </c>
      <c r="Z23" s="59">
        <f t="shared" si="5"/>
        <v>0.2222222222</v>
      </c>
      <c r="AD23" s="58">
        <v>9.0</v>
      </c>
      <c r="AE23" s="62">
        <f t="shared" si="6"/>
        <v>0.3333333333</v>
      </c>
      <c r="AF23" s="63"/>
      <c r="AG23" s="64">
        <f t="shared" si="7"/>
        <v>8</v>
      </c>
      <c r="AH23" s="65">
        <f t="shared" si="8"/>
        <v>0.3144444444</v>
      </c>
      <c r="AI23" s="1"/>
      <c r="AJ23" s="71">
        <v>10.0</v>
      </c>
      <c r="AK23" s="72"/>
      <c r="AL23" s="72"/>
      <c r="AM23" s="72"/>
      <c r="AN23" s="73"/>
    </row>
    <row r="24">
      <c r="A24" s="66">
        <v>9.0</v>
      </c>
      <c r="B24" s="75">
        <v>5.0</v>
      </c>
      <c r="C24" s="66">
        <v>1.0</v>
      </c>
      <c r="D24" s="60" t="s">
        <v>400</v>
      </c>
      <c r="E24" s="58">
        <v>1.0</v>
      </c>
      <c r="F24" s="59">
        <f t="shared" si="1"/>
        <v>0.2</v>
      </c>
      <c r="G24" s="38"/>
      <c r="H24" s="38"/>
      <c r="I24" s="38"/>
      <c r="J24" s="57" t="s">
        <v>115</v>
      </c>
      <c r="K24" s="58">
        <v>1.0</v>
      </c>
      <c r="L24" s="59">
        <f t="shared" si="2"/>
        <v>0.25</v>
      </c>
      <c r="M24" s="38"/>
      <c r="N24" s="60" t="s">
        <v>401</v>
      </c>
      <c r="O24" s="58">
        <v>2.0</v>
      </c>
      <c r="P24" s="61">
        <f t="shared" si="3"/>
        <v>0.5</v>
      </c>
      <c r="Q24" s="38"/>
      <c r="R24" s="38"/>
      <c r="S24" s="60" t="s">
        <v>402</v>
      </c>
      <c r="T24" s="58">
        <v>3.0</v>
      </c>
      <c r="U24" s="59">
        <f t="shared" si="4"/>
        <v>0.6</v>
      </c>
      <c r="V24" s="38"/>
      <c r="W24" s="38"/>
      <c r="X24" s="57" t="s">
        <v>121</v>
      </c>
      <c r="Y24" s="58">
        <v>0.0</v>
      </c>
      <c r="Z24" s="59">
        <f t="shared" si="5"/>
        <v>0</v>
      </c>
      <c r="AD24" s="58">
        <v>8.0</v>
      </c>
      <c r="AE24" s="62">
        <f t="shared" si="6"/>
        <v>0.2962962963</v>
      </c>
      <c r="AF24" s="63"/>
      <c r="AG24" s="64">
        <f t="shared" si="7"/>
        <v>7</v>
      </c>
      <c r="AH24" s="65">
        <f t="shared" si="8"/>
        <v>0.31</v>
      </c>
      <c r="AI24" s="1"/>
      <c r="AJ24" s="71">
        <v>12.0</v>
      </c>
      <c r="AK24" s="72"/>
      <c r="AL24" s="72"/>
      <c r="AM24" s="72"/>
      <c r="AN24" s="73"/>
    </row>
    <row r="25">
      <c r="A25" s="66">
        <v>12.0</v>
      </c>
      <c r="B25" s="66">
        <v>1.0</v>
      </c>
      <c r="C25" s="66">
        <v>1.0</v>
      </c>
      <c r="D25" s="60" t="s">
        <v>403</v>
      </c>
      <c r="E25" s="58">
        <v>1.0</v>
      </c>
      <c r="F25" s="59">
        <f t="shared" si="1"/>
        <v>0.2</v>
      </c>
      <c r="G25" s="38"/>
      <c r="H25" s="38"/>
      <c r="I25" s="38"/>
      <c r="J25" s="60" t="s">
        <v>404</v>
      </c>
      <c r="K25" s="58">
        <v>2.0</v>
      </c>
      <c r="L25" s="59">
        <f t="shared" si="2"/>
        <v>0.5</v>
      </c>
      <c r="M25" s="38"/>
      <c r="N25" s="57" t="s">
        <v>151</v>
      </c>
      <c r="O25" s="58">
        <v>1.0</v>
      </c>
      <c r="P25" s="61">
        <f t="shared" si="3"/>
        <v>0.25</v>
      </c>
      <c r="Q25" s="38"/>
      <c r="R25" s="38"/>
      <c r="S25" s="60" t="s">
        <v>405</v>
      </c>
      <c r="T25" s="58">
        <v>2.0</v>
      </c>
      <c r="U25" s="59">
        <f t="shared" si="4"/>
        <v>0.4</v>
      </c>
      <c r="V25" s="38"/>
      <c r="W25" s="38"/>
      <c r="X25" s="60" t="s">
        <v>406</v>
      </c>
      <c r="Y25" s="58">
        <v>2.0</v>
      </c>
      <c r="Z25" s="59">
        <f t="shared" si="5"/>
        <v>0.2222222222</v>
      </c>
      <c r="AD25" s="58">
        <v>8.0</v>
      </c>
      <c r="AE25" s="62">
        <f t="shared" si="6"/>
        <v>0.2962962963</v>
      </c>
      <c r="AF25" s="63"/>
      <c r="AG25" s="64">
        <f t="shared" si="7"/>
        <v>8</v>
      </c>
      <c r="AH25" s="65">
        <f t="shared" si="8"/>
        <v>0.3144444444</v>
      </c>
      <c r="AI25" s="1"/>
      <c r="AJ25" s="71">
        <v>12.0</v>
      </c>
      <c r="AK25" s="72"/>
      <c r="AL25" s="72"/>
      <c r="AM25" s="72"/>
      <c r="AN25" s="73"/>
    </row>
    <row r="26">
      <c r="A26" s="66">
        <v>15.0</v>
      </c>
      <c r="B26" s="66">
        <v>5.0</v>
      </c>
      <c r="C26" s="66">
        <v>5.0</v>
      </c>
      <c r="D26" s="60" t="s">
        <v>407</v>
      </c>
      <c r="E26" s="58">
        <v>3.0</v>
      </c>
      <c r="F26" s="59">
        <f t="shared" si="1"/>
        <v>0.6</v>
      </c>
      <c r="G26" s="38"/>
      <c r="H26" s="38"/>
      <c r="I26" s="38"/>
      <c r="J26" s="60" t="s">
        <v>408</v>
      </c>
      <c r="K26" s="58">
        <v>0.0</v>
      </c>
      <c r="L26" s="59">
        <f t="shared" si="2"/>
        <v>0</v>
      </c>
      <c r="M26" s="38"/>
      <c r="N26" s="60" t="s">
        <v>409</v>
      </c>
      <c r="O26" s="58">
        <v>2.0</v>
      </c>
      <c r="P26" s="61">
        <f t="shared" si="3"/>
        <v>0.5</v>
      </c>
      <c r="Q26" s="38"/>
      <c r="R26" s="38"/>
      <c r="S26" s="60" t="s">
        <v>410</v>
      </c>
      <c r="T26" s="58">
        <v>3.0</v>
      </c>
      <c r="U26" s="59">
        <f t="shared" si="4"/>
        <v>0.6</v>
      </c>
      <c r="V26" s="38"/>
      <c r="W26" s="38"/>
      <c r="X26" s="60" t="s">
        <v>411</v>
      </c>
      <c r="Y26" s="58">
        <v>2.0</v>
      </c>
      <c r="Z26" s="59">
        <f t="shared" si="5"/>
        <v>0.2222222222</v>
      </c>
      <c r="AD26" s="58">
        <v>10.0</v>
      </c>
      <c r="AE26" s="62">
        <f t="shared" si="6"/>
        <v>0.3703703704</v>
      </c>
      <c r="AF26" s="63"/>
      <c r="AG26" s="64">
        <f t="shared" si="7"/>
        <v>10</v>
      </c>
      <c r="AH26" s="65">
        <f t="shared" si="8"/>
        <v>0.3844444444</v>
      </c>
      <c r="AI26" s="1"/>
      <c r="AJ26" s="76">
        <v>20.0</v>
      </c>
      <c r="AK26" s="77"/>
      <c r="AL26" s="77"/>
      <c r="AM26" s="77"/>
      <c r="AN26" s="78"/>
    </row>
    <row r="27">
      <c r="A27" s="66">
        <v>20.0</v>
      </c>
      <c r="B27" s="66">
        <v>5.0</v>
      </c>
      <c r="C27" s="66">
        <v>1.0</v>
      </c>
      <c r="D27" s="57" t="s">
        <v>220</v>
      </c>
      <c r="E27" s="58">
        <v>4.0</v>
      </c>
      <c r="F27" s="59">
        <f t="shared" si="1"/>
        <v>0.8</v>
      </c>
      <c r="G27" s="38"/>
      <c r="H27" s="38"/>
      <c r="I27" s="38"/>
      <c r="J27" s="57" t="s">
        <v>221</v>
      </c>
      <c r="K27" s="58">
        <v>4.0</v>
      </c>
      <c r="L27" s="59">
        <f t="shared" si="2"/>
        <v>1</v>
      </c>
      <c r="M27" s="38"/>
      <c r="N27" s="60" t="s">
        <v>222</v>
      </c>
      <c r="O27" s="58">
        <v>1.0</v>
      </c>
      <c r="P27" s="61">
        <f t="shared" si="3"/>
        <v>0.25</v>
      </c>
      <c r="Q27" s="38"/>
      <c r="R27" s="38"/>
      <c r="S27" s="60" t="s">
        <v>412</v>
      </c>
      <c r="T27" s="58">
        <v>1.0</v>
      </c>
      <c r="U27" s="59">
        <f t="shared" si="4"/>
        <v>0.2</v>
      </c>
      <c r="V27" s="38"/>
      <c r="W27" s="38"/>
      <c r="X27" s="60" t="s">
        <v>413</v>
      </c>
      <c r="Y27" s="58">
        <v>2.0</v>
      </c>
      <c r="Z27" s="59">
        <f t="shared" si="5"/>
        <v>0.2222222222</v>
      </c>
      <c r="AD27" s="58">
        <v>17.0</v>
      </c>
      <c r="AE27" s="62">
        <f t="shared" si="6"/>
        <v>0.6296296296</v>
      </c>
      <c r="AF27" s="63"/>
      <c r="AG27" s="64">
        <f t="shared" si="7"/>
        <v>12</v>
      </c>
      <c r="AH27" s="65">
        <f t="shared" si="8"/>
        <v>0.4944444444</v>
      </c>
      <c r="AI27" s="3"/>
      <c r="AJ27" s="3"/>
      <c r="AK27" s="3"/>
      <c r="AL27" s="3"/>
      <c r="AM27" s="3"/>
      <c r="AN27" s="3"/>
    </row>
    <row r="28">
      <c r="A28" s="66">
        <v>21.0</v>
      </c>
      <c r="B28" s="66">
        <v>2.0</v>
      </c>
      <c r="C28" s="66">
        <v>1.0</v>
      </c>
      <c r="D28" s="60" t="s">
        <v>414</v>
      </c>
      <c r="E28" s="58">
        <v>3.0</v>
      </c>
      <c r="F28" s="59">
        <f t="shared" si="1"/>
        <v>0.6</v>
      </c>
      <c r="G28" s="38"/>
      <c r="H28" s="38"/>
      <c r="I28" s="38"/>
      <c r="J28" s="60" t="s">
        <v>415</v>
      </c>
      <c r="K28" s="58">
        <v>2.0</v>
      </c>
      <c r="L28" s="59">
        <f t="shared" si="2"/>
        <v>0.5</v>
      </c>
      <c r="M28" s="38"/>
      <c r="N28" s="60" t="s">
        <v>416</v>
      </c>
      <c r="O28" s="58">
        <v>4.0</v>
      </c>
      <c r="P28" s="61">
        <f t="shared" si="3"/>
        <v>1</v>
      </c>
      <c r="Q28" s="38"/>
      <c r="R28" s="38"/>
      <c r="S28" s="60" t="s">
        <v>417</v>
      </c>
      <c r="T28" s="58">
        <v>5.0</v>
      </c>
      <c r="U28" s="59">
        <f t="shared" si="4"/>
        <v>1</v>
      </c>
      <c r="V28" s="38"/>
      <c r="W28" s="38"/>
      <c r="X28" s="60" t="s">
        <v>418</v>
      </c>
      <c r="Y28" s="58">
        <v>6.0</v>
      </c>
      <c r="Z28" s="59">
        <f t="shared" si="5"/>
        <v>0.6666666667</v>
      </c>
      <c r="AD28" s="58">
        <v>21.0</v>
      </c>
      <c r="AE28" s="62">
        <f t="shared" si="6"/>
        <v>0.7777777778</v>
      </c>
      <c r="AF28" s="63"/>
      <c r="AG28" s="64">
        <f t="shared" si="7"/>
        <v>20</v>
      </c>
      <c r="AH28" s="65">
        <f t="shared" si="8"/>
        <v>0.7533333333</v>
      </c>
    </row>
    <row r="29">
      <c r="A29" s="66">
        <v>24.0</v>
      </c>
      <c r="B29" s="66">
        <v>5.0</v>
      </c>
      <c r="C29" s="66">
        <v>2.0</v>
      </c>
      <c r="D29" s="60" t="s">
        <v>419</v>
      </c>
      <c r="E29" s="58">
        <v>2.0</v>
      </c>
      <c r="F29" s="59">
        <f t="shared" si="1"/>
        <v>0.4</v>
      </c>
      <c r="G29" s="38"/>
      <c r="H29" s="38"/>
      <c r="I29" s="38"/>
      <c r="J29" s="60" t="s">
        <v>420</v>
      </c>
      <c r="K29" s="58">
        <v>3.0</v>
      </c>
      <c r="L29" s="59">
        <f t="shared" si="2"/>
        <v>0.75</v>
      </c>
      <c r="M29" s="38"/>
      <c r="N29" s="60" t="s">
        <v>421</v>
      </c>
      <c r="O29" s="58">
        <v>1.0</v>
      </c>
      <c r="P29" s="61">
        <f t="shared" si="3"/>
        <v>0.25</v>
      </c>
      <c r="Q29" s="38"/>
      <c r="R29" s="38"/>
      <c r="S29" s="60" t="s">
        <v>422</v>
      </c>
      <c r="T29" s="58">
        <v>4.0</v>
      </c>
      <c r="U29" s="59">
        <f t="shared" si="4"/>
        <v>0.8</v>
      </c>
      <c r="V29" s="38"/>
      <c r="W29" s="38"/>
      <c r="X29" s="60" t="s">
        <v>423</v>
      </c>
      <c r="Y29" s="58">
        <v>2.0</v>
      </c>
      <c r="Z29" s="59">
        <f t="shared" si="5"/>
        <v>0.2222222222</v>
      </c>
      <c r="AD29" s="58">
        <v>13.0</v>
      </c>
      <c r="AE29" s="62">
        <f t="shared" si="6"/>
        <v>0.4814814815</v>
      </c>
      <c r="AF29" s="63"/>
      <c r="AG29" s="64">
        <f t="shared" si="7"/>
        <v>12</v>
      </c>
      <c r="AH29" s="65">
        <f t="shared" si="8"/>
        <v>0.4844444444</v>
      </c>
    </row>
    <row r="30">
      <c r="A30" s="66">
        <v>27.0</v>
      </c>
      <c r="B30" s="66">
        <v>1.0</v>
      </c>
      <c r="C30" s="66">
        <v>1.0</v>
      </c>
      <c r="D30" s="60" t="s">
        <v>424</v>
      </c>
      <c r="E30" s="58">
        <v>4.0</v>
      </c>
      <c r="F30" s="59">
        <f t="shared" si="1"/>
        <v>0.8</v>
      </c>
      <c r="G30" s="38"/>
      <c r="H30" s="38"/>
      <c r="I30" s="38"/>
      <c r="J30" s="60" t="s">
        <v>425</v>
      </c>
      <c r="K30" s="58">
        <v>3.0</v>
      </c>
      <c r="L30" s="59">
        <f t="shared" si="2"/>
        <v>0.75</v>
      </c>
      <c r="M30" s="38"/>
      <c r="N30" s="60" t="s">
        <v>426</v>
      </c>
      <c r="O30" s="58">
        <v>1.0</v>
      </c>
      <c r="P30" s="61">
        <f t="shared" si="3"/>
        <v>0.25</v>
      </c>
      <c r="Q30" s="38"/>
      <c r="R30" s="38"/>
      <c r="S30" s="60" t="s">
        <v>427</v>
      </c>
      <c r="T30" s="58">
        <v>4.0</v>
      </c>
      <c r="U30" s="59">
        <f t="shared" si="4"/>
        <v>0.8</v>
      </c>
      <c r="V30" s="38"/>
      <c r="W30" s="38"/>
      <c r="X30" s="60" t="s">
        <v>428</v>
      </c>
      <c r="Y30" s="58">
        <v>2.0</v>
      </c>
      <c r="Z30" s="59">
        <f t="shared" si="5"/>
        <v>0.2222222222</v>
      </c>
      <c r="AD30" s="58">
        <v>16.0</v>
      </c>
      <c r="AE30" s="62">
        <f t="shared" si="6"/>
        <v>0.5925925926</v>
      </c>
      <c r="AF30" s="63"/>
      <c r="AG30" s="64">
        <f t="shared" si="7"/>
        <v>14</v>
      </c>
      <c r="AH30" s="65">
        <f t="shared" si="8"/>
        <v>0.5644444444</v>
      </c>
    </row>
    <row r="31">
      <c r="A31" s="66">
        <v>30.0</v>
      </c>
      <c r="B31" s="66">
        <v>5.0</v>
      </c>
      <c r="C31" s="66">
        <v>1.0</v>
      </c>
      <c r="D31" s="60" t="s">
        <v>429</v>
      </c>
      <c r="E31" s="58">
        <v>4.0</v>
      </c>
      <c r="F31" s="59">
        <f t="shared" si="1"/>
        <v>0.8</v>
      </c>
      <c r="G31" s="38"/>
      <c r="H31" s="38"/>
      <c r="I31" s="38"/>
      <c r="J31" s="60" t="s">
        <v>430</v>
      </c>
      <c r="K31" s="58">
        <v>4.0</v>
      </c>
      <c r="L31" s="59">
        <f t="shared" si="2"/>
        <v>1</v>
      </c>
      <c r="M31" s="38"/>
      <c r="N31" s="60" t="s">
        <v>431</v>
      </c>
      <c r="O31" s="58">
        <v>3.0</v>
      </c>
      <c r="P31" s="61">
        <f t="shared" si="3"/>
        <v>0.75</v>
      </c>
      <c r="Q31" s="38"/>
      <c r="R31" s="38"/>
      <c r="S31" s="60" t="s">
        <v>432</v>
      </c>
      <c r="T31" s="58">
        <v>4.0</v>
      </c>
      <c r="U31" s="59">
        <f t="shared" si="4"/>
        <v>0.8</v>
      </c>
      <c r="V31" s="38"/>
      <c r="W31" s="38"/>
      <c r="X31" s="60" t="s">
        <v>433</v>
      </c>
      <c r="Y31" s="58">
        <v>5.0</v>
      </c>
      <c r="Z31" s="59">
        <f t="shared" si="5"/>
        <v>0.5555555556</v>
      </c>
      <c r="AD31" s="58">
        <v>20.0</v>
      </c>
      <c r="AE31" s="62">
        <f t="shared" si="6"/>
        <v>0.7407407407</v>
      </c>
      <c r="AF31" s="63"/>
      <c r="AG31" s="79">
        <f t="shared" si="7"/>
        <v>20</v>
      </c>
      <c r="AH31" s="80">
        <f t="shared" si="8"/>
        <v>0.7811111111</v>
      </c>
    </row>
    <row r="32">
      <c r="A32" s="38"/>
      <c r="B32" s="38"/>
      <c r="C32" s="38"/>
      <c r="D32" s="81"/>
      <c r="E32" s="38"/>
      <c r="F32" s="38"/>
      <c r="G32" s="38"/>
      <c r="H32" s="38"/>
      <c r="I32" s="38"/>
      <c r="J32" s="81"/>
      <c r="K32" s="38"/>
      <c r="L32" s="38"/>
      <c r="M32" s="38"/>
      <c r="N32" s="81"/>
      <c r="O32" s="38"/>
      <c r="P32" s="38"/>
      <c r="Q32" s="38"/>
      <c r="R32" s="38"/>
      <c r="S32" s="81"/>
      <c r="T32" s="38"/>
      <c r="U32" s="38"/>
      <c r="V32" s="38"/>
      <c r="W32" s="38"/>
      <c r="X32" s="81"/>
      <c r="Y32" s="38">
        <f>SUM(Y21:Y31)</f>
        <v>30</v>
      </c>
      <c r="AD32" s="63"/>
      <c r="AE32" s="82">
        <f>AVERAGE(AE21:AE31)</f>
        <v>0.4949494949</v>
      </c>
      <c r="AF32" s="63"/>
      <c r="AG32" s="63">
        <f>SUM(AG21:AG31)</f>
        <v>134</v>
      </c>
      <c r="AH32" s="12">
        <f>AVERAGE(AH21:AH31)</f>
        <v>0.4796969697</v>
      </c>
    </row>
    <row r="33">
      <c r="A33" s="83"/>
      <c r="B33" s="83"/>
      <c r="C33" s="83"/>
      <c r="D33" s="84" t="s">
        <v>434</v>
      </c>
      <c r="E33" s="85"/>
      <c r="F33" s="38"/>
      <c r="G33" s="38"/>
      <c r="H33" s="38"/>
      <c r="I33" s="38"/>
      <c r="J33" s="84" t="s">
        <v>434</v>
      </c>
      <c r="K33" s="85"/>
      <c r="L33" s="38"/>
      <c r="M33" s="38"/>
      <c r="N33" s="84" t="s">
        <v>434</v>
      </c>
      <c r="O33" s="85"/>
      <c r="P33" s="38"/>
      <c r="Q33" s="38"/>
      <c r="R33" s="38"/>
      <c r="S33" s="84" t="s">
        <v>434</v>
      </c>
      <c r="T33" s="85"/>
      <c r="U33" s="38"/>
      <c r="V33" s="38"/>
      <c r="X33" s="84" t="s">
        <v>434</v>
      </c>
      <c r="Y33" s="85"/>
      <c r="Z33" s="85"/>
      <c r="AA33" s="85"/>
      <c r="AG33" s="3"/>
      <c r="AH33" s="3"/>
      <c r="AI33" s="3"/>
      <c r="AJ33" s="3"/>
      <c r="AK33" s="3"/>
      <c r="AL33" s="3"/>
      <c r="AM33" s="3"/>
      <c r="AN33" s="3"/>
      <c r="AO33" s="3"/>
      <c r="AP33" s="3"/>
    </row>
    <row r="34">
      <c r="A34" s="83"/>
      <c r="B34" s="83"/>
      <c r="C34" s="83"/>
      <c r="D34" s="86" t="s">
        <v>435</v>
      </c>
      <c r="E34" s="37">
        <v>4.0</v>
      </c>
      <c r="F34" s="38"/>
      <c r="G34" s="38"/>
      <c r="H34" s="38"/>
      <c r="I34" s="38"/>
      <c r="J34" s="86" t="s">
        <v>436</v>
      </c>
      <c r="K34" s="37">
        <v>5.0</v>
      </c>
      <c r="L34" s="38"/>
      <c r="M34" s="38"/>
      <c r="N34" s="86" t="s">
        <v>437</v>
      </c>
      <c r="O34" s="37">
        <v>7.0</v>
      </c>
      <c r="P34" s="38"/>
      <c r="Q34" s="38"/>
      <c r="R34" s="38"/>
      <c r="S34" s="86" t="s">
        <v>438</v>
      </c>
      <c r="T34" s="37">
        <v>4.0</v>
      </c>
      <c r="U34" s="38"/>
      <c r="V34" s="38"/>
      <c r="X34" s="46" t="s">
        <v>439</v>
      </c>
      <c r="Y34" s="2">
        <v>3.0</v>
      </c>
      <c r="Z34" s="2" t="s">
        <v>440</v>
      </c>
      <c r="AA34" s="2">
        <v>6.0</v>
      </c>
      <c r="AC34" s="2"/>
      <c r="AG34" s="3"/>
      <c r="AH34" s="3"/>
      <c r="AI34" s="3"/>
      <c r="AJ34" s="3"/>
      <c r="AK34" s="3"/>
      <c r="AL34" s="3"/>
      <c r="AM34" s="3"/>
      <c r="AN34" s="3"/>
      <c r="AO34" s="3"/>
      <c r="AP34" s="3"/>
    </row>
    <row r="35">
      <c r="A35" s="37"/>
      <c r="B35" s="37"/>
      <c r="C35" s="37"/>
      <c r="D35" s="86" t="s">
        <v>441</v>
      </c>
      <c r="E35" s="37">
        <v>8.0</v>
      </c>
      <c r="F35" s="38"/>
      <c r="G35" s="38"/>
      <c r="H35" s="38"/>
      <c r="I35" s="38"/>
      <c r="J35" s="87" t="s">
        <v>442</v>
      </c>
      <c r="K35" s="88">
        <v>9.0</v>
      </c>
      <c r="L35" s="38"/>
      <c r="M35" s="38"/>
      <c r="N35" s="86" t="s">
        <v>443</v>
      </c>
      <c r="O35" s="37">
        <v>2.0</v>
      </c>
      <c r="P35" s="38"/>
      <c r="Q35" s="38"/>
      <c r="R35" s="38"/>
      <c r="S35" s="86" t="s">
        <v>444</v>
      </c>
      <c r="T35" s="37">
        <v>6.0</v>
      </c>
      <c r="U35" s="38"/>
      <c r="V35" s="38"/>
      <c r="X35" s="46" t="s">
        <v>445</v>
      </c>
      <c r="Y35" s="2">
        <v>6.0</v>
      </c>
      <c r="Z35" s="2" t="s">
        <v>446</v>
      </c>
      <c r="AA35" s="2">
        <v>4.0</v>
      </c>
      <c r="AD35" s="89"/>
      <c r="AG35" s="90"/>
      <c r="AH35" s="3"/>
      <c r="AI35" s="3"/>
      <c r="AJ35" s="3"/>
      <c r="AK35" s="3"/>
      <c r="AL35" s="3"/>
      <c r="AM35" s="3"/>
      <c r="AN35" s="3"/>
      <c r="AO35" s="3"/>
      <c r="AP35" s="3"/>
    </row>
    <row r="36">
      <c r="A36" s="37"/>
      <c r="B36" s="37"/>
      <c r="C36" s="37"/>
      <c r="D36" s="86" t="s">
        <v>447</v>
      </c>
      <c r="E36" s="37">
        <v>7.0</v>
      </c>
      <c r="F36" s="38"/>
      <c r="G36" s="38"/>
      <c r="H36" s="38"/>
      <c r="I36" s="38"/>
      <c r="J36" s="86" t="s">
        <v>448</v>
      </c>
      <c r="K36" s="37">
        <v>7.0</v>
      </c>
      <c r="L36" s="38"/>
      <c r="M36" s="38"/>
      <c r="N36" s="86" t="s">
        <v>449</v>
      </c>
      <c r="O36" s="37">
        <v>3.0</v>
      </c>
      <c r="P36" s="38"/>
      <c r="Q36" s="38"/>
      <c r="R36" s="38"/>
      <c r="S36" s="86" t="s">
        <v>450</v>
      </c>
      <c r="T36" s="37">
        <v>7.0</v>
      </c>
      <c r="U36" s="38"/>
      <c r="V36" s="38"/>
      <c r="X36" s="46" t="s">
        <v>451</v>
      </c>
      <c r="Y36" s="2">
        <v>5.0</v>
      </c>
      <c r="Z36" s="91" t="s">
        <v>452</v>
      </c>
      <c r="AA36" s="91">
        <v>0.0</v>
      </c>
      <c r="AG36" s="3"/>
      <c r="AH36" s="3"/>
      <c r="AI36" s="3"/>
      <c r="AJ36" s="3"/>
      <c r="AK36" s="3"/>
      <c r="AL36" s="3"/>
      <c r="AM36" s="3"/>
      <c r="AN36" s="3"/>
      <c r="AO36" s="3"/>
      <c r="AP36" s="3"/>
    </row>
    <row r="37">
      <c r="A37" s="37"/>
      <c r="B37" s="37"/>
      <c r="C37" s="37"/>
      <c r="D37" s="86" t="s">
        <v>453</v>
      </c>
      <c r="E37" s="37">
        <v>3.0</v>
      </c>
      <c r="F37" s="38"/>
      <c r="G37" s="38"/>
      <c r="H37" s="38"/>
      <c r="I37" s="38"/>
      <c r="J37" s="92" t="s">
        <v>454</v>
      </c>
      <c r="K37" s="93">
        <v>5.0</v>
      </c>
      <c r="L37" s="38"/>
      <c r="M37" s="38"/>
      <c r="N37" s="92" t="s">
        <v>206</v>
      </c>
      <c r="O37" s="93">
        <v>7.0</v>
      </c>
      <c r="P37" s="38"/>
      <c r="Q37" s="38"/>
      <c r="R37" s="38"/>
      <c r="S37" s="86" t="s">
        <v>455</v>
      </c>
      <c r="T37" s="37">
        <v>7.0</v>
      </c>
      <c r="U37" s="38"/>
      <c r="V37" s="38"/>
      <c r="X37" s="94" t="s">
        <v>456</v>
      </c>
      <c r="Y37" s="91">
        <v>2.0</v>
      </c>
      <c r="Z37" s="2" t="s">
        <v>457</v>
      </c>
      <c r="AA37" s="2">
        <v>2.0</v>
      </c>
      <c r="AG37" s="3"/>
      <c r="AH37" s="3"/>
      <c r="AI37" s="3"/>
      <c r="AJ37" s="3"/>
      <c r="AK37" s="3"/>
      <c r="AL37" s="3"/>
      <c r="AM37" s="3"/>
      <c r="AN37" s="3"/>
      <c r="AO37" s="3"/>
      <c r="AP37" s="3"/>
    </row>
    <row r="38">
      <c r="A38" s="37"/>
      <c r="B38" s="37"/>
      <c r="C38" s="37"/>
      <c r="D38" s="95" t="s">
        <v>458</v>
      </c>
      <c r="E38" s="14">
        <v>3.0</v>
      </c>
      <c r="J38" s="46" t="s">
        <v>459</v>
      </c>
      <c r="K38" s="2">
        <v>36.0</v>
      </c>
      <c r="L38" s="96" t="s">
        <v>460</v>
      </c>
      <c r="M38" s="97">
        <f>SUM(K34:K37)</f>
        <v>26</v>
      </c>
      <c r="N38" s="46" t="s">
        <v>459</v>
      </c>
      <c r="O38" s="98">
        <v>45.0</v>
      </c>
      <c r="P38" s="99" t="s">
        <v>460</v>
      </c>
      <c r="Q38" s="97">
        <f>SUM(O34:O37)</f>
        <v>19</v>
      </c>
      <c r="S38" s="95" t="s">
        <v>461</v>
      </c>
      <c r="T38" s="14">
        <v>9.0</v>
      </c>
      <c r="U38" s="10"/>
      <c r="V38" s="10"/>
      <c r="X38" s="100" t="s">
        <v>462</v>
      </c>
      <c r="Y38" s="101">
        <v>1.0</v>
      </c>
      <c r="Z38" s="10"/>
      <c r="AA38" s="10"/>
      <c r="AG38" s="3"/>
      <c r="AH38" s="3"/>
      <c r="AI38" s="3"/>
      <c r="AJ38" s="3"/>
      <c r="AK38" s="3"/>
      <c r="AL38" s="3"/>
      <c r="AM38" s="3"/>
      <c r="AN38" s="3"/>
      <c r="AO38" s="3"/>
      <c r="AP38" s="3"/>
    </row>
    <row r="39">
      <c r="A39" s="38"/>
      <c r="B39" s="38"/>
      <c r="C39" s="38"/>
      <c r="D39" s="2" t="s">
        <v>459</v>
      </c>
      <c r="E39" s="2">
        <v>45.0</v>
      </c>
      <c r="F39" s="102" t="s">
        <v>460</v>
      </c>
      <c r="G39" s="97">
        <f>SUM(E34:E38)</f>
        <v>25</v>
      </c>
      <c r="M39" s="103">
        <f>M38/K38</f>
        <v>0.7222222222</v>
      </c>
      <c r="Q39" s="103">
        <f>Q38/O38</f>
        <v>0.4222222222</v>
      </c>
      <c r="S39" s="46" t="s">
        <v>459</v>
      </c>
      <c r="T39" s="2">
        <v>45.0</v>
      </c>
      <c r="U39" s="104" t="s">
        <v>460</v>
      </c>
      <c r="V39" s="11">
        <f>SUM(T34:T38)</f>
        <v>33</v>
      </c>
      <c r="X39" s="46" t="s">
        <v>459</v>
      </c>
      <c r="Y39" s="2">
        <v>81.0</v>
      </c>
      <c r="Z39" s="105" t="s">
        <v>460</v>
      </c>
      <c r="AA39" s="11">
        <f>SUM(Y34:Y37,Y38,AA34:AA37)</f>
        <v>29</v>
      </c>
      <c r="AD39" s="12"/>
      <c r="AG39" s="3"/>
      <c r="AH39" s="3"/>
      <c r="AI39" s="3"/>
      <c r="AJ39" s="3"/>
      <c r="AK39" s="3"/>
      <c r="AL39" s="3"/>
      <c r="AM39" s="3"/>
      <c r="AN39" s="3"/>
      <c r="AO39" s="3"/>
      <c r="AP39" s="3"/>
    </row>
    <row r="40">
      <c r="A40" s="38"/>
      <c r="B40" s="38"/>
      <c r="C40" s="38"/>
      <c r="G40" s="103">
        <f>G39/E39</f>
        <v>0.5555555556</v>
      </c>
      <c r="J40" s="12"/>
      <c r="M40" s="12"/>
      <c r="Q40" s="12"/>
      <c r="V40" s="103">
        <f>V39/T39</f>
        <v>0.7333333333</v>
      </c>
      <c r="AA40" s="103">
        <f>AA39/Y39</f>
        <v>0.3580246914</v>
      </c>
      <c r="AG40" s="3"/>
      <c r="AH40" s="3"/>
      <c r="AI40" s="3"/>
      <c r="AJ40" s="3"/>
      <c r="AK40" s="3"/>
      <c r="AL40" s="3"/>
      <c r="AM40" s="3"/>
      <c r="AN40" s="3"/>
      <c r="AO40" s="3"/>
      <c r="AP40" s="3"/>
    </row>
    <row r="4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AD41" s="63"/>
      <c r="AE41" s="63"/>
      <c r="AF41" s="63"/>
      <c r="AG41" s="63"/>
    </row>
    <row r="42">
      <c r="A42" s="83"/>
      <c r="B42" s="83"/>
      <c r="C42" s="83"/>
      <c r="D42" s="106" t="s">
        <v>463</v>
      </c>
      <c r="E42" s="107"/>
      <c r="F42" s="107"/>
      <c r="G42" s="107"/>
      <c r="H42" s="107"/>
      <c r="I42" s="107"/>
      <c r="J42" s="107"/>
      <c r="K42" s="107"/>
      <c r="L42" s="107"/>
      <c r="M42" s="107"/>
      <c r="N42" s="107"/>
      <c r="O42" s="107"/>
      <c r="P42" s="107"/>
      <c r="Q42" s="107"/>
      <c r="R42" s="107"/>
      <c r="S42" s="107"/>
      <c r="T42" s="107"/>
      <c r="U42" s="107"/>
      <c r="V42" s="107"/>
      <c r="W42" s="107"/>
      <c r="X42" s="107"/>
      <c r="Y42" s="107"/>
      <c r="Z42" s="10"/>
      <c r="AA42" s="10"/>
      <c r="AB42" s="10"/>
      <c r="AC42" s="10"/>
      <c r="AD42" s="108"/>
      <c r="AE42" s="108"/>
      <c r="AF42" s="108"/>
      <c r="AG42" s="109"/>
      <c r="AH42" s="3"/>
      <c r="AI42" s="3"/>
      <c r="AJ42" s="3"/>
      <c r="AK42" s="3"/>
      <c r="AL42" s="3"/>
      <c r="AM42" s="3"/>
      <c r="AN42" s="3"/>
      <c r="AO42" s="3"/>
      <c r="AP42" s="3"/>
    </row>
    <row r="4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AD43" s="63"/>
      <c r="AE43" s="63"/>
      <c r="AF43" s="63"/>
      <c r="AG43" s="110"/>
      <c r="AH43" s="3"/>
      <c r="AI43" s="3"/>
      <c r="AJ43" s="3"/>
      <c r="AK43" s="3"/>
      <c r="AL43" s="3"/>
      <c r="AM43" s="3"/>
      <c r="AN43" s="3"/>
      <c r="AO43" s="3"/>
      <c r="AP43" s="3"/>
    </row>
    <row r="44">
      <c r="A44" s="38"/>
      <c r="B44" s="37"/>
      <c r="C44" s="37"/>
      <c r="D44" s="111" t="s">
        <v>368</v>
      </c>
      <c r="E44" s="37" t="s">
        <v>369</v>
      </c>
      <c r="F44" s="38"/>
      <c r="G44" s="38"/>
      <c r="H44" s="38"/>
      <c r="I44" s="38"/>
      <c r="J44" s="112" t="s">
        <v>370</v>
      </c>
      <c r="K44" s="37" t="s">
        <v>371</v>
      </c>
      <c r="L44" s="38"/>
      <c r="M44" s="38"/>
      <c r="N44" s="113" t="s">
        <v>372</v>
      </c>
      <c r="O44" s="37" t="s">
        <v>373</v>
      </c>
      <c r="P44" s="38"/>
      <c r="Q44" s="38"/>
      <c r="R44" s="38"/>
      <c r="S44" s="114" t="s">
        <v>374</v>
      </c>
      <c r="T44" s="37" t="s">
        <v>375</v>
      </c>
      <c r="U44" s="38"/>
      <c r="V44" s="38"/>
      <c r="W44" s="38"/>
      <c r="X44" s="115" t="s">
        <v>376</v>
      </c>
      <c r="Y44" s="37" t="s">
        <v>377</v>
      </c>
      <c r="AD44" s="63"/>
      <c r="AE44" s="63"/>
      <c r="AF44" s="63"/>
      <c r="AG44" s="116" t="s">
        <v>464</v>
      </c>
      <c r="AH44" s="40" t="s">
        <v>380</v>
      </c>
      <c r="AI44" s="3"/>
      <c r="AJ44" s="3"/>
      <c r="AK44" s="3"/>
      <c r="AL44" s="3"/>
      <c r="AM44" s="3"/>
      <c r="AN44" s="3"/>
      <c r="AO44" s="3"/>
      <c r="AP44" s="3"/>
    </row>
    <row r="45">
      <c r="A45" s="2"/>
      <c r="B45" s="2"/>
      <c r="C45" s="2"/>
      <c r="D45" s="41">
        <v>5.0</v>
      </c>
      <c r="E45" s="42"/>
      <c r="F45" s="48" t="s">
        <v>465</v>
      </c>
      <c r="G45" s="48">
        <v>3.0</v>
      </c>
      <c r="H45" s="42"/>
      <c r="I45" s="42"/>
      <c r="J45" s="41">
        <v>4.0</v>
      </c>
      <c r="K45" s="42"/>
      <c r="L45" s="42"/>
      <c r="M45" s="42"/>
      <c r="N45" s="41">
        <v>4.0</v>
      </c>
      <c r="O45" s="42"/>
      <c r="P45" s="42"/>
      <c r="Q45" s="42"/>
      <c r="R45" s="42"/>
      <c r="S45" s="41">
        <v>5.0</v>
      </c>
      <c r="X45" s="41">
        <v>9.0</v>
      </c>
      <c r="Y45" s="2" t="s">
        <v>381</v>
      </c>
      <c r="AD45" s="43"/>
      <c r="AE45" s="38"/>
      <c r="AF45" s="38"/>
      <c r="AG45" s="57"/>
      <c r="AH45" s="45"/>
      <c r="AI45" s="3"/>
      <c r="AO45" s="3"/>
      <c r="AP45" s="3"/>
    </row>
    <row r="46">
      <c r="A46" s="2"/>
      <c r="B46" s="2"/>
      <c r="C46" s="2"/>
      <c r="D46" s="46"/>
      <c r="J46" s="46"/>
      <c r="N46" s="46"/>
      <c r="S46" s="46"/>
      <c r="X46" s="41"/>
      <c r="Y46" s="2"/>
      <c r="AD46" s="38"/>
      <c r="AE46" s="38"/>
      <c r="AF46" s="38"/>
      <c r="AG46" s="57"/>
      <c r="AH46" s="45"/>
      <c r="AI46" s="3"/>
      <c r="AJ46" s="47"/>
      <c r="AK46" s="3"/>
      <c r="AL46" s="3"/>
      <c r="AM46" s="3"/>
      <c r="AN46" s="3"/>
      <c r="AO46" s="3"/>
      <c r="AP46" s="3"/>
    </row>
    <row r="47">
      <c r="A47" s="48" t="s">
        <v>383</v>
      </c>
      <c r="B47" s="48" t="s">
        <v>384</v>
      </c>
      <c r="C47" s="48" t="s">
        <v>315</v>
      </c>
      <c r="D47" s="49" t="s">
        <v>466</v>
      </c>
      <c r="E47" s="50" t="s">
        <v>467</v>
      </c>
      <c r="F47" s="50" t="s">
        <v>387</v>
      </c>
      <c r="J47" s="49" t="s">
        <v>466</v>
      </c>
      <c r="K47" s="50" t="s">
        <v>467</v>
      </c>
      <c r="L47" s="50" t="s">
        <v>387</v>
      </c>
      <c r="N47" s="49" t="s">
        <v>466</v>
      </c>
      <c r="O47" s="50" t="s">
        <v>467</v>
      </c>
      <c r="P47" s="50" t="s">
        <v>387</v>
      </c>
      <c r="S47" s="49" t="s">
        <v>466</v>
      </c>
      <c r="T47" s="50" t="s">
        <v>467</v>
      </c>
      <c r="U47" s="50" t="s">
        <v>387</v>
      </c>
      <c r="X47" s="49" t="s">
        <v>466</v>
      </c>
      <c r="Y47" s="50" t="s">
        <v>467</v>
      </c>
      <c r="Z47" s="50" t="s">
        <v>387</v>
      </c>
      <c r="AD47" s="38"/>
      <c r="AE47" s="38"/>
      <c r="AF47" s="38"/>
      <c r="AG47" s="57"/>
      <c r="AH47" s="45"/>
      <c r="AI47" s="3"/>
      <c r="AJ47" s="117"/>
      <c r="AK47" s="117"/>
      <c r="AL47" s="117"/>
      <c r="AM47" s="117"/>
      <c r="AN47" s="117"/>
      <c r="AO47" s="3"/>
      <c r="AP47" s="3"/>
    </row>
    <row r="48">
      <c r="A48" s="4">
        <v>3.0</v>
      </c>
      <c r="B48" s="56">
        <v>5.0</v>
      </c>
      <c r="C48" s="4">
        <v>2.0</v>
      </c>
      <c r="D48" s="60" t="s">
        <v>468</v>
      </c>
      <c r="E48" s="37">
        <v>2.0</v>
      </c>
      <c r="F48" s="59">
        <f t="shared" ref="F48:F58" si="9">E48/$D$45</f>
        <v>0.4</v>
      </c>
      <c r="G48" s="38"/>
      <c r="H48" s="38"/>
      <c r="I48" s="38"/>
      <c r="J48" s="60" t="s">
        <v>469</v>
      </c>
      <c r="K48" s="37">
        <v>2.0</v>
      </c>
      <c r="L48" s="59">
        <f t="shared" ref="L48:L58" si="10">K48/$J$45</f>
        <v>0.5</v>
      </c>
      <c r="M48" s="38"/>
      <c r="N48" s="60" t="s">
        <v>470</v>
      </c>
      <c r="O48" s="37">
        <v>3.0</v>
      </c>
      <c r="P48" s="59">
        <f t="shared" ref="P48:P58" si="11">O48/$N$45</f>
        <v>0.75</v>
      </c>
      <c r="Q48" s="38"/>
      <c r="R48" s="38"/>
      <c r="S48" s="60" t="s">
        <v>471</v>
      </c>
      <c r="T48" s="37">
        <v>3.0</v>
      </c>
      <c r="U48" s="59">
        <f t="shared" ref="U48:U58" si="12">T48/$S$45</f>
        <v>0.6</v>
      </c>
      <c r="V48" s="38"/>
      <c r="W48" s="38"/>
      <c r="X48" s="60" t="s">
        <v>472</v>
      </c>
      <c r="Y48" s="37">
        <v>3.0</v>
      </c>
      <c r="Z48" s="59">
        <f t="shared" ref="Z48:Z58" si="13">Y48/$X$45</f>
        <v>0.3333333333</v>
      </c>
      <c r="AD48" s="63"/>
      <c r="AE48" s="63"/>
      <c r="AF48" s="63"/>
      <c r="AG48" s="118">
        <f t="shared" ref="AG48:AG58" si="14">SUM(Y48,T48,O48,K48,E48)</f>
        <v>13</v>
      </c>
      <c r="AH48" s="65">
        <f t="shared" ref="AH48:AH58" si="15">AVERAGE(Z48,U48,P48,L48,F48)</f>
        <v>0.5166666667</v>
      </c>
      <c r="AI48" s="4"/>
      <c r="AJ48" s="4"/>
      <c r="AK48" s="4"/>
      <c r="AL48" s="4"/>
      <c r="AM48" s="4"/>
      <c r="AN48" s="4"/>
      <c r="AO48" s="4"/>
      <c r="AP48" s="4"/>
    </row>
    <row r="49">
      <c r="A49" s="4">
        <v>6.0</v>
      </c>
      <c r="B49" s="70">
        <v>3.0</v>
      </c>
      <c r="C49" s="66">
        <v>1.0</v>
      </c>
      <c r="D49" s="60" t="s">
        <v>473</v>
      </c>
      <c r="E49" s="37">
        <v>4.0</v>
      </c>
      <c r="F49" s="59">
        <f t="shared" si="9"/>
        <v>0.8</v>
      </c>
      <c r="G49" s="38"/>
      <c r="H49" s="38"/>
      <c r="I49" s="38"/>
      <c r="J49" s="60" t="s">
        <v>474</v>
      </c>
      <c r="K49" s="37">
        <v>2.0</v>
      </c>
      <c r="L49" s="59">
        <f t="shared" si="10"/>
        <v>0.5</v>
      </c>
      <c r="M49" s="38"/>
      <c r="N49" s="60" t="s">
        <v>470</v>
      </c>
      <c r="O49" s="37">
        <v>3.0</v>
      </c>
      <c r="P49" s="59">
        <f t="shared" si="11"/>
        <v>0.75</v>
      </c>
      <c r="Q49" s="38"/>
      <c r="R49" s="38"/>
      <c r="S49" s="60" t="s">
        <v>475</v>
      </c>
      <c r="T49" s="37">
        <v>4.0</v>
      </c>
      <c r="U49" s="59">
        <f t="shared" si="12"/>
        <v>0.8</v>
      </c>
      <c r="V49" s="38"/>
      <c r="W49" s="38"/>
      <c r="X49" s="60" t="s">
        <v>476</v>
      </c>
      <c r="Y49" s="37">
        <v>5.0</v>
      </c>
      <c r="Z49" s="59">
        <f t="shared" si="13"/>
        <v>0.5555555556</v>
      </c>
      <c r="AD49" s="63"/>
      <c r="AE49" s="63"/>
      <c r="AF49" s="63"/>
      <c r="AG49" s="64">
        <f t="shared" si="14"/>
        <v>18</v>
      </c>
      <c r="AH49" s="65">
        <f t="shared" si="15"/>
        <v>0.6811111111</v>
      </c>
      <c r="AI49" s="66"/>
      <c r="AJ49" s="66"/>
      <c r="AK49" s="66"/>
      <c r="AL49" s="66"/>
      <c r="AM49" s="66"/>
      <c r="AN49" s="66"/>
      <c r="AO49" s="66"/>
      <c r="AP49" s="66"/>
    </row>
    <row r="50">
      <c r="A50" s="4">
        <v>8.0</v>
      </c>
      <c r="B50" s="74">
        <v>2.0</v>
      </c>
      <c r="C50" s="66">
        <v>1.0</v>
      </c>
      <c r="D50" s="60" t="s">
        <v>477</v>
      </c>
      <c r="E50" s="37">
        <v>3.0</v>
      </c>
      <c r="F50" s="59">
        <f t="shared" si="9"/>
        <v>0.6</v>
      </c>
      <c r="G50" s="38"/>
      <c r="H50" s="38"/>
      <c r="I50" s="38"/>
      <c r="J50" s="60" t="s">
        <v>478</v>
      </c>
      <c r="K50" s="37">
        <v>3.0</v>
      </c>
      <c r="L50" s="59">
        <f t="shared" si="10"/>
        <v>0.75</v>
      </c>
      <c r="M50" s="38"/>
      <c r="N50" s="60" t="s">
        <v>479</v>
      </c>
      <c r="O50" s="37">
        <v>2.0</v>
      </c>
      <c r="P50" s="59">
        <f t="shared" si="11"/>
        <v>0.5</v>
      </c>
      <c r="Q50" s="38"/>
      <c r="R50" s="38"/>
      <c r="S50" s="60" t="s">
        <v>480</v>
      </c>
      <c r="T50" s="37">
        <v>3.0</v>
      </c>
      <c r="U50" s="59">
        <f t="shared" si="12"/>
        <v>0.6</v>
      </c>
      <c r="V50" s="38"/>
      <c r="W50" s="38"/>
      <c r="X50" s="60" t="s">
        <v>481</v>
      </c>
      <c r="Y50" s="37">
        <v>5.0</v>
      </c>
      <c r="Z50" s="59">
        <f t="shared" si="13"/>
        <v>0.5555555556</v>
      </c>
      <c r="AD50" s="63"/>
      <c r="AE50" s="63"/>
      <c r="AF50" s="63"/>
      <c r="AG50" s="64">
        <f t="shared" si="14"/>
        <v>16</v>
      </c>
      <c r="AH50" s="65">
        <f t="shared" si="15"/>
        <v>0.6011111111</v>
      </c>
      <c r="AI50" s="66"/>
      <c r="AJ50" s="66"/>
      <c r="AK50" s="66"/>
      <c r="AL50" s="66"/>
      <c r="AM50" s="66"/>
      <c r="AN50" s="66"/>
      <c r="AO50" s="66"/>
      <c r="AP50" s="66"/>
    </row>
    <row r="51">
      <c r="A51" s="4">
        <v>9.0</v>
      </c>
      <c r="B51" s="75">
        <v>5.0</v>
      </c>
      <c r="C51" s="66">
        <v>1.0</v>
      </c>
      <c r="D51" s="60" t="s">
        <v>482</v>
      </c>
      <c r="E51" s="37">
        <v>2.0</v>
      </c>
      <c r="F51" s="59">
        <f t="shared" si="9"/>
        <v>0.4</v>
      </c>
      <c r="G51" s="38"/>
      <c r="H51" s="38"/>
      <c r="I51" s="38"/>
      <c r="J51" s="60" t="s">
        <v>483</v>
      </c>
      <c r="K51" s="37">
        <v>2.0</v>
      </c>
      <c r="L51" s="59">
        <f t="shared" si="10"/>
        <v>0.5</v>
      </c>
      <c r="M51" s="38"/>
      <c r="N51" s="60" t="s">
        <v>484</v>
      </c>
      <c r="O51" s="37">
        <v>2.0</v>
      </c>
      <c r="P51" s="59">
        <f t="shared" si="11"/>
        <v>0.5</v>
      </c>
      <c r="Q51" s="38"/>
      <c r="R51" s="38"/>
      <c r="S51" s="60" t="s">
        <v>485</v>
      </c>
      <c r="T51" s="37">
        <v>3.0</v>
      </c>
      <c r="U51" s="59">
        <f t="shared" si="12"/>
        <v>0.6</v>
      </c>
      <c r="V51" s="38"/>
      <c r="W51" s="38"/>
      <c r="X51" s="60" t="s">
        <v>486</v>
      </c>
      <c r="Y51" s="37">
        <v>2.0</v>
      </c>
      <c r="Z51" s="59">
        <f t="shared" si="13"/>
        <v>0.2222222222</v>
      </c>
      <c r="AD51" s="63"/>
      <c r="AE51" s="63"/>
      <c r="AF51" s="63"/>
      <c r="AG51" s="64">
        <f t="shared" si="14"/>
        <v>11</v>
      </c>
      <c r="AH51" s="65">
        <f t="shared" si="15"/>
        <v>0.4444444444</v>
      </c>
      <c r="AI51" s="66"/>
      <c r="AJ51" s="66"/>
      <c r="AK51" s="66"/>
      <c r="AL51" s="66"/>
      <c r="AM51" s="66"/>
      <c r="AN51" s="66"/>
      <c r="AO51" s="66"/>
      <c r="AP51" s="66"/>
    </row>
    <row r="52">
      <c r="A52" s="4">
        <v>12.0</v>
      </c>
      <c r="B52" s="66">
        <v>1.0</v>
      </c>
      <c r="C52" s="66">
        <v>1.0</v>
      </c>
      <c r="D52" s="60" t="s">
        <v>487</v>
      </c>
      <c r="E52" s="37">
        <v>3.0</v>
      </c>
      <c r="F52" s="59">
        <f t="shared" si="9"/>
        <v>0.6</v>
      </c>
      <c r="G52" s="38"/>
      <c r="H52" s="38"/>
      <c r="I52" s="38"/>
      <c r="J52" s="60" t="s">
        <v>488</v>
      </c>
      <c r="K52" s="37">
        <v>3.0</v>
      </c>
      <c r="L52" s="59">
        <f t="shared" si="10"/>
        <v>0.75</v>
      </c>
      <c r="M52" s="38"/>
      <c r="N52" s="60" t="s">
        <v>470</v>
      </c>
      <c r="O52" s="37">
        <v>3.0</v>
      </c>
      <c r="P52" s="59">
        <f t="shared" si="11"/>
        <v>0.75</v>
      </c>
      <c r="Q52" s="38"/>
      <c r="R52" s="38"/>
      <c r="S52" s="60" t="s">
        <v>489</v>
      </c>
      <c r="T52" s="37">
        <v>5.0</v>
      </c>
      <c r="U52" s="59">
        <f t="shared" si="12"/>
        <v>1</v>
      </c>
      <c r="V52" s="38"/>
      <c r="W52" s="38"/>
      <c r="X52" s="60" t="s">
        <v>490</v>
      </c>
      <c r="Y52" s="37">
        <v>6.0</v>
      </c>
      <c r="Z52" s="59">
        <f t="shared" si="13"/>
        <v>0.6666666667</v>
      </c>
      <c r="AD52" s="63"/>
      <c r="AE52" s="63"/>
      <c r="AF52" s="63"/>
      <c r="AG52" s="64">
        <f t="shared" si="14"/>
        <v>20</v>
      </c>
      <c r="AH52" s="65">
        <f t="shared" si="15"/>
        <v>0.7533333333</v>
      </c>
      <c r="AI52" s="66"/>
      <c r="AJ52" s="66"/>
      <c r="AK52" s="66"/>
      <c r="AL52" s="66"/>
      <c r="AM52" s="66"/>
      <c r="AN52" s="66"/>
      <c r="AO52" s="66"/>
      <c r="AP52" s="66"/>
    </row>
    <row r="53">
      <c r="A53" s="4">
        <v>15.0</v>
      </c>
      <c r="B53" s="66">
        <v>5.0</v>
      </c>
      <c r="C53" s="66">
        <v>5.0</v>
      </c>
      <c r="D53" s="60" t="s">
        <v>491</v>
      </c>
      <c r="E53" s="37">
        <v>5.0</v>
      </c>
      <c r="F53" s="59">
        <f t="shared" si="9"/>
        <v>1</v>
      </c>
      <c r="G53" s="38"/>
      <c r="H53" s="38"/>
      <c r="I53" s="38"/>
      <c r="J53" s="60" t="s">
        <v>492</v>
      </c>
      <c r="K53" s="37">
        <v>3.0</v>
      </c>
      <c r="L53" s="59">
        <f t="shared" si="10"/>
        <v>0.75</v>
      </c>
      <c r="M53" s="38"/>
      <c r="N53" s="60" t="s">
        <v>470</v>
      </c>
      <c r="O53" s="37">
        <v>3.0</v>
      </c>
      <c r="P53" s="59">
        <f t="shared" si="11"/>
        <v>0.75</v>
      </c>
      <c r="Q53" s="38"/>
      <c r="R53" s="38"/>
      <c r="S53" s="60" t="s">
        <v>493</v>
      </c>
      <c r="T53" s="37">
        <v>5.0</v>
      </c>
      <c r="U53" s="59">
        <f t="shared" si="12"/>
        <v>1</v>
      </c>
      <c r="V53" s="38"/>
      <c r="W53" s="38"/>
      <c r="X53" s="60" t="s">
        <v>494</v>
      </c>
      <c r="Y53" s="37">
        <v>6.0</v>
      </c>
      <c r="Z53" s="59">
        <f t="shared" si="13"/>
        <v>0.6666666667</v>
      </c>
      <c r="AD53" s="63"/>
      <c r="AE53" s="63"/>
      <c r="AF53" s="63"/>
      <c r="AG53" s="64">
        <f t="shared" si="14"/>
        <v>22</v>
      </c>
      <c r="AH53" s="65">
        <f t="shared" si="15"/>
        <v>0.8333333333</v>
      </c>
      <c r="AI53" s="66"/>
      <c r="AJ53" s="66"/>
      <c r="AK53" s="66"/>
      <c r="AL53" s="66"/>
      <c r="AM53" s="66"/>
      <c r="AN53" s="66"/>
      <c r="AO53" s="66"/>
      <c r="AP53" s="66"/>
    </row>
    <row r="54">
      <c r="A54" s="4">
        <v>20.0</v>
      </c>
      <c r="B54" s="66">
        <v>5.0</v>
      </c>
      <c r="C54" s="66">
        <v>1.0</v>
      </c>
      <c r="D54" s="60" t="s">
        <v>491</v>
      </c>
      <c r="E54" s="37">
        <v>5.0</v>
      </c>
      <c r="F54" s="59">
        <f t="shared" si="9"/>
        <v>1</v>
      </c>
      <c r="G54" s="38"/>
      <c r="H54" s="38"/>
      <c r="I54" s="38"/>
      <c r="J54" s="60" t="s">
        <v>495</v>
      </c>
      <c r="K54" s="37">
        <v>4.0</v>
      </c>
      <c r="L54" s="59">
        <f t="shared" si="10"/>
        <v>1</v>
      </c>
      <c r="M54" s="38"/>
      <c r="N54" s="60" t="s">
        <v>470</v>
      </c>
      <c r="O54" s="37">
        <v>3.0</v>
      </c>
      <c r="P54" s="59">
        <f t="shared" si="11"/>
        <v>0.75</v>
      </c>
      <c r="Q54" s="38"/>
      <c r="R54" s="38"/>
      <c r="S54" s="60" t="s">
        <v>496</v>
      </c>
      <c r="T54" s="37">
        <v>5.0</v>
      </c>
      <c r="U54" s="59">
        <f t="shared" si="12"/>
        <v>1</v>
      </c>
      <c r="V54" s="38"/>
      <c r="W54" s="38"/>
      <c r="X54" s="60" t="s">
        <v>497</v>
      </c>
      <c r="Y54" s="37">
        <v>8.0</v>
      </c>
      <c r="Z54" s="59">
        <f t="shared" si="13"/>
        <v>0.8888888889</v>
      </c>
      <c r="AD54" s="63"/>
      <c r="AE54" s="63"/>
      <c r="AF54" s="63"/>
      <c r="AG54" s="64">
        <f t="shared" si="14"/>
        <v>25</v>
      </c>
      <c r="AH54" s="65">
        <f t="shared" si="15"/>
        <v>0.9277777778</v>
      </c>
      <c r="AI54" s="66"/>
      <c r="AJ54" s="66"/>
      <c r="AK54" s="66"/>
      <c r="AL54" s="66"/>
      <c r="AM54" s="66"/>
      <c r="AN54" s="66"/>
      <c r="AO54" s="66"/>
      <c r="AP54" s="66"/>
    </row>
    <row r="55">
      <c r="A55" s="4">
        <v>21.0</v>
      </c>
      <c r="B55" s="66">
        <v>2.0</v>
      </c>
      <c r="C55" s="66">
        <v>1.0</v>
      </c>
      <c r="D55" s="60" t="s">
        <v>498</v>
      </c>
      <c r="E55" s="37">
        <v>4.0</v>
      </c>
      <c r="F55" s="59">
        <f t="shared" si="9"/>
        <v>0.8</v>
      </c>
      <c r="G55" s="38"/>
      <c r="H55" s="38"/>
      <c r="I55" s="38"/>
      <c r="J55" s="60" t="s">
        <v>499</v>
      </c>
      <c r="K55" s="37">
        <v>4.0</v>
      </c>
      <c r="L55" s="59">
        <f t="shared" si="10"/>
        <v>1</v>
      </c>
      <c r="M55" s="38"/>
      <c r="N55" s="60" t="s">
        <v>470</v>
      </c>
      <c r="O55" s="37">
        <v>3.0</v>
      </c>
      <c r="P55" s="59">
        <f t="shared" si="11"/>
        <v>0.75</v>
      </c>
      <c r="Q55" s="38"/>
      <c r="R55" s="38"/>
      <c r="S55" s="60" t="s">
        <v>496</v>
      </c>
      <c r="T55" s="37">
        <v>5.0</v>
      </c>
      <c r="U55" s="59">
        <f t="shared" si="12"/>
        <v>1</v>
      </c>
      <c r="V55" s="38"/>
      <c r="W55" s="38"/>
      <c r="X55" s="60" t="s">
        <v>500</v>
      </c>
      <c r="Y55" s="37">
        <v>9.0</v>
      </c>
      <c r="Z55" s="59">
        <f t="shared" si="13"/>
        <v>1</v>
      </c>
      <c r="AD55" s="63"/>
      <c r="AE55" s="63"/>
      <c r="AF55" s="63"/>
      <c r="AG55" s="64">
        <f t="shared" si="14"/>
        <v>25</v>
      </c>
      <c r="AH55" s="65">
        <f t="shared" si="15"/>
        <v>0.91</v>
      </c>
      <c r="AI55" s="66"/>
      <c r="AJ55" s="66"/>
      <c r="AK55" s="66"/>
      <c r="AL55" s="66"/>
      <c r="AM55" s="66"/>
      <c r="AN55" s="66"/>
      <c r="AO55" s="66"/>
      <c r="AP55" s="66"/>
    </row>
    <row r="56">
      <c r="A56" s="4">
        <v>24.0</v>
      </c>
      <c r="B56" s="66">
        <v>5.0</v>
      </c>
      <c r="C56" s="66">
        <v>2.0</v>
      </c>
      <c r="D56" s="60" t="s">
        <v>501</v>
      </c>
      <c r="E56" s="37">
        <v>3.0</v>
      </c>
      <c r="F56" s="59">
        <f t="shared" si="9"/>
        <v>0.6</v>
      </c>
      <c r="G56" s="38"/>
      <c r="H56" s="38"/>
      <c r="I56" s="38"/>
      <c r="J56" s="60" t="s">
        <v>495</v>
      </c>
      <c r="K56" s="37">
        <v>4.0</v>
      </c>
      <c r="L56" s="59">
        <f t="shared" si="10"/>
        <v>1</v>
      </c>
      <c r="M56" s="38"/>
      <c r="N56" s="60" t="s">
        <v>470</v>
      </c>
      <c r="O56" s="37">
        <v>3.0</v>
      </c>
      <c r="P56" s="59">
        <f t="shared" si="11"/>
        <v>0.75</v>
      </c>
      <c r="Q56" s="38"/>
      <c r="R56" s="38"/>
      <c r="S56" s="60" t="s">
        <v>496</v>
      </c>
      <c r="T56" s="37">
        <v>5.0</v>
      </c>
      <c r="U56" s="59">
        <f t="shared" si="12"/>
        <v>1</v>
      </c>
      <c r="V56" s="38"/>
      <c r="W56" s="38"/>
      <c r="X56" s="60" t="s">
        <v>502</v>
      </c>
      <c r="Y56" s="37">
        <v>7.0</v>
      </c>
      <c r="Z56" s="59">
        <f t="shared" si="13"/>
        <v>0.7777777778</v>
      </c>
      <c r="AD56" s="63"/>
      <c r="AE56" s="63"/>
      <c r="AF56" s="63"/>
      <c r="AG56" s="64">
        <f t="shared" si="14"/>
        <v>22</v>
      </c>
      <c r="AH56" s="65">
        <f t="shared" si="15"/>
        <v>0.8255555556</v>
      </c>
      <c r="AI56" s="66"/>
      <c r="AJ56" s="66"/>
      <c r="AK56" s="66"/>
      <c r="AL56" s="66"/>
      <c r="AM56" s="66"/>
      <c r="AN56" s="66"/>
      <c r="AO56" s="66"/>
      <c r="AP56" s="66"/>
    </row>
    <row r="57">
      <c r="A57" s="4">
        <v>27.0</v>
      </c>
      <c r="B57" s="66">
        <v>1.0</v>
      </c>
      <c r="C57" s="66">
        <v>1.0</v>
      </c>
      <c r="D57" s="60" t="s">
        <v>491</v>
      </c>
      <c r="E57" s="37">
        <v>5.0</v>
      </c>
      <c r="F57" s="59">
        <f t="shared" si="9"/>
        <v>1</v>
      </c>
      <c r="G57" s="38"/>
      <c r="H57" s="38"/>
      <c r="I57" s="38"/>
      <c r="J57" s="60" t="s">
        <v>495</v>
      </c>
      <c r="K57" s="37">
        <v>4.0</v>
      </c>
      <c r="L57" s="59">
        <f t="shared" si="10"/>
        <v>1</v>
      </c>
      <c r="M57" s="38"/>
      <c r="N57" s="60" t="s">
        <v>470</v>
      </c>
      <c r="O57" s="37">
        <v>3.0</v>
      </c>
      <c r="P57" s="59">
        <f t="shared" si="11"/>
        <v>0.75</v>
      </c>
      <c r="Q57" s="38"/>
      <c r="R57" s="38"/>
      <c r="S57" s="60" t="s">
        <v>496</v>
      </c>
      <c r="T57" s="37">
        <v>5.0</v>
      </c>
      <c r="U57" s="59">
        <f t="shared" si="12"/>
        <v>1</v>
      </c>
      <c r="V57" s="38"/>
      <c r="W57" s="38"/>
      <c r="X57" s="60" t="s">
        <v>503</v>
      </c>
      <c r="Y57" s="37">
        <v>6.0</v>
      </c>
      <c r="Z57" s="59">
        <f t="shared" si="13"/>
        <v>0.6666666667</v>
      </c>
      <c r="AD57" s="63"/>
      <c r="AE57" s="63"/>
      <c r="AF57" s="63"/>
      <c r="AG57" s="64">
        <f t="shared" si="14"/>
        <v>23</v>
      </c>
      <c r="AH57" s="65">
        <f t="shared" si="15"/>
        <v>0.8833333333</v>
      </c>
      <c r="AI57" s="66"/>
      <c r="AJ57" s="66"/>
      <c r="AK57" s="66"/>
      <c r="AL57" s="66"/>
      <c r="AM57" s="66"/>
      <c r="AN57" s="66"/>
      <c r="AO57" s="66"/>
      <c r="AP57" s="66"/>
    </row>
    <row r="58">
      <c r="A58" s="4">
        <v>30.0</v>
      </c>
      <c r="B58" s="66">
        <v>5.0</v>
      </c>
      <c r="C58" s="66">
        <v>1.0</v>
      </c>
      <c r="D58" s="60" t="s">
        <v>491</v>
      </c>
      <c r="E58" s="37">
        <v>5.0</v>
      </c>
      <c r="F58" s="59">
        <f t="shared" si="9"/>
        <v>1</v>
      </c>
      <c r="G58" s="38"/>
      <c r="H58" s="38"/>
      <c r="I58" s="38"/>
      <c r="J58" s="60" t="s">
        <v>495</v>
      </c>
      <c r="K58" s="37">
        <v>4.0</v>
      </c>
      <c r="L58" s="59">
        <f t="shared" si="10"/>
        <v>1</v>
      </c>
      <c r="M58" s="38"/>
      <c r="N58" s="60" t="s">
        <v>470</v>
      </c>
      <c r="O58" s="37">
        <v>3.0</v>
      </c>
      <c r="P58" s="59">
        <f t="shared" si="11"/>
        <v>0.75</v>
      </c>
      <c r="Q58" s="38"/>
      <c r="R58" s="38"/>
      <c r="S58" s="60" t="s">
        <v>496</v>
      </c>
      <c r="T58" s="37">
        <v>5.0</v>
      </c>
      <c r="U58" s="59">
        <f t="shared" si="12"/>
        <v>1</v>
      </c>
      <c r="V58" s="38"/>
      <c r="W58" s="38"/>
      <c r="X58" s="60" t="s">
        <v>500</v>
      </c>
      <c r="Y58" s="37">
        <v>9.0</v>
      </c>
      <c r="Z58" s="59">
        <f t="shared" si="13"/>
        <v>1</v>
      </c>
      <c r="AD58" s="63"/>
      <c r="AE58" s="63"/>
      <c r="AF58" s="63"/>
      <c r="AG58" s="79">
        <f t="shared" si="14"/>
        <v>26</v>
      </c>
      <c r="AH58" s="65">
        <f t="shared" si="15"/>
        <v>0.95</v>
      </c>
      <c r="AI58" s="66"/>
      <c r="AJ58" s="66"/>
      <c r="AK58" s="66"/>
      <c r="AL58" s="66"/>
      <c r="AM58" s="66"/>
      <c r="AN58" s="66"/>
      <c r="AO58" s="66"/>
      <c r="AP58" s="66"/>
    </row>
    <row r="59">
      <c r="D59" s="119"/>
      <c r="J59" s="119"/>
      <c r="N59" s="119"/>
      <c r="O59" s="11">
        <f>SUM(O48:O58)</f>
        <v>31</v>
      </c>
      <c r="S59" s="119"/>
      <c r="X59" s="119"/>
      <c r="AD59" s="38"/>
      <c r="AE59" s="38"/>
      <c r="AF59" s="38"/>
      <c r="AG59" s="38"/>
      <c r="AH59" s="120">
        <f>AVERAGE(AH48:AH58)</f>
        <v>0.756969697</v>
      </c>
    </row>
    <row r="60">
      <c r="A60" s="121"/>
      <c r="B60" s="121"/>
      <c r="C60" s="121"/>
      <c r="D60" s="122" t="s">
        <v>504</v>
      </c>
      <c r="E60" s="85"/>
      <c r="J60" s="122" t="s">
        <v>504</v>
      </c>
      <c r="K60" s="85"/>
      <c r="N60" s="122" t="s">
        <v>504</v>
      </c>
      <c r="O60" s="85"/>
      <c r="S60" s="122" t="s">
        <v>504</v>
      </c>
      <c r="T60" s="85"/>
      <c r="X60" s="122" t="s">
        <v>504</v>
      </c>
      <c r="Y60" s="85"/>
      <c r="Z60" s="85"/>
      <c r="AA60" s="85"/>
      <c r="AG60" s="3"/>
      <c r="AH60" s="3"/>
      <c r="AI60" s="3"/>
      <c r="AJ60" s="3"/>
      <c r="AK60" s="3"/>
      <c r="AL60" s="3"/>
      <c r="AM60" s="3"/>
      <c r="AN60" s="3"/>
      <c r="AO60" s="3"/>
      <c r="AP60" s="3"/>
    </row>
    <row r="61">
      <c r="A61" s="121"/>
      <c r="B61" s="121"/>
      <c r="C61" s="121"/>
      <c r="D61" s="86" t="s">
        <v>435</v>
      </c>
      <c r="E61" s="37">
        <v>7.0</v>
      </c>
      <c r="J61" s="86" t="s">
        <v>436</v>
      </c>
      <c r="K61" s="37">
        <v>9.0</v>
      </c>
      <c r="N61" s="86" t="s">
        <v>437</v>
      </c>
      <c r="O61" s="37">
        <v>10.0</v>
      </c>
      <c r="S61" s="86" t="s">
        <v>438</v>
      </c>
      <c r="T61" s="37">
        <v>9.0</v>
      </c>
      <c r="X61" s="46" t="s">
        <v>439</v>
      </c>
      <c r="Y61" s="2">
        <v>9.0</v>
      </c>
      <c r="Z61" s="91" t="s">
        <v>440</v>
      </c>
      <c r="AA61" s="91">
        <v>11.0</v>
      </c>
      <c r="AC61" s="2"/>
      <c r="AG61" s="3"/>
      <c r="AH61" s="3"/>
      <c r="AI61" s="3"/>
      <c r="AJ61" s="3"/>
      <c r="AK61" s="3"/>
      <c r="AL61" s="3"/>
      <c r="AM61" s="3"/>
      <c r="AN61" s="3"/>
      <c r="AO61" s="3"/>
      <c r="AP61" s="3"/>
    </row>
    <row r="62">
      <c r="A62" s="121"/>
      <c r="B62" s="121"/>
      <c r="C62" s="121"/>
      <c r="D62" s="86" t="s">
        <v>441</v>
      </c>
      <c r="E62" s="37">
        <v>10.0</v>
      </c>
      <c r="J62" s="86" t="s">
        <v>442</v>
      </c>
      <c r="K62" s="37">
        <v>9.0</v>
      </c>
      <c r="N62" s="87" t="s">
        <v>443</v>
      </c>
      <c r="O62" s="88">
        <v>0.0</v>
      </c>
      <c r="S62" s="86" t="s">
        <v>444</v>
      </c>
      <c r="T62" s="37">
        <v>9.0</v>
      </c>
      <c r="X62" s="46" t="s">
        <v>445</v>
      </c>
      <c r="Y62" s="2">
        <v>8.0</v>
      </c>
      <c r="Z62" s="2" t="s">
        <v>446</v>
      </c>
      <c r="AA62" s="2">
        <v>9.0</v>
      </c>
      <c r="AD62" s="12"/>
      <c r="AG62" s="3"/>
      <c r="AH62" s="3"/>
      <c r="AI62" s="3"/>
      <c r="AJ62" s="3"/>
      <c r="AK62" s="3"/>
      <c r="AL62" s="3"/>
      <c r="AM62" s="3"/>
      <c r="AN62" s="3"/>
      <c r="AO62" s="3"/>
      <c r="AP62" s="3"/>
    </row>
    <row r="63">
      <c r="A63" s="121"/>
      <c r="B63" s="121"/>
      <c r="C63" s="121"/>
      <c r="D63" s="86" t="s">
        <v>447</v>
      </c>
      <c r="E63" s="37">
        <v>8.0</v>
      </c>
      <c r="J63" s="86" t="s">
        <v>448</v>
      </c>
      <c r="K63" s="37">
        <v>10.0</v>
      </c>
      <c r="N63" s="86" t="s">
        <v>449</v>
      </c>
      <c r="O63" s="37">
        <v>10.0</v>
      </c>
      <c r="S63" s="86" t="s">
        <v>450</v>
      </c>
      <c r="T63" s="37">
        <v>7.0</v>
      </c>
      <c r="X63" s="46" t="s">
        <v>451</v>
      </c>
      <c r="Y63" s="2">
        <v>5.0</v>
      </c>
      <c r="Z63" s="2" t="s">
        <v>452</v>
      </c>
      <c r="AA63" s="2">
        <v>6.0</v>
      </c>
      <c r="AG63" s="3"/>
      <c r="AH63" s="3"/>
      <c r="AI63" s="3"/>
      <c r="AJ63" s="3"/>
      <c r="AK63" s="3"/>
      <c r="AL63" s="3"/>
      <c r="AM63" s="3"/>
      <c r="AN63" s="3"/>
      <c r="AO63" s="3"/>
      <c r="AP63" s="3"/>
    </row>
    <row r="64">
      <c r="A64" s="121"/>
      <c r="B64" s="121"/>
      <c r="C64" s="121"/>
      <c r="D64" s="86" t="s">
        <v>453</v>
      </c>
      <c r="E64" s="37">
        <v>8.0</v>
      </c>
      <c r="J64" s="92" t="s">
        <v>454</v>
      </c>
      <c r="K64" s="93">
        <v>6.0</v>
      </c>
      <c r="N64" s="123" t="s">
        <v>206</v>
      </c>
      <c r="O64" s="124">
        <v>11.0</v>
      </c>
      <c r="S64" s="86" t="s">
        <v>455</v>
      </c>
      <c r="T64" s="37">
        <v>9.0</v>
      </c>
      <c r="X64" s="46" t="s">
        <v>456</v>
      </c>
      <c r="Y64" s="2">
        <v>8.0</v>
      </c>
      <c r="Z64" s="2" t="s">
        <v>457</v>
      </c>
      <c r="AA64" s="2">
        <v>6.0</v>
      </c>
      <c r="AG64" s="3"/>
      <c r="AH64" s="3"/>
      <c r="AI64" s="3"/>
      <c r="AJ64" s="3"/>
      <c r="AK64" s="3"/>
      <c r="AL64" s="3"/>
      <c r="AM64" s="3"/>
      <c r="AN64" s="3"/>
      <c r="AO64" s="3"/>
      <c r="AP64" s="3"/>
    </row>
    <row r="65">
      <c r="A65" s="121"/>
      <c r="B65" s="121"/>
      <c r="C65" s="121"/>
      <c r="D65" s="95" t="s">
        <v>458</v>
      </c>
      <c r="E65" s="14">
        <v>8.0</v>
      </c>
      <c r="I65" s="105" t="s">
        <v>459</v>
      </c>
      <c r="J65" s="119">
        <f>4*9</f>
        <v>36</v>
      </c>
      <c r="K65" s="11">
        <f>SUM(K61:K64)</f>
        <v>34</v>
      </c>
      <c r="M65" s="105" t="s">
        <v>459</v>
      </c>
      <c r="N65" s="119">
        <f>5*9</f>
        <v>45</v>
      </c>
      <c r="O65" s="11">
        <f>SUM(O61:O64)</f>
        <v>31</v>
      </c>
      <c r="S65" s="95" t="s">
        <v>461</v>
      </c>
      <c r="T65" s="14">
        <v>10.0</v>
      </c>
      <c r="X65" s="95" t="s">
        <v>462</v>
      </c>
      <c r="Y65" s="14">
        <v>4.0</v>
      </c>
      <c r="Z65" s="10"/>
      <c r="AA65" s="10"/>
      <c r="AG65" s="3"/>
      <c r="AH65" s="3"/>
      <c r="AI65" s="3"/>
      <c r="AJ65" s="3"/>
      <c r="AK65" s="3"/>
      <c r="AL65" s="3"/>
      <c r="AM65" s="3"/>
      <c r="AN65" s="3"/>
      <c r="AO65" s="3"/>
      <c r="AP65" s="3"/>
    </row>
    <row r="66">
      <c r="A66" s="121"/>
      <c r="B66" s="121"/>
      <c r="C66" s="125" t="s">
        <v>459</v>
      </c>
      <c r="D66" s="119">
        <f>5*9</f>
        <v>45</v>
      </c>
      <c r="E66" s="11">
        <f>SUM(E61:E65)</f>
        <v>41</v>
      </c>
      <c r="J66" s="119"/>
      <c r="K66" s="103">
        <f>K65/J65</f>
        <v>0.9444444444</v>
      </c>
      <c r="N66" s="119"/>
      <c r="O66" s="103">
        <f>O65/N65</f>
        <v>0.6888888889</v>
      </c>
      <c r="R66" s="105" t="s">
        <v>459</v>
      </c>
      <c r="S66" s="119">
        <f>5*9</f>
        <v>45</v>
      </c>
      <c r="T66" s="11">
        <f>SUM(T61:T65)</f>
        <v>44</v>
      </c>
      <c r="X66" s="46" t="s">
        <v>459</v>
      </c>
      <c r="Y66" s="11">
        <f>9*9</f>
        <v>81</v>
      </c>
      <c r="AA66" s="11">
        <f>SUM(Y61:Y65,AA61:AA64)</f>
        <v>66</v>
      </c>
      <c r="AG66" s="3"/>
      <c r="AH66" s="3"/>
      <c r="AI66" s="3"/>
      <c r="AJ66" s="3"/>
      <c r="AK66" s="3"/>
      <c r="AL66" s="3"/>
      <c r="AM66" s="3"/>
      <c r="AN66" s="3"/>
      <c r="AO66" s="3"/>
      <c r="AP66" s="3"/>
    </row>
    <row r="67">
      <c r="A67" s="121"/>
      <c r="B67" s="121"/>
      <c r="C67" s="121"/>
      <c r="D67" s="119"/>
      <c r="E67" s="103">
        <f>E66/D66</f>
        <v>0.9111111111</v>
      </c>
      <c r="J67" s="119"/>
      <c r="N67" s="119"/>
      <c r="S67" s="119"/>
      <c r="T67" s="126">
        <f>T66/S66</f>
        <v>0.9777777778</v>
      </c>
      <c r="X67" s="119"/>
      <c r="AA67" s="103">
        <f>AA66/Y66</f>
        <v>0.8148148148</v>
      </c>
      <c r="AG67" s="3"/>
      <c r="AH67" s="3"/>
      <c r="AI67" s="3"/>
      <c r="AJ67" s="3"/>
      <c r="AK67" s="3"/>
      <c r="AL67" s="3"/>
      <c r="AM67" s="3"/>
      <c r="AN67" s="3"/>
      <c r="AO67" s="3"/>
      <c r="AP67" s="3"/>
    </row>
    <row r="68">
      <c r="AD68" s="38"/>
      <c r="AE68" s="38"/>
      <c r="AF68" s="38"/>
      <c r="AG68" s="38"/>
    </row>
    <row r="69">
      <c r="A69" s="6"/>
      <c r="B69" s="6"/>
      <c r="C69" s="6"/>
      <c r="D69" s="9" t="s">
        <v>505</v>
      </c>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7"/>
      <c r="AE69" s="107"/>
      <c r="AF69" s="107"/>
      <c r="AG69" s="127"/>
      <c r="AH69" s="13"/>
      <c r="AI69" s="3"/>
      <c r="AJ69" s="3"/>
      <c r="AK69" s="3"/>
      <c r="AL69" s="3"/>
      <c r="AM69" s="3"/>
      <c r="AN69" s="3"/>
      <c r="AO69" s="3"/>
      <c r="AP69" s="3"/>
    </row>
    <row r="70">
      <c r="AD70" s="38"/>
      <c r="AE70" s="38"/>
      <c r="AF70" s="38"/>
      <c r="AG70" s="128"/>
      <c r="AH70" s="3"/>
      <c r="AI70" s="3"/>
      <c r="AJ70" s="3"/>
      <c r="AK70" s="3"/>
      <c r="AL70" s="3"/>
      <c r="AM70" s="3"/>
      <c r="AN70" s="3"/>
      <c r="AO70" s="3"/>
      <c r="AP70" s="3"/>
    </row>
    <row r="71">
      <c r="A71" s="129"/>
      <c r="B71" s="129"/>
      <c r="C71" s="129"/>
      <c r="D71" s="129" t="s">
        <v>368</v>
      </c>
      <c r="E71" s="129"/>
      <c r="J71" s="130" t="s">
        <v>370</v>
      </c>
      <c r="K71" s="130"/>
      <c r="N71" s="131" t="s">
        <v>372</v>
      </c>
      <c r="O71" s="131"/>
      <c r="S71" s="132" t="s">
        <v>374</v>
      </c>
      <c r="T71" s="132"/>
      <c r="X71" s="133" t="s">
        <v>376</v>
      </c>
      <c r="Y71" s="133"/>
      <c r="Z71" s="133"/>
      <c r="AA71" s="133"/>
      <c r="AC71" s="2"/>
      <c r="AD71" s="38"/>
      <c r="AE71" s="38"/>
      <c r="AF71" s="38"/>
      <c r="AG71" s="128"/>
      <c r="AH71" s="3"/>
      <c r="AI71" s="3"/>
      <c r="AJ71" s="3"/>
      <c r="AK71" s="3"/>
      <c r="AL71" s="3"/>
      <c r="AM71" s="3"/>
      <c r="AN71" s="3"/>
      <c r="AO71" s="3"/>
      <c r="AP71" s="3"/>
    </row>
    <row r="72">
      <c r="AD72" s="38"/>
      <c r="AE72" s="38"/>
      <c r="AF72" s="38"/>
      <c r="AG72" s="128"/>
      <c r="AH72" s="3"/>
      <c r="AI72" s="3"/>
      <c r="AJ72" s="3"/>
      <c r="AK72" s="3"/>
      <c r="AL72" s="3"/>
      <c r="AM72" s="3"/>
      <c r="AN72" s="3"/>
      <c r="AO72" s="3"/>
      <c r="AP72" s="3"/>
    </row>
    <row r="73">
      <c r="A73" s="2"/>
      <c r="B73" s="2"/>
      <c r="C73" s="2"/>
      <c r="D73" s="2" t="s">
        <v>435</v>
      </c>
      <c r="E73" s="2" t="s">
        <v>506</v>
      </c>
      <c r="J73" s="2" t="s">
        <v>436</v>
      </c>
      <c r="K73" s="2" t="s">
        <v>507</v>
      </c>
      <c r="N73" s="2" t="s">
        <v>437</v>
      </c>
      <c r="O73" s="2" t="s">
        <v>508</v>
      </c>
      <c r="S73" s="2" t="s">
        <v>438</v>
      </c>
      <c r="T73" s="2" t="s">
        <v>509</v>
      </c>
      <c r="X73" s="2" t="s">
        <v>439</v>
      </c>
      <c r="Y73" s="2" t="s">
        <v>510</v>
      </c>
      <c r="Z73" s="2" t="s">
        <v>440</v>
      </c>
      <c r="AA73" s="2" t="s">
        <v>511</v>
      </c>
      <c r="AD73" s="38"/>
      <c r="AE73" s="38"/>
      <c r="AF73" s="38"/>
      <c r="AG73" s="128"/>
      <c r="AH73" s="3"/>
      <c r="AI73" s="3"/>
      <c r="AJ73" s="3"/>
      <c r="AK73" s="3"/>
      <c r="AL73" s="3"/>
      <c r="AM73" s="3"/>
      <c r="AN73" s="3"/>
      <c r="AO73" s="3"/>
      <c r="AP73" s="3"/>
    </row>
    <row r="74">
      <c r="A74" s="2"/>
      <c r="B74" s="2"/>
      <c r="C74" s="2"/>
      <c r="D74" s="2" t="s">
        <v>441</v>
      </c>
      <c r="E74" s="2" t="s">
        <v>512</v>
      </c>
      <c r="J74" s="2" t="s">
        <v>442</v>
      </c>
      <c r="K74" s="2" t="s">
        <v>513</v>
      </c>
      <c r="N74" s="2" t="s">
        <v>443</v>
      </c>
      <c r="O74" s="2" t="s">
        <v>514</v>
      </c>
      <c r="S74" s="2" t="s">
        <v>461</v>
      </c>
      <c r="T74" s="2" t="s">
        <v>515</v>
      </c>
      <c r="X74" s="2" t="s">
        <v>445</v>
      </c>
      <c r="Y74" s="2" t="s">
        <v>516</v>
      </c>
      <c r="Z74" s="2" t="s">
        <v>446</v>
      </c>
      <c r="AA74" s="2" t="s">
        <v>517</v>
      </c>
      <c r="AD74" s="38"/>
      <c r="AE74" s="38"/>
      <c r="AF74" s="38"/>
      <c r="AG74" s="128"/>
      <c r="AH74" s="3"/>
      <c r="AI74" s="3"/>
      <c r="AJ74" s="3"/>
      <c r="AK74" s="3"/>
      <c r="AL74" s="3"/>
      <c r="AM74" s="3"/>
      <c r="AN74" s="3"/>
      <c r="AO74" s="3"/>
      <c r="AP74" s="3"/>
    </row>
    <row r="75">
      <c r="A75" s="2"/>
      <c r="B75" s="2"/>
      <c r="C75" s="2"/>
      <c r="D75" s="2" t="s">
        <v>518</v>
      </c>
      <c r="E75" s="2" t="s">
        <v>519</v>
      </c>
      <c r="J75" s="2" t="s">
        <v>520</v>
      </c>
      <c r="K75" s="2" t="s">
        <v>521</v>
      </c>
      <c r="N75" s="2" t="s">
        <v>522</v>
      </c>
      <c r="O75" s="2" t="s">
        <v>523</v>
      </c>
      <c r="S75" s="2" t="s">
        <v>444</v>
      </c>
      <c r="T75" s="2" t="s">
        <v>524</v>
      </c>
      <c r="X75" s="2" t="s">
        <v>451</v>
      </c>
      <c r="Y75" s="2" t="s">
        <v>525</v>
      </c>
      <c r="Z75" s="2" t="s">
        <v>452</v>
      </c>
      <c r="AA75" s="2" t="s">
        <v>526</v>
      </c>
      <c r="AG75" s="3"/>
      <c r="AH75" s="3"/>
      <c r="AI75" s="3"/>
      <c r="AJ75" s="3"/>
      <c r="AK75" s="3"/>
      <c r="AL75" s="3"/>
      <c r="AM75" s="3"/>
      <c r="AN75" s="3"/>
      <c r="AO75" s="3"/>
      <c r="AP75" s="3"/>
    </row>
    <row r="76">
      <c r="A76" s="2"/>
      <c r="B76" s="2"/>
      <c r="C76" s="2"/>
      <c r="D76" s="2" t="s">
        <v>453</v>
      </c>
      <c r="E76" s="2" t="s">
        <v>527</v>
      </c>
      <c r="J76" s="2" t="s">
        <v>448</v>
      </c>
      <c r="K76" s="2" t="s">
        <v>507</v>
      </c>
      <c r="N76" s="2" t="s">
        <v>206</v>
      </c>
      <c r="O76" s="2" t="s">
        <v>514</v>
      </c>
      <c r="S76" s="2" t="s">
        <v>450</v>
      </c>
      <c r="T76" s="2" t="s">
        <v>528</v>
      </c>
      <c r="X76" s="2" t="s">
        <v>456</v>
      </c>
      <c r="Y76" s="2" t="s">
        <v>529</v>
      </c>
      <c r="Z76" s="2" t="s">
        <v>457</v>
      </c>
      <c r="AA76" s="2" t="s">
        <v>530</v>
      </c>
      <c r="AG76" s="3"/>
      <c r="AH76" s="3"/>
      <c r="AI76" s="3"/>
      <c r="AJ76" s="3"/>
      <c r="AK76" s="3"/>
      <c r="AL76" s="3"/>
      <c r="AM76" s="3"/>
      <c r="AN76" s="3"/>
      <c r="AO76" s="3"/>
      <c r="AP76" s="3"/>
    </row>
    <row r="77">
      <c r="A77" s="2"/>
      <c r="B77" s="2"/>
      <c r="C77" s="2"/>
      <c r="D77" s="2" t="s">
        <v>531</v>
      </c>
      <c r="E77" s="2" t="s">
        <v>532</v>
      </c>
      <c r="S77" s="2" t="s">
        <v>455</v>
      </c>
      <c r="T77" s="2" t="s">
        <v>533</v>
      </c>
      <c r="X77" s="2" t="s">
        <v>534</v>
      </c>
      <c r="Y77" s="2" t="s">
        <v>535</v>
      </c>
      <c r="AG77" s="3"/>
      <c r="AH77" s="3"/>
      <c r="AI77" s="3"/>
      <c r="AJ77" s="3"/>
      <c r="AK77" s="3"/>
      <c r="AL77" s="3"/>
      <c r="AM77" s="3"/>
      <c r="AN77" s="3"/>
      <c r="AO77" s="3"/>
      <c r="AP77" s="3"/>
    </row>
    <row r="78">
      <c r="AG78" s="3"/>
      <c r="AH78" s="3"/>
      <c r="AI78" s="3"/>
      <c r="AJ78" s="3"/>
      <c r="AK78" s="3"/>
      <c r="AL78" s="3"/>
      <c r="AM78" s="3"/>
      <c r="AN78" s="3"/>
      <c r="AO78" s="3"/>
      <c r="AP78" s="3"/>
    </row>
    <row r="79">
      <c r="E79" s="129" t="s">
        <v>435</v>
      </c>
      <c r="F79" s="129" t="s">
        <v>441</v>
      </c>
      <c r="G79" s="129" t="s">
        <v>447</v>
      </c>
      <c r="H79" s="129" t="s">
        <v>453</v>
      </c>
      <c r="I79" s="129" t="s">
        <v>531</v>
      </c>
      <c r="J79" s="130" t="s">
        <v>436</v>
      </c>
      <c r="K79" s="130" t="s">
        <v>442</v>
      </c>
      <c r="L79" s="130" t="s">
        <v>454</v>
      </c>
      <c r="M79" s="130" t="s">
        <v>448</v>
      </c>
      <c r="N79" s="131" t="s">
        <v>437</v>
      </c>
      <c r="O79" s="131" t="s">
        <v>443</v>
      </c>
      <c r="P79" s="131" t="s">
        <v>449</v>
      </c>
      <c r="Q79" s="131" t="s">
        <v>206</v>
      </c>
      <c r="R79" s="132" t="s">
        <v>438</v>
      </c>
      <c r="S79" s="132" t="s">
        <v>461</v>
      </c>
      <c r="T79" s="132" t="s">
        <v>536</v>
      </c>
      <c r="U79" s="132" t="s">
        <v>450</v>
      </c>
      <c r="V79" s="132" t="s">
        <v>455</v>
      </c>
      <c r="W79" s="133" t="s">
        <v>439</v>
      </c>
      <c r="X79" s="133" t="s">
        <v>445</v>
      </c>
      <c r="Y79" s="133" t="s">
        <v>451</v>
      </c>
      <c r="Z79" s="133" t="s">
        <v>456</v>
      </c>
      <c r="AA79" s="133" t="s">
        <v>462</v>
      </c>
      <c r="AB79" s="133" t="s">
        <v>440</v>
      </c>
      <c r="AC79" s="133" t="s">
        <v>446</v>
      </c>
      <c r="AD79" s="133" t="s">
        <v>452</v>
      </c>
      <c r="AE79" s="134" t="s">
        <v>457</v>
      </c>
      <c r="AF79" s="135" t="s">
        <v>537</v>
      </c>
      <c r="AG79" s="136" t="s">
        <v>538</v>
      </c>
      <c r="AH79" s="3"/>
      <c r="AI79" s="3"/>
      <c r="AJ79" s="3"/>
      <c r="AK79" s="3"/>
      <c r="AL79" s="3"/>
      <c r="AM79" s="3"/>
      <c r="AN79" s="3"/>
      <c r="AO79" s="3"/>
      <c r="AP79" s="3"/>
    </row>
    <row r="80">
      <c r="A80" s="4"/>
      <c r="B80" s="56">
        <v>5.0</v>
      </c>
      <c r="C80" s="4">
        <v>2.0</v>
      </c>
      <c r="D80" s="4">
        <v>3.0</v>
      </c>
      <c r="E80" s="2" t="s">
        <v>539</v>
      </c>
      <c r="F80" s="2" t="s">
        <v>540</v>
      </c>
      <c r="G80" s="2" t="s">
        <v>539</v>
      </c>
      <c r="H80" s="2" t="s">
        <v>539</v>
      </c>
      <c r="I80" s="2" t="s">
        <v>539</v>
      </c>
      <c r="J80" s="2" t="s">
        <v>539</v>
      </c>
      <c r="K80" s="2" t="s">
        <v>541</v>
      </c>
      <c r="L80" s="2" t="s">
        <v>542</v>
      </c>
      <c r="M80" s="2" t="s">
        <v>521</v>
      </c>
      <c r="N80" s="137" t="s">
        <v>543</v>
      </c>
      <c r="O80" s="2" t="s">
        <v>539</v>
      </c>
      <c r="P80" s="2" t="s">
        <v>544</v>
      </c>
      <c r="Q80" s="2" t="s">
        <v>545</v>
      </c>
      <c r="R80" s="2" t="s">
        <v>546</v>
      </c>
      <c r="S80" s="2" t="s">
        <v>544</v>
      </c>
      <c r="T80" s="138" t="s">
        <v>545</v>
      </c>
      <c r="U80" s="138" t="s">
        <v>547</v>
      </c>
      <c r="V80" s="2" t="s">
        <v>548</v>
      </c>
      <c r="W80" s="137" t="s">
        <v>547</v>
      </c>
      <c r="X80" s="2" t="s">
        <v>549</v>
      </c>
      <c r="Y80" s="2" t="s">
        <v>539</v>
      </c>
      <c r="Z80" s="2" t="s">
        <v>543</v>
      </c>
      <c r="AA80" s="2" t="s">
        <v>550</v>
      </c>
      <c r="AB80" s="2" t="s">
        <v>551</v>
      </c>
      <c r="AC80" s="2" t="s">
        <v>552</v>
      </c>
      <c r="AD80" s="2" t="s">
        <v>539</v>
      </c>
      <c r="AE80" s="2" t="s">
        <v>539</v>
      </c>
      <c r="AF80" s="139">
        <v>2.0</v>
      </c>
      <c r="AG80" s="140">
        <f t="shared" ref="AG80:AG90" si="16">AF80/27</f>
        <v>0.07407407407</v>
      </c>
      <c r="AH80" s="4"/>
    </row>
    <row r="81">
      <c r="A81" s="4"/>
      <c r="B81" s="70">
        <v>3.0</v>
      </c>
      <c r="C81" s="66">
        <v>1.0</v>
      </c>
      <c r="D81" s="4">
        <v>6.0</v>
      </c>
      <c r="E81" s="2" t="s">
        <v>507</v>
      </c>
      <c r="F81" s="2" t="s">
        <v>546</v>
      </c>
      <c r="G81" s="138" t="s">
        <v>553</v>
      </c>
      <c r="H81" s="2" t="s">
        <v>542</v>
      </c>
      <c r="I81" s="2" t="s">
        <v>545</v>
      </c>
      <c r="J81" s="137" t="s">
        <v>554</v>
      </c>
      <c r="K81" s="2" t="s">
        <v>532</v>
      </c>
      <c r="L81" s="138" t="s">
        <v>555</v>
      </c>
      <c r="M81" s="2" t="s">
        <v>556</v>
      </c>
      <c r="N81" s="2" t="s">
        <v>557</v>
      </c>
      <c r="O81" s="138" t="s">
        <v>552</v>
      </c>
      <c r="P81" s="2" t="s">
        <v>558</v>
      </c>
      <c r="Q81" s="2" t="s">
        <v>556</v>
      </c>
      <c r="R81" s="2" t="s">
        <v>557</v>
      </c>
      <c r="S81" s="138" t="s">
        <v>550</v>
      </c>
      <c r="T81" s="2" t="s">
        <v>559</v>
      </c>
      <c r="U81" s="2" t="s">
        <v>560</v>
      </c>
      <c r="V81" s="2" t="s">
        <v>561</v>
      </c>
      <c r="W81" s="2" t="s">
        <v>546</v>
      </c>
      <c r="X81" s="137" t="s">
        <v>562</v>
      </c>
      <c r="Y81" s="2" t="s">
        <v>539</v>
      </c>
      <c r="Z81" s="2" t="s">
        <v>563</v>
      </c>
      <c r="AA81" s="138" t="s">
        <v>564</v>
      </c>
      <c r="AB81" s="138" t="s">
        <v>565</v>
      </c>
      <c r="AC81" s="2" t="s">
        <v>566</v>
      </c>
      <c r="AD81" s="2" t="s">
        <v>550</v>
      </c>
      <c r="AE81" s="137" t="s">
        <v>558</v>
      </c>
      <c r="AF81" s="141">
        <v>6.0</v>
      </c>
      <c r="AG81" s="140">
        <f t="shared" si="16"/>
        <v>0.2222222222</v>
      </c>
      <c r="AH81" s="66"/>
    </row>
    <row r="82">
      <c r="A82" s="4"/>
      <c r="B82" s="74">
        <v>2.0</v>
      </c>
      <c r="C82" s="66">
        <v>1.0</v>
      </c>
      <c r="D82" s="4">
        <v>8.0</v>
      </c>
      <c r="E82" s="2" t="s">
        <v>507</v>
      </c>
      <c r="F82" s="2" t="s">
        <v>557</v>
      </c>
      <c r="G82" s="138" t="s">
        <v>553</v>
      </c>
      <c r="H82" s="2" t="s">
        <v>532</v>
      </c>
      <c r="I82" s="137" t="s">
        <v>553</v>
      </c>
      <c r="J82" s="138" t="s">
        <v>507</v>
      </c>
      <c r="K82" s="2" t="s">
        <v>543</v>
      </c>
      <c r="L82" s="2" t="s">
        <v>566</v>
      </c>
      <c r="M82" s="2" t="s">
        <v>546</v>
      </c>
      <c r="N82" s="137" t="s">
        <v>546</v>
      </c>
      <c r="O82" s="2" t="s">
        <v>539</v>
      </c>
      <c r="P82" s="2" t="s">
        <v>547</v>
      </c>
      <c r="Q82" s="138" t="s">
        <v>550</v>
      </c>
      <c r="R82" s="138" t="s">
        <v>547</v>
      </c>
      <c r="S82" s="2" t="s">
        <v>545</v>
      </c>
      <c r="T82" s="138" t="s">
        <v>557</v>
      </c>
      <c r="U82" s="137" t="s">
        <v>545</v>
      </c>
      <c r="V82" s="2" t="s">
        <v>543</v>
      </c>
      <c r="W82" s="2" t="s">
        <v>539</v>
      </c>
      <c r="X82" s="2" t="s">
        <v>539</v>
      </c>
      <c r="Y82" s="2" t="s">
        <v>539</v>
      </c>
      <c r="Z82" s="2" t="s">
        <v>539</v>
      </c>
      <c r="AA82" s="2" t="s">
        <v>539</v>
      </c>
      <c r="AB82" s="2" t="s">
        <v>539</v>
      </c>
      <c r="AC82" s="2" t="s">
        <v>539</v>
      </c>
      <c r="AD82" s="2" t="s">
        <v>539</v>
      </c>
      <c r="AE82" s="2" t="s">
        <v>539</v>
      </c>
      <c r="AF82" s="142">
        <v>5.0</v>
      </c>
      <c r="AG82" s="140">
        <f t="shared" si="16"/>
        <v>0.1851851852</v>
      </c>
      <c r="AH82" s="66"/>
    </row>
    <row r="83">
      <c r="A83" s="4"/>
      <c r="B83" s="75">
        <v>5.0</v>
      </c>
      <c r="C83" s="66">
        <v>1.0</v>
      </c>
      <c r="D83" s="4">
        <v>9.0</v>
      </c>
      <c r="E83" s="2" t="s">
        <v>521</v>
      </c>
      <c r="F83" s="2" t="s">
        <v>543</v>
      </c>
      <c r="G83" s="2" t="s">
        <v>539</v>
      </c>
      <c r="H83" s="2" t="s">
        <v>539</v>
      </c>
      <c r="I83" s="2" t="s">
        <v>539</v>
      </c>
      <c r="J83" s="138" t="s">
        <v>567</v>
      </c>
      <c r="K83" s="2" t="s">
        <v>545</v>
      </c>
      <c r="L83" s="2" t="s">
        <v>539</v>
      </c>
      <c r="M83" s="2" t="s">
        <v>539</v>
      </c>
      <c r="N83" s="137" t="s">
        <v>546</v>
      </c>
      <c r="O83" s="138" t="s">
        <v>550</v>
      </c>
      <c r="P83" s="2" t="s">
        <v>568</v>
      </c>
      <c r="Q83" s="137" t="s">
        <v>543</v>
      </c>
      <c r="R83" s="2" t="s">
        <v>539</v>
      </c>
      <c r="S83" s="137" t="s">
        <v>568</v>
      </c>
      <c r="T83" s="138" t="s">
        <v>545</v>
      </c>
      <c r="U83" s="2" t="s">
        <v>521</v>
      </c>
      <c r="V83" s="2" t="s">
        <v>539</v>
      </c>
      <c r="W83" s="138" t="s">
        <v>569</v>
      </c>
      <c r="X83" s="2" t="s">
        <v>539</v>
      </c>
      <c r="Y83" s="2" t="s">
        <v>539</v>
      </c>
      <c r="Z83" s="2" t="s">
        <v>539</v>
      </c>
      <c r="AA83" s="2" t="s">
        <v>539</v>
      </c>
      <c r="AB83" s="2" t="s">
        <v>539</v>
      </c>
      <c r="AC83" s="138" t="s">
        <v>558</v>
      </c>
      <c r="AD83" s="2" t="s">
        <v>539</v>
      </c>
      <c r="AE83" s="2" t="s">
        <v>539</v>
      </c>
      <c r="AF83" s="139">
        <v>5.0</v>
      </c>
      <c r="AG83" s="140">
        <f t="shared" si="16"/>
        <v>0.1851851852</v>
      </c>
      <c r="AH83" s="66"/>
    </row>
    <row r="84">
      <c r="A84" s="4"/>
      <c r="B84" s="66">
        <v>1.0</v>
      </c>
      <c r="C84" s="66">
        <v>1.0</v>
      </c>
      <c r="D84" s="4">
        <v>12.0</v>
      </c>
      <c r="E84" s="2" t="s">
        <v>539</v>
      </c>
      <c r="F84" s="2" t="s">
        <v>539</v>
      </c>
      <c r="G84" s="2" t="s">
        <v>539</v>
      </c>
      <c r="H84" s="2" t="s">
        <v>539</v>
      </c>
      <c r="I84" s="2" t="s">
        <v>539</v>
      </c>
      <c r="J84" s="2" t="s">
        <v>539</v>
      </c>
      <c r="K84" s="2" t="s">
        <v>539</v>
      </c>
      <c r="L84" s="2" t="s">
        <v>539</v>
      </c>
      <c r="M84" s="2" t="s">
        <v>539</v>
      </c>
      <c r="N84" s="2" t="s">
        <v>539</v>
      </c>
      <c r="O84" s="2" t="s">
        <v>539</v>
      </c>
      <c r="P84" s="2" t="s">
        <v>539</v>
      </c>
      <c r="Q84" s="2" t="s">
        <v>539</v>
      </c>
      <c r="R84" s="2" t="s">
        <v>539</v>
      </c>
      <c r="S84" s="2" t="s">
        <v>539</v>
      </c>
      <c r="T84" s="2" t="s">
        <v>539</v>
      </c>
      <c r="U84" s="2" t="s">
        <v>539</v>
      </c>
      <c r="V84" s="2" t="s">
        <v>539</v>
      </c>
      <c r="W84" s="2" t="s">
        <v>539</v>
      </c>
      <c r="X84" s="2" t="s">
        <v>539</v>
      </c>
      <c r="Y84" s="2" t="s">
        <v>539</v>
      </c>
      <c r="Z84" s="2" t="s">
        <v>539</v>
      </c>
      <c r="AA84" s="2" t="s">
        <v>539</v>
      </c>
      <c r="AB84" s="2" t="s">
        <v>539</v>
      </c>
      <c r="AC84" s="2" t="s">
        <v>539</v>
      </c>
      <c r="AD84" s="2" t="s">
        <v>539</v>
      </c>
      <c r="AE84" s="2" t="s">
        <v>539</v>
      </c>
      <c r="AF84" s="143">
        <v>0.0</v>
      </c>
      <c r="AG84" s="140">
        <f t="shared" si="16"/>
        <v>0</v>
      </c>
      <c r="AH84" s="66"/>
    </row>
    <row r="85">
      <c r="A85" s="4"/>
      <c r="B85" s="66">
        <v>5.0</v>
      </c>
      <c r="C85" s="66">
        <v>5.0</v>
      </c>
      <c r="D85" s="4">
        <v>15.0</v>
      </c>
      <c r="E85" s="2" t="s">
        <v>568</v>
      </c>
      <c r="F85" s="2" t="s">
        <v>514</v>
      </c>
      <c r="G85" s="2" t="s">
        <v>539</v>
      </c>
      <c r="H85" s="2" t="s">
        <v>539</v>
      </c>
      <c r="I85" s="138" t="s">
        <v>565</v>
      </c>
      <c r="J85" s="2" t="s">
        <v>547</v>
      </c>
      <c r="K85" s="138" t="s">
        <v>521</v>
      </c>
      <c r="L85" s="137" t="s">
        <v>535</v>
      </c>
      <c r="M85" s="2" t="s">
        <v>552</v>
      </c>
      <c r="N85" s="2" t="s">
        <v>570</v>
      </c>
      <c r="O85" s="2" t="s">
        <v>539</v>
      </c>
      <c r="P85" s="2" t="s">
        <v>571</v>
      </c>
      <c r="Q85" s="2" t="s">
        <v>554</v>
      </c>
      <c r="R85" s="2" t="s">
        <v>545</v>
      </c>
      <c r="S85" s="2" t="s">
        <v>547</v>
      </c>
      <c r="T85" s="138" t="s">
        <v>572</v>
      </c>
      <c r="U85" s="137" t="s">
        <v>532</v>
      </c>
      <c r="V85" s="2" t="s">
        <v>553</v>
      </c>
      <c r="W85" s="137" t="s">
        <v>552</v>
      </c>
      <c r="X85" s="137" t="s">
        <v>521</v>
      </c>
      <c r="Y85" s="2" t="s">
        <v>539</v>
      </c>
      <c r="Z85" s="2" t="s">
        <v>539</v>
      </c>
      <c r="AA85" s="2" t="s">
        <v>539</v>
      </c>
      <c r="AB85" s="2" t="s">
        <v>572</v>
      </c>
      <c r="AC85" s="2" t="s">
        <v>547</v>
      </c>
      <c r="AD85" s="2" t="s">
        <v>539</v>
      </c>
      <c r="AE85" s="2" t="s">
        <v>539</v>
      </c>
      <c r="AF85" s="139">
        <v>3.0</v>
      </c>
      <c r="AG85" s="140">
        <f t="shared" si="16"/>
        <v>0.1111111111</v>
      </c>
      <c r="AH85" s="66"/>
    </row>
    <row r="86">
      <c r="A86" s="4"/>
      <c r="B86" s="66">
        <v>5.0</v>
      </c>
      <c r="C86" s="66">
        <v>1.0</v>
      </c>
      <c r="D86" s="4">
        <v>20.0</v>
      </c>
      <c r="E86" s="2" t="s">
        <v>563</v>
      </c>
      <c r="F86" s="2" t="s">
        <v>572</v>
      </c>
      <c r="G86" s="138" t="s">
        <v>546</v>
      </c>
      <c r="H86" s="138" t="s">
        <v>514</v>
      </c>
      <c r="I86" s="137" t="s">
        <v>543</v>
      </c>
      <c r="J86" s="137" t="s">
        <v>545</v>
      </c>
      <c r="K86" s="138" t="s">
        <v>573</v>
      </c>
      <c r="L86" s="138" t="s">
        <v>540</v>
      </c>
      <c r="M86" s="2" t="s">
        <v>557</v>
      </c>
      <c r="N86" s="2" t="s">
        <v>549</v>
      </c>
      <c r="O86" s="2" t="s">
        <v>544</v>
      </c>
      <c r="P86" s="2" t="s">
        <v>545</v>
      </c>
      <c r="Q86" s="2" t="s">
        <v>546</v>
      </c>
      <c r="R86" s="2" t="s">
        <v>545</v>
      </c>
      <c r="S86" s="2" t="s">
        <v>572</v>
      </c>
      <c r="T86" s="2" t="s">
        <v>565</v>
      </c>
      <c r="U86" s="137" t="s">
        <v>550</v>
      </c>
      <c r="V86" s="138" t="s">
        <v>555</v>
      </c>
      <c r="W86" s="2" t="s">
        <v>541</v>
      </c>
      <c r="X86" s="2" t="s">
        <v>574</v>
      </c>
      <c r="Y86" s="2" t="s">
        <v>539</v>
      </c>
      <c r="Z86" s="2" t="s">
        <v>565</v>
      </c>
      <c r="AA86" s="2" t="s">
        <v>548</v>
      </c>
      <c r="AB86" s="2" t="s">
        <v>575</v>
      </c>
      <c r="AC86" s="2" t="s">
        <v>566</v>
      </c>
      <c r="AD86" s="2" t="s">
        <v>539</v>
      </c>
      <c r="AE86" s="2" t="s">
        <v>539</v>
      </c>
      <c r="AF86" s="139">
        <v>5.0</v>
      </c>
      <c r="AG86" s="140">
        <f t="shared" si="16"/>
        <v>0.1851851852</v>
      </c>
      <c r="AH86" s="66"/>
    </row>
    <row r="87">
      <c r="A87" s="4"/>
      <c r="B87" s="66">
        <v>2.0</v>
      </c>
      <c r="C87" s="66">
        <v>1.0</v>
      </c>
      <c r="D87" s="4">
        <v>21.0</v>
      </c>
      <c r="E87" s="2" t="s">
        <v>555</v>
      </c>
      <c r="F87" s="2" t="s">
        <v>539</v>
      </c>
      <c r="G87" s="138" t="s">
        <v>557</v>
      </c>
      <c r="H87" s="2" t="s">
        <v>576</v>
      </c>
      <c r="I87" s="138" t="s">
        <v>577</v>
      </c>
      <c r="J87" s="138" t="s">
        <v>578</v>
      </c>
      <c r="K87" s="2" t="s">
        <v>579</v>
      </c>
      <c r="L87" s="137" t="s">
        <v>576</v>
      </c>
      <c r="M87" s="138" t="s">
        <v>578</v>
      </c>
      <c r="N87" s="2" t="s">
        <v>572</v>
      </c>
      <c r="O87" s="138" t="s">
        <v>514</v>
      </c>
      <c r="P87" s="2" t="s">
        <v>542</v>
      </c>
      <c r="Q87" s="2" t="s">
        <v>545</v>
      </c>
      <c r="R87" s="2" t="s">
        <v>548</v>
      </c>
      <c r="S87" s="2" t="s">
        <v>539</v>
      </c>
      <c r="T87" s="137" t="s">
        <v>549</v>
      </c>
      <c r="U87" s="2" t="s">
        <v>575</v>
      </c>
      <c r="V87" s="2" t="s">
        <v>532</v>
      </c>
      <c r="W87" s="2" t="s">
        <v>557</v>
      </c>
      <c r="X87" s="138" t="s">
        <v>579</v>
      </c>
      <c r="Y87" s="2" t="s">
        <v>539</v>
      </c>
      <c r="Z87" s="2" t="s">
        <v>547</v>
      </c>
      <c r="AA87" s="2" t="s">
        <v>576</v>
      </c>
      <c r="AB87" s="137" t="s">
        <v>543</v>
      </c>
      <c r="AC87" s="137" t="s">
        <v>565</v>
      </c>
      <c r="AD87" s="2" t="s">
        <v>574</v>
      </c>
      <c r="AE87" s="2" t="s">
        <v>539</v>
      </c>
      <c r="AF87" s="142">
        <v>6.0</v>
      </c>
      <c r="AG87" s="140">
        <f t="shared" si="16"/>
        <v>0.2222222222</v>
      </c>
      <c r="AH87" s="66"/>
    </row>
    <row r="88">
      <c r="A88" s="4"/>
      <c r="B88" s="66">
        <v>5.0</v>
      </c>
      <c r="C88" s="66">
        <v>2.0</v>
      </c>
      <c r="D88" s="4">
        <v>24.0</v>
      </c>
      <c r="E88" s="2" t="s">
        <v>552</v>
      </c>
      <c r="F88" s="2" t="s">
        <v>558</v>
      </c>
      <c r="G88" s="2" t="s">
        <v>568</v>
      </c>
      <c r="H88" s="2" t="s">
        <v>563</v>
      </c>
      <c r="I88" s="138" t="s">
        <v>569</v>
      </c>
      <c r="J88" s="138" t="s">
        <v>580</v>
      </c>
      <c r="K88" s="2" t="s">
        <v>574</v>
      </c>
      <c r="L88" s="138" t="s">
        <v>556</v>
      </c>
      <c r="M88" s="138" t="s">
        <v>581</v>
      </c>
      <c r="N88" s="138" t="s">
        <v>547</v>
      </c>
      <c r="O88" s="138" t="s">
        <v>552</v>
      </c>
      <c r="P88" s="2" t="s">
        <v>569</v>
      </c>
      <c r="Q88" s="2" t="s">
        <v>563</v>
      </c>
      <c r="R88" s="138" t="s">
        <v>514</v>
      </c>
      <c r="S88" s="138" t="s">
        <v>550</v>
      </c>
      <c r="T88" s="137" t="s">
        <v>552</v>
      </c>
      <c r="U88" s="138" t="s">
        <v>565</v>
      </c>
      <c r="V88" s="2" t="s">
        <v>542</v>
      </c>
      <c r="W88" s="137" t="s">
        <v>532</v>
      </c>
      <c r="X88" s="137" t="s">
        <v>560</v>
      </c>
      <c r="Y88" s="2" t="s">
        <v>539</v>
      </c>
      <c r="Z88" s="2" t="s">
        <v>556</v>
      </c>
      <c r="AA88" s="2" t="s">
        <v>555</v>
      </c>
      <c r="AB88" s="2" t="s">
        <v>576</v>
      </c>
      <c r="AC88" s="2" t="s">
        <v>572</v>
      </c>
      <c r="AD88" s="2" t="s">
        <v>542</v>
      </c>
      <c r="AE88" s="137" t="s">
        <v>558</v>
      </c>
      <c r="AF88" s="139">
        <v>9.0</v>
      </c>
      <c r="AG88" s="140">
        <f t="shared" si="16"/>
        <v>0.3333333333</v>
      </c>
      <c r="AH88" s="66"/>
    </row>
    <row r="89">
      <c r="A89" s="4"/>
      <c r="B89" s="66">
        <v>1.0</v>
      </c>
      <c r="C89" s="66">
        <v>1.0</v>
      </c>
      <c r="D89" s="4">
        <v>27.0</v>
      </c>
      <c r="E89" s="137" t="s">
        <v>582</v>
      </c>
      <c r="F89" s="138" t="s">
        <v>512</v>
      </c>
      <c r="G89" s="2" t="s">
        <v>543</v>
      </c>
      <c r="H89" s="138" t="s">
        <v>572</v>
      </c>
      <c r="I89" s="2" t="s">
        <v>546</v>
      </c>
      <c r="J89" s="138" t="s">
        <v>578</v>
      </c>
      <c r="K89" s="2" t="s">
        <v>543</v>
      </c>
      <c r="L89" s="2" t="s">
        <v>582</v>
      </c>
      <c r="M89" s="2" t="s">
        <v>559</v>
      </c>
      <c r="N89" s="138" t="s">
        <v>547</v>
      </c>
      <c r="O89" s="2" t="s">
        <v>539</v>
      </c>
      <c r="P89" s="2" t="s">
        <v>539</v>
      </c>
      <c r="Q89" s="2" t="s">
        <v>539</v>
      </c>
      <c r="R89" s="2" t="s">
        <v>575</v>
      </c>
      <c r="S89" s="2" t="s">
        <v>545</v>
      </c>
      <c r="T89" s="137" t="s">
        <v>547</v>
      </c>
      <c r="U89" s="2" t="s">
        <v>543</v>
      </c>
      <c r="V89" s="2" t="s">
        <v>575</v>
      </c>
      <c r="W89" s="2" t="s">
        <v>557</v>
      </c>
      <c r="X89" s="2" t="s">
        <v>539</v>
      </c>
      <c r="Y89" s="2" t="s">
        <v>539</v>
      </c>
      <c r="Z89" s="2" t="s">
        <v>583</v>
      </c>
      <c r="AA89" s="2" t="s">
        <v>543</v>
      </c>
      <c r="AB89" s="138" t="s">
        <v>547</v>
      </c>
      <c r="AC89" s="2" t="s">
        <v>521</v>
      </c>
      <c r="AD89" s="2" t="s">
        <v>539</v>
      </c>
      <c r="AE89" s="138" t="s">
        <v>551</v>
      </c>
      <c r="AF89" s="143">
        <v>6.0</v>
      </c>
      <c r="AG89" s="140">
        <f t="shared" si="16"/>
        <v>0.2222222222</v>
      </c>
      <c r="AH89" s="66"/>
    </row>
    <row r="90">
      <c r="A90" s="4"/>
      <c r="B90" s="66">
        <v>5.0</v>
      </c>
      <c r="C90" s="66">
        <v>1.0</v>
      </c>
      <c r="D90" s="4">
        <v>30.0</v>
      </c>
      <c r="E90" s="14" t="s">
        <v>547</v>
      </c>
      <c r="F90" s="14" t="s">
        <v>543</v>
      </c>
      <c r="G90" s="14" t="s">
        <v>545</v>
      </c>
      <c r="H90" s="144" t="s">
        <v>572</v>
      </c>
      <c r="I90" s="144" t="s">
        <v>541</v>
      </c>
      <c r="J90" s="144" t="s">
        <v>578</v>
      </c>
      <c r="K90" s="14" t="s">
        <v>545</v>
      </c>
      <c r="L90" s="145" t="s">
        <v>579</v>
      </c>
      <c r="M90" s="144" t="s">
        <v>578</v>
      </c>
      <c r="N90" s="14" t="s">
        <v>549</v>
      </c>
      <c r="O90" s="14" t="s">
        <v>545</v>
      </c>
      <c r="P90" s="14" t="s">
        <v>546</v>
      </c>
      <c r="Q90" s="14" t="s">
        <v>507</v>
      </c>
      <c r="R90" s="14" t="s">
        <v>545</v>
      </c>
      <c r="S90" s="14" t="s">
        <v>566</v>
      </c>
      <c r="T90" s="145" t="s">
        <v>567</v>
      </c>
      <c r="U90" s="14" t="s">
        <v>549</v>
      </c>
      <c r="V90" s="14" t="s">
        <v>554</v>
      </c>
      <c r="W90" s="14" t="s">
        <v>545</v>
      </c>
      <c r="X90" s="14" t="s">
        <v>547</v>
      </c>
      <c r="Y90" s="14" t="s">
        <v>539</v>
      </c>
      <c r="Z90" s="144" t="s">
        <v>584</v>
      </c>
      <c r="AA90" s="14" t="s">
        <v>553</v>
      </c>
      <c r="AB90" s="14" t="s">
        <v>549</v>
      </c>
      <c r="AC90" s="14" t="s">
        <v>552</v>
      </c>
      <c r="AD90" s="14" t="s">
        <v>550</v>
      </c>
      <c r="AE90" s="145" t="s">
        <v>543</v>
      </c>
      <c r="AF90" s="146">
        <v>5.0</v>
      </c>
      <c r="AG90" s="147">
        <f t="shared" si="16"/>
        <v>0.1851851852</v>
      </c>
      <c r="AH90" s="66"/>
    </row>
    <row r="91">
      <c r="E91" s="2">
        <v>0.0</v>
      </c>
      <c r="F91" s="2">
        <v>1.0</v>
      </c>
      <c r="G91" s="2">
        <v>4.0</v>
      </c>
      <c r="H91" s="2">
        <v>3.0</v>
      </c>
      <c r="I91" s="2">
        <v>4.0</v>
      </c>
      <c r="J91" s="2">
        <v>6.0</v>
      </c>
      <c r="K91" s="2">
        <v>2.0</v>
      </c>
      <c r="L91" s="2">
        <v>3.0</v>
      </c>
      <c r="M91" s="2">
        <v>3.0</v>
      </c>
      <c r="N91" s="2">
        <v>2.0</v>
      </c>
      <c r="O91" s="2">
        <v>4.0</v>
      </c>
      <c r="P91" s="2">
        <v>0.0</v>
      </c>
      <c r="Q91" s="2">
        <v>1.0</v>
      </c>
      <c r="R91" s="2">
        <v>2.0</v>
      </c>
      <c r="S91" s="2">
        <v>2.0</v>
      </c>
      <c r="T91" s="2">
        <v>4.0</v>
      </c>
      <c r="U91" s="2">
        <v>2.0</v>
      </c>
      <c r="V91" s="2">
        <v>1.0</v>
      </c>
      <c r="W91" s="2">
        <v>1.0</v>
      </c>
      <c r="X91" s="2">
        <v>1.0</v>
      </c>
      <c r="Y91" s="2">
        <v>0.0</v>
      </c>
      <c r="Z91" s="2">
        <v>1.0</v>
      </c>
      <c r="AA91" s="2">
        <v>1.0</v>
      </c>
      <c r="AB91" s="2">
        <v>2.0</v>
      </c>
      <c r="AC91" s="2">
        <v>1.0</v>
      </c>
      <c r="AD91" s="2">
        <v>0.0</v>
      </c>
      <c r="AE91" s="2">
        <v>1.0</v>
      </c>
      <c r="AG91" s="12">
        <f>AVERAGE(AG80:AG90)</f>
        <v>0.1750841751</v>
      </c>
    </row>
    <row r="93">
      <c r="A93" s="148"/>
      <c r="B93" s="148"/>
      <c r="C93" s="148"/>
      <c r="D93" s="148"/>
      <c r="E93" s="2" t="s">
        <v>585</v>
      </c>
    </row>
    <row r="94">
      <c r="A94" s="149"/>
      <c r="B94" s="149"/>
      <c r="C94" s="149"/>
      <c r="D94" s="149"/>
      <c r="E94" s="2" t="s">
        <v>586</v>
      </c>
    </row>
    <row r="95">
      <c r="AF95" s="2" t="s">
        <v>587</v>
      </c>
    </row>
    <row r="96">
      <c r="A96" s="66"/>
      <c r="B96" s="66"/>
      <c r="C96" s="66"/>
      <c r="E96" s="14" t="s">
        <v>459</v>
      </c>
      <c r="F96" s="14">
        <v>45.0</v>
      </c>
      <c r="G96" s="14" t="s">
        <v>588</v>
      </c>
      <c r="H96" s="150">
        <f>SUM(E91:I91)</f>
        <v>12</v>
      </c>
      <c r="J96" s="14" t="s">
        <v>589</v>
      </c>
      <c r="K96" s="14">
        <v>36.0</v>
      </c>
      <c r="L96" s="14" t="s">
        <v>590</v>
      </c>
      <c r="M96" s="14">
        <f>SUM(J91:M91)</f>
        <v>14</v>
      </c>
      <c r="O96" s="14" t="s">
        <v>459</v>
      </c>
      <c r="P96" s="14">
        <v>45.0</v>
      </c>
      <c r="Q96" s="14" t="s">
        <v>590</v>
      </c>
      <c r="R96" s="14">
        <f>SUM(N91:Q91)</f>
        <v>7</v>
      </c>
      <c r="T96" s="14" t="s">
        <v>459</v>
      </c>
      <c r="U96" s="14">
        <v>45.0</v>
      </c>
      <c r="V96" s="14" t="s">
        <v>590</v>
      </c>
      <c r="W96" s="14">
        <f>SUM(R91:V91)</f>
        <v>11</v>
      </c>
      <c r="Y96" s="14" t="s">
        <v>459</v>
      </c>
      <c r="Z96" s="14">
        <v>81.0</v>
      </c>
      <c r="AA96" s="14" t="s">
        <v>590</v>
      </c>
      <c r="AB96" s="14">
        <f>SUM(W91:AE91)</f>
        <v>8</v>
      </c>
      <c r="AG96" s="3"/>
      <c r="AH96" s="3"/>
      <c r="AI96" s="3"/>
      <c r="AJ96" s="3"/>
      <c r="AK96" s="3"/>
      <c r="AL96" s="3"/>
      <c r="AM96" s="3"/>
      <c r="AN96" s="3"/>
      <c r="AO96" s="3"/>
      <c r="AP96" s="3"/>
    </row>
    <row r="97">
      <c r="A97" s="38"/>
      <c r="B97" s="38"/>
      <c r="C97" s="38"/>
      <c r="H97" s="103">
        <f>H96/F96</f>
        <v>0.2666666667</v>
      </c>
      <c r="M97" s="103">
        <f>M96/K96</f>
        <v>0.3888888889</v>
      </c>
      <c r="R97" s="103">
        <f>R96/P96</f>
        <v>0.1555555556</v>
      </c>
      <c r="W97" s="103">
        <f>W96/U96</f>
        <v>0.2444444444</v>
      </c>
      <c r="AB97" s="103">
        <f>AB96/Z96</f>
        <v>0.0987654321</v>
      </c>
      <c r="AD97" s="2"/>
      <c r="AG97" s="3"/>
      <c r="AH97" s="3"/>
      <c r="AI97" s="3"/>
      <c r="AJ97" s="3"/>
      <c r="AK97" s="3"/>
      <c r="AL97" s="3"/>
      <c r="AM97" s="3"/>
      <c r="AN97" s="3"/>
      <c r="AO97" s="3"/>
      <c r="AP97" s="3"/>
    </row>
    <row r="98">
      <c r="AE98" s="12"/>
    </row>
  </sheetData>
  <conditionalFormatting sqref="B21:C31 B33:C40 B48:C58 AI48:AP58 B80:C90 AH80:AH90">
    <cfRule type="colorScale" priority="1">
      <colorScale>
        <cfvo type="formula" val="1"/>
        <cfvo type="formula" val="3"/>
        <cfvo type="formula" val="5"/>
        <color rgb="FFE06666"/>
        <color rgb="FFF6B26B"/>
        <color rgb="FF93C47D"/>
      </colorScale>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4.88"/>
    <col customWidth="1" min="5" max="5" width="14.5"/>
    <col customWidth="1" min="10" max="10" width="14.63"/>
    <col customWidth="1" min="11" max="11" width="15.13"/>
    <col customWidth="1" min="14" max="14" width="14.75"/>
    <col customWidth="1" min="15" max="15" width="15.13"/>
    <col customWidth="1" min="19" max="19" width="15.63"/>
    <col customWidth="1" min="20" max="20" width="17.13"/>
    <col customWidth="1" min="24" max="24" width="16.88"/>
    <col customWidth="1" min="25" max="25" width="17.63"/>
    <col customWidth="1" min="33" max="33" width="13.63"/>
  </cols>
  <sheetData>
    <row r="1">
      <c r="A1" s="1"/>
      <c r="B1" s="1"/>
      <c r="C1" s="1"/>
      <c r="D1" s="1" t="s">
        <v>0</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2" t="s">
        <v>17</v>
      </c>
    </row>
    <row r="2">
      <c r="A2" s="4"/>
      <c r="B2" s="4"/>
      <c r="C2" s="4"/>
      <c r="D2" s="4">
        <v>2.0</v>
      </c>
      <c r="E2" s="1" t="s">
        <v>33</v>
      </c>
      <c r="F2" s="3" t="s">
        <v>19</v>
      </c>
      <c r="G2" s="3" t="s">
        <v>34</v>
      </c>
      <c r="H2" s="4">
        <v>4.0</v>
      </c>
      <c r="I2" s="4">
        <v>1.0</v>
      </c>
      <c r="J2" s="3" t="s">
        <v>35</v>
      </c>
      <c r="K2" s="3" t="s">
        <v>36</v>
      </c>
      <c r="L2" s="3" t="s">
        <v>37</v>
      </c>
      <c r="M2" s="3" t="s">
        <v>38</v>
      </c>
      <c r="N2" s="3" t="s">
        <v>39</v>
      </c>
      <c r="O2" s="3" t="s">
        <v>40</v>
      </c>
      <c r="P2" s="3" t="s">
        <v>27</v>
      </c>
      <c r="Q2" s="3" t="s">
        <v>41</v>
      </c>
      <c r="R2" s="3" t="s">
        <v>42</v>
      </c>
      <c r="S2" s="3" t="s">
        <v>43</v>
      </c>
      <c r="T2" s="3" t="s">
        <v>44</v>
      </c>
      <c r="U2" s="3" t="s">
        <v>45</v>
      </c>
      <c r="V2" s="3"/>
      <c r="W2" s="3"/>
      <c r="X2" s="3"/>
      <c r="Y2" s="3"/>
      <c r="Z2" s="3"/>
      <c r="AA2" s="3"/>
      <c r="AB2" s="3"/>
      <c r="AC2" s="3"/>
      <c r="AD2" s="3"/>
      <c r="AE2" s="3"/>
      <c r="AF2" s="3"/>
      <c r="AG2" s="3"/>
      <c r="AH2" s="3"/>
      <c r="AI2" s="3"/>
      <c r="AJ2" s="3"/>
      <c r="AK2" s="3"/>
      <c r="AL2" s="3"/>
      <c r="AM2" s="3"/>
      <c r="AN2" s="3"/>
      <c r="AO2" s="3"/>
      <c r="AP2" s="3"/>
    </row>
    <row r="3">
      <c r="A3" s="4"/>
      <c r="B3" s="4"/>
      <c r="C3" s="4"/>
      <c r="D3" s="4">
        <v>5.0</v>
      </c>
      <c r="E3" s="3" t="s">
        <v>18</v>
      </c>
      <c r="F3" s="3" t="s">
        <v>19</v>
      </c>
      <c r="G3" s="3" t="s">
        <v>20</v>
      </c>
      <c r="H3" s="4">
        <v>5.0</v>
      </c>
      <c r="I3" s="4">
        <v>2.0</v>
      </c>
      <c r="J3" s="3" t="s">
        <v>35</v>
      </c>
      <c r="K3" s="3" t="s">
        <v>67</v>
      </c>
      <c r="L3" s="3" t="s">
        <v>23</v>
      </c>
      <c r="M3" s="3" t="s">
        <v>68</v>
      </c>
      <c r="N3" s="3" t="s">
        <v>69</v>
      </c>
      <c r="O3" s="3" t="s">
        <v>70</v>
      </c>
      <c r="P3" s="3" t="s">
        <v>27</v>
      </c>
      <c r="Q3" s="3" t="s">
        <v>71</v>
      </c>
      <c r="R3" s="3" t="s">
        <v>29</v>
      </c>
      <c r="S3" s="3" t="s">
        <v>72</v>
      </c>
      <c r="T3" s="3" t="s">
        <v>73</v>
      </c>
      <c r="U3" s="3" t="s">
        <v>74</v>
      </c>
      <c r="V3" s="3"/>
      <c r="W3" s="3"/>
      <c r="X3" s="3"/>
      <c r="Y3" s="3"/>
      <c r="Z3" s="3"/>
      <c r="AA3" s="3"/>
      <c r="AB3" s="3"/>
      <c r="AC3" s="3"/>
      <c r="AD3" s="3"/>
      <c r="AE3" s="3"/>
      <c r="AF3" s="3"/>
      <c r="AG3" s="3"/>
      <c r="AH3" s="3"/>
      <c r="AI3" s="3"/>
      <c r="AJ3" s="3"/>
      <c r="AK3" s="3"/>
      <c r="AL3" s="3"/>
      <c r="AM3" s="3"/>
      <c r="AN3" s="3"/>
      <c r="AO3" s="3"/>
      <c r="AP3" s="3"/>
    </row>
    <row r="4">
      <c r="A4" s="4"/>
      <c r="B4" s="4"/>
      <c r="C4" s="4"/>
      <c r="D4" s="4">
        <v>7.0</v>
      </c>
      <c r="E4" s="1" t="s">
        <v>33</v>
      </c>
      <c r="F4" s="1" t="s">
        <v>46</v>
      </c>
      <c r="G4" s="3" t="s">
        <v>87</v>
      </c>
      <c r="H4" s="4">
        <v>1.0</v>
      </c>
      <c r="I4" s="4">
        <v>1.0</v>
      </c>
      <c r="J4" s="3" t="s">
        <v>88</v>
      </c>
      <c r="K4" s="3" t="s">
        <v>89</v>
      </c>
      <c r="L4" s="3" t="s">
        <v>90</v>
      </c>
      <c r="M4" s="3" t="s">
        <v>91</v>
      </c>
      <c r="N4" s="3" t="s">
        <v>92</v>
      </c>
      <c r="O4" s="3" t="s">
        <v>93</v>
      </c>
      <c r="P4" s="1" t="s">
        <v>94</v>
      </c>
      <c r="Q4" s="3" t="s">
        <v>95</v>
      </c>
      <c r="R4" s="3" t="s">
        <v>96</v>
      </c>
      <c r="S4" s="3" t="s">
        <v>97</v>
      </c>
      <c r="T4" s="3" t="s">
        <v>98</v>
      </c>
      <c r="U4" s="3" t="s">
        <v>99</v>
      </c>
      <c r="V4" s="3"/>
      <c r="W4" s="3"/>
      <c r="X4" s="3"/>
      <c r="Y4" s="3"/>
      <c r="Z4" s="3"/>
      <c r="AA4" s="3"/>
      <c r="AB4" s="3"/>
      <c r="AC4" s="3"/>
      <c r="AD4" s="3"/>
      <c r="AE4" s="3"/>
      <c r="AF4" s="3"/>
      <c r="AG4" s="3"/>
      <c r="AH4" s="3"/>
      <c r="AI4" s="3"/>
      <c r="AJ4" s="3"/>
      <c r="AK4" s="3"/>
      <c r="AL4" s="3"/>
      <c r="AM4" s="3"/>
      <c r="AN4" s="3"/>
      <c r="AO4" s="3"/>
      <c r="AP4" s="3"/>
    </row>
    <row r="5">
      <c r="A5" s="4"/>
      <c r="B5" s="4"/>
      <c r="C5" s="4"/>
      <c r="D5" s="4">
        <v>11.0</v>
      </c>
      <c r="E5" s="1" t="s">
        <v>33</v>
      </c>
      <c r="F5" s="1" t="s">
        <v>100</v>
      </c>
      <c r="G5" s="3" t="s">
        <v>101</v>
      </c>
      <c r="H5" s="4">
        <v>1.0</v>
      </c>
      <c r="I5" s="4">
        <v>1.0</v>
      </c>
      <c r="J5" s="3" t="s">
        <v>88</v>
      </c>
      <c r="K5" s="3" t="s">
        <v>135</v>
      </c>
      <c r="L5" s="3" t="s">
        <v>136</v>
      </c>
      <c r="M5" s="3" t="s">
        <v>137</v>
      </c>
      <c r="N5" s="3" t="s">
        <v>138</v>
      </c>
      <c r="O5" s="1" t="s">
        <v>139</v>
      </c>
      <c r="P5" s="1" t="s">
        <v>27</v>
      </c>
      <c r="Q5" s="3" t="s">
        <v>140</v>
      </c>
      <c r="R5" s="3" t="s">
        <v>141</v>
      </c>
      <c r="S5" s="3" t="s">
        <v>142</v>
      </c>
      <c r="T5" s="3" t="s">
        <v>143</v>
      </c>
      <c r="U5" s="3" t="s">
        <v>144</v>
      </c>
      <c r="V5" s="3"/>
      <c r="W5" s="3"/>
      <c r="X5" s="3"/>
      <c r="Y5" s="3"/>
      <c r="Z5" s="3"/>
      <c r="AA5" s="3"/>
      <c r="AB5" s="3"/>
      <c r="AC5" s="3"/>
      <c r="AD5" s="3"/>
      <c r="AE5" s="3"/>
      <c r="AF5" s="3"/>
      <c r="AG5" s="3"/>
      <c r="AH5" s="3"/>
      <c r="AI5" s="3"/>
      <c r="AJ5" s="3"/>
      <c r="AK5" s="3"/>
      <c r="AL5" s="3"/>
      <c r="AM5" s="3"/>
      <c r="AN5" s="3"/>
      <c r="AO5" s="3"/>
      <c r="AP5" s="3"/>
    </row>
    <row r="6">
      <c r="A6" s="4"/>
      <c r="B6" s="4"/>
      <c r="C6" s="4"/>
      <c r="D6" s="4">
        <v>13.0</v>
      </c>
      <c r="E6" s="3" t="s">
        <v>18</v>
      </c>
      <c r="F6" s="3" t="s">
        <v>100</v>
      </c>
      <c r="G6" s="3" t="s">
        <v>20</v>
      </c>
      <c r="H6" s="4">
        <v>5.0</v>
      </c>
      <c r="I6" s="4">
        <v>1.0</v>
      </c>
      <c r="J6" s="3" t="s">
        <v>35</v>
      </c>
      <c r="K6" s="3" t="s">
        <v>156</v>
      </c>
      <c r="L6" s="3" t="s">
        <v>157</v>
      </c>
      <c r="M6" s="3" t="s">
        <v>158</v>
      </c>
      <c r="N6" s="3" t="s">
        <v>159</v>
      </c>
      <c r="O6" s="3" t="s">
        <v>160</v>
      </c>
      <c r="P6" s="3" t="s">
        <v>107</v>
      </c>
      <c r="Q6" s="3" t="s">
        <v>161</v>
      </c>
      <c r="R6" s="3" t="s">
        <v>29</v>
      </c>
      <c r="S6" s="3" t="s">
        <v>162</v>
      </c>
      <c r="T6" s="3" t="s">
        <v>31</v>
      </c>
      <c r="U6" s="3" t="s">
        <v>163</v>
      </c>
      <c r="V6" s="3"/>
      <c r="W6" s="3"/>
      <c r="X6" s="3"/>
      <c r="Y6" s="3"/>
      <c r="Z6" s="3"/>
      <c r="AA6" s="3"/>
      <c r="AB6" s="3"/>
      <c r="AC6" s="3"/>
      <c r="AD6" s="3"/>
      <c r="AE6" s="3"/>
      <c r="AF6" s="3"/>
      <c r="AG6" s="3"/>
      <c r="AH6" s="3"/>
      <c r="AI6" s="3"/>
      <c r="AJ6" s="3"/>
      <c r="AK6" s="3"/>
      <c r="AL6" s="3"/>
      <c r="AM6" s="3"/>
      <c r="AN6" s="3"/>
      <c r="AO6" s="3"/>
      <c r="AP6" s="3"/>
    </row>
    <row r="7">
      <c r="A7" s="4"/>
      <c r="B7" s="4"/>
      <c r="C7" s="4"/>
      <c r="D7" s="4">
        <v>16.0</v>
      </c>
      <c r="E7" s="3" t="s">
        <v>18</v>
      </c>
      <c r="F7" s="3" t="s">
        <v>100</v>
      </c>
      <c r="G7" s="3" t="s">
        <v>20</v>
      </c>
      <c r="H7" s="4">
        <v>1.0</v>
      </c>
      <c r="I7" s="4">
        <v>1.0</v>
      </c>
      <c r="J7" s="3" t="s">
        <v>35</v>
      </c>
      <c r="K7" s="3" t="s">
        <v>184</v>
      </c>
      <c r="L7" s="3" t="s">
        <v>185</v>
      </c>
      <c r="M7" s="3" t="s">
        <v>186</v>
      </c>
      <c r="N7" s="3" t="s">
        <v>187</v>
      </c>
      <c r="O7" s="3" t="s">
        <v>188</v>
      </c>
      <c r="P7" s="3" t="s">
        <v>27</v>
      </c>
      <c r="Q7" s="3" t="s">
        <v>189</v>
      </c>
      <c r="R7" s="3" t="s">
        <v>190</v>
      </c>
      <c r="S7" s="3" t="s">
        <v>191</v>
      </c>
      <c r="T7" s="3" t="s">
        <v>192</v>
      </c>
      <c r="U7" s="3" t="s">
        <v>193</v>
      </c>
      <c r="V7" s="3"/>
      <c r="W7" s="3"/>
      <c r="X7" s="3"/>
      <c r="Y7" s="3"/>
      <c r="Z7" s="3"/>
      <c r="AA7" s="3"/>
      <c r="AB7" s="3"/>
      <c r="AC7" s="3"/>
      <c r="AD7" s="3"/>
      <c r="AE7" s="3"/>
      <c r="AF7" s="3"/>
      <c r="AG7" s="3"/>
      <c r="AH7" s="3"/>
      <c r="AI7" s="3"/>
      <c r="AJ7" s="3"/>
      <c r="AK7" s="3"/>
      <c r="AL7" s="3"/>
      <c r="AM7" s="3"/>
      <c r="AN7" s="3"/>
      <c r="AO7" s="3"/>
      <c r="AP7" s="3"/>
    </row>
    <row r="8">
      <c r="A8" s="4"/>
      <c r="C8" s="4"/>
      <c r="D8" s="4">
        <v>18.0</v>
      </c>
      <c r="E8" s="3" t="s">
        <v>18</v>
      </c>
      <c r="F8" s="3" t="s">
        <v>19</v>
      </c>
      <c r="G8" s="3" t="s">
        <v>194</v>
      </c>
      <c r="H8" s="4">
        <v>3.0</v>
      </c>
      <c r="I8" s="4">
        <v>1.0</v>
      </c>
      <c r="J8" s="3" t="s">
        <v>35</v>
      </c>
      <c r="K8" s="3" t="s">
        <v>203</v>
      </c>
      <c r="L8" s="3" t="s">
        <v>204</v>
      </c>
      <c r="M8" s="3" t="s">
        <v>205</v>
      </c>
      <c r="N8" s="3" t="s">
        <v>39</v>
      </c>
      <c r="O8" s="3" t="s">
        <v>206</v>
      </c>
      <c r="P8" s="3" t="s">
        <v>27</v>
      </c>
      <c r="Q8" s="3" t="s">
        <v>207</v>
      </c>
      <c r="R8" s="3" t="s">
        <v>29</v>
      </c>
      <c r="S8" s="3" t="s">
        <v>208</v>
      </c>
      <c r="T8" s="3" t="s">
        <v>209</v>
      </c>
      <c r="U8" s="3" t="s">
        <v>210</v>
      </c>
      <c r="V8" s="3"/>
      <c r="W8" s="3"/>
      <c r="X8" s="3"/>
      <c r="Y8" s="3"/>
      <c r="Z8" s="3"/>
      <c r="AA8" s="3"/>
      <c r="AB8" s="3"/>
      <c r="AC8" s="3"/>
      <c r="AD8" s="3"/>
      <c r="AE8" s="3"/>
      <c r="AF8" s="3"/>
      <c r="AG8" s="3"/>
      <c r="AH8" s="3"/>
      <c r="AI8" s="3"/>
      <c r="AJ8" s="3"/>
      <c r="AK8" s="3"/>
      <c r="AL8" s="3"/>
      <c r="AM8" s="3"/>
      <c r="AN8" s="3"/>
      <c r="AO8" s="3"/>
      <c r="AP8" s="3"/>
    </row>
    <row r="9">
      <c r="A9" s="4"/>
      <c r="C9" s="4"/>
      <c r="D9" s="4">
        <v>22.0</v>
      </c>
      <c r="E9" s="1" t="s">
        <v>18</v>
      </c>
      <c r="F9" s="3" t="s">
        <v>145</v>
      </c>
      <c r="G9" s="3" t="s">
        <v>124</v>
      </c>
      <c r="H9" s="4">
        <v>1.0</v>
      </c>
      <c r="I9" s="4">
        <v>1.0</v>
      </c>
      <c r="J9" s="3" t="s">
        <v>88</v>
      </c>
      <c r="K9" s="3" t="s">
        <v>234</v>
      </c>
      <c r="L9" s="3" t="s">
        <v>235</v>
      </c>
      <c r="M9" s="3" t="s">
        <v>236</v>
      </c>
      <c r="N9" s="3" t="s">
        <v>105</v>
      </c>
      <c r="O9" s="1" t="s">
        <v>237</v>
      </c>
      <c r="P9" s="1" t="s">
        <v>238</v>
      </c>
      <c r="Q9" s="3" t="s">
        <v>239</v>
      </c>
      <c r="R9" s="3" t="s">
        <v>240</v>
      </c>
      <c r="S9" s="3" t="s">
        <v>241</v>
      </c>
      <c r="T9" s="3" t="s">
        <v>242</v>
      </c>
      <c r="U9" s="3" t="s">
        <v>243</v>
      </c>
      <c r="V9" s="3"/>
      <c r="W9" s="3"/>
      <c r="X9" s="3"/>
      <c r="Y9" s="3"/>
      <c r="Z9" s="3"/>
      <c r="AA9" s="3"/>
      <c r="AB9" s="3"/>
      <c r="AC9" s="3"/>
      <c r="AD9" s="3"/>
      <c r="AE9" s="3"/>
      <c r="AF9" s="3"/>
      <c r="AG9" s="3"/>
      <c r="AH9" s="3"/>
      <c r="AI9" s="3"/>
      <c r="AJ9" s="3"/>
      <c r="AK9" s="3"/>
      <c r="AL9" s="3"/>
      <c r="AM9" s="3"/>
      <c r="AN9" s="3"/>
      <c r="AO9" s="3"/>
      <c r="AP9" s="3"/>
    </row>
    <row r="10">
      <c r="A10" s="4"/>
      <c r="C10" s="4"/>
      <c r="D10" s="4">
        <v>26.0</v>
      </c>
      <c r="E10" s="1" t="s">
        <v>33</v>
      </c>
      <c r="F10" s="3" t="s">
        <v>46</v>
      </c>
      <c r="G10" s="3" t="s">
        <v>194</v>
      </c>
      <c r="H10" s="4">
        <v>3.0</v>
      </c>
      <c r="I10" s="4">
        <v>2.0</v>
      </c>
      <c r="J10" s="3" t="s">
        <v>35</v>
      </c>
      <c r="K10" s="3" t="s">
        <v>272</v>
      </c>
      <c r="L10" s="3" t="s">
        <v>59</v>
      </c>
      <c r="M10" s="3" t="s">
        <v>273</v>
      </c>
      <c r="N10" s="3" t="s">
        <v>198</v>
      </c>
      <c r="O10" s="1" t="s">
        <v>274</v>
      </c>
      <c r="P10" s="3" t="s">
        <v>27</v>
      </c>
      <c r="Q10" s="3" t="s">
        <v>275</v>
      </c>
      <c r="R10" s="3" t="s">
        <v>276</v>
      </c>
      <c r="S10" s="3" t="s">
        <v>277</v>
      </c>
      <c r="T10" s="3" t="s">
        <v>278</v>
      </c>
      <c r="U10" s="3" t="s">
        <v>279</v>
      </c>
      <c r="V10" s="3"/>
      <c r="W10" s="3"/>
      <c r="X10" s="3"/>
      <c r="Y10" s="3"/>
      <c r="Z10" s="3"/>
      <c r="AA10" s="3"/>
      <c r="AB10" s="3"/>
      <c r="AC10" s="3"/>
      <c r="AD10" s="3"/>
      <c r="AE10" s="3"/>
      <c r="AF10" s="3"/>
      <c r="AG10" s="3"/>
      <c r="AH10" s="3"/>
      <c r="AI10" s="3"/>
      <c r="AJ10" s="3"/>
      <c r="AK10" s="3"/>
      <c r="AL10" s="3"/>
      <c r="AM10" s="3"/>
      <c r="AN10" s="3"/>
      <c r="AO10" s="3"/>
      <c r="AP10" s="3"/>
    </row>
    <row r="11">
      <c r="A11" s="4"/>
      <c r="C11" s="4"/>
      <c r="D11" s="4">
        <v>29.0</v>
      </c>
      <c r="E11" s="1" t="s">
        <v>33</v>
      </c>
      <c r="F11" s="3" t="s">
        <v>19</v>
      </c>
      <c r="G11" s="3" t="s">
        <v>194</v>
      </c>
      <c r="H11" s="4">
        <v>4.0</v>
      </c>
      <c r="I11" s="4">
        <v>5.0</v>
      </c>
      <c r="J11" s="3" t="s">
        <v>35</v>
      </c>
      <c r="K11" s="3" t="s">
        <v>294</v>
      </c>
      <c r="L11" s="3" t="s">
        <v>295</v>
      </c>
      <c r="M11" s="3" t="s">
        <v>296</v>
      </c>
      <c r="N11" s="3" t="s">
        <v>39</v>
      </c>
      <c r="O11" s="3" t="s">
        <v>297</v>
      </c>
      <c r="P11" s="3" t="s">
        <v>27</v>
      </c>
      <c r="Q11" s="3" t="s">
        <v>298</v>
      </c>
      <c r="R11" s="3" t="s">
        <v>299</v>
      </c>
      <c r="S11" s="3" t="s">
        <v>300</v>
      </c>
      <c r="T11" s="3" t="s">
        <v>301</v>
      </c>
      <c r="U11" s="3" t="s">
        <v>302</v>
      </c>
      <c r="V11" s="3"/>
      <c r="W11" s="3"/>
      <c r="X11" s="3"/>
      <c r="Y11" s="3"/>
      <c r="Z11" s="3"/>
      <c r="AA11" s="3"/>
      <c r="AB11" s="3"/>
      <c r="AC11" s="3"/>
      <c r="AD11" s="3"/>
      <c r="AE11" s="3"/>
      <c r="AF11" s="3"/>
      <c r="AG11" s="3"/>
      <c r="AH11" s="3"/>
      <c r="AI11" s="3"/>
      <c r="AJ11" s="3"/>
      <c r="AK11" s="3"/>
      <c r="AL11" s="3"/>
      <c r="AM11" s="3"/>
      <c r="AN11" s="3"/>
      <c r="AO11" s="3"/>
      <c r="AP11" s="3"/>
    </row>
    <row r="15">
      <c r="D15" s="9" t="s">
        <v>367</v>
      </c>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3"/>
      <c r="AH15" s="3"/>
      <c r="AI15" s="3"/>
      <c r="AJ15" s="3"/>
      <c r="AK15" s="3"/>
      <c r="AL15" s="3"/>
      <c r="AM15" s="3"/>
      <c r="AN15" s="3"/>
      <c r="AO15" s="3"/>
      <c r="AP15" s="3"/>
    </row>
    <row r="16">
      <c r="D16" s="2"/>
      <c r="AG16" s="3"/>
      <c r="AH16" s="3"/>
      <c r="AI16" s="3"/>
      <c r="AJ16" s="3"/>
      <c r="AK16" s="3"/>
      <c r="AL16" s="3"/>
      <c r="AM16" s="3"/>
      <c r="AN16" s="3"/>
      <c r="AO16" s="3"/>
      <c r="AP16" s="3"/>
    </row>
    <row r="17">
      <c r="D17" s="32" t="s">
        <v>368</v>
      </c>
      <c r="E17" s="2" t="s">
        <v>369</v>
      </c>
      <c r="J17" s="33" t="s">
        <v>370</v>
      </c>
      <c r="K17" s="2" t="s">
        <v>371</v>
      </c>
      <c r="N17" s="34" t="s">
        <v>372</v>
      </c>
      <c r="O17" s="2" t="s">
        <v>373</v>
      </c>
      <c r="S17" s="35" t="s">
        <v>374</v>
      </c>
      <c r="T17" s="2" t="s">
        <v>375</v>
      </c>
      <c r="X17" s="36" t="s">
        <v>376</v>
      </c>
      <c r="Y17" s="2" t="s">
        <v>377</v>
      </c>
      <c r="AC17" s="2"/>
      <c r="AD17" s="37" t="s">
        <v>378</v>
      </c>
      <c r="AE17" s="37" t="s">
        <v>591</v>
      </c>
      <c r="AF17" s="38"/>
      <c r="AG17" s="39" t="s">
        <v>592</v>
      </c>
      <c r="AH17" s="136" t="s">
        <v>380</v>
      </c>
      <c r="AO17" s="3"/>
      <c r="AP17" s="3"/>
    </row>
    <row r="18">
      <c r="A18" s="6"/>
      <c r="B18" s="6"/>
      <c r="C18" s="6"/>
      <c r="D18" s="41">
        <v>5.0</v>
      </c>
      <c r="E18" s="42"/>
      <c r="F18" s="42"/>
      <c r="G18" s="42"/>
      <c r="H18" s="42"/>
      <c r="I18" s="42"/>
      <c r="J18" s="41">
        <v>4.0</v>
      </c>
      <c r="K18" s="42"/>
      <c r="L18" s="42"/>
      <c r="M18" s="42"/>
      <c r="N18" s="41">
        <v>4.0</v>
      </c>
      <c r="O18" s="42"/>
      <c r="P18" s="42"/>
      <c r="Q18" s="42"/>
      <c r="R18" s="42"/>
      <c r="S18" s="41">
        <v>5.0</v>
      </c>
      <c r="T18" s="42"/>
      <c r="U18" s="42"/>
      <c r="V18" s="42"/>
      <c r="W18" s="42"/>
      <c r="X18" s="41">
        <v>9.0</v>
      </c>
      <c r="Y18" s="2" t="s">
        <v>381</v>
      </c>
      <c r="AD18" s="48">
        <v>27.0</v>
      </c>
      <c r="AG18" s="151"/>
      <c r="AH18" s="151"/>
      <c r="AI18" s="3"/>
      <c r="AO18" s="3"/>
      <c r="AP18" s="3"/>
    </row>
    <row r="19">
      <c r="A19" s="6"/>
      <c r="B19" s="6"/>
      <c r="C19" s="6"/>
      <c r="D19" s="46"/>
      <c r="J19" s="46"/>
      <c r="N19" s="46"/>
      <c r="S19" s="46"/>
      <c r="X19" s="46"/>
      <c r="Y19" s="2"/>
      <c r="AG19" s="151"/>
      <c r="AH19" s="151"/>
      <c r="AI19" s="3"/>
      <c r="AJ19" s="47" t="s">
        <v>382</v>
      </c>
      <c r="AK19" s="3"/>
      <c r="AL19" s="3"/>
      <c r="AM19" s="3"/>
      <c r="AN19" s="3"/>
      <c r="AO19" s="3"/>
      <c r="AP19" s="3"/>
    </row>
    <row r="20">
      <c r="A20" s="48" t="s">
        <v>593</v>
      </c>
      <c r="B20" s="152" t="s">
        <v>384</v>
      </c>
      <c r="C20" s="152" t="s">
        <v>315</v>
      </c>
      <c r="D20" s="49" t="s">
        <v>385</v>
      </c>
      <c r="E20" s="50" t="s">
        <v>386</v>
      </c>
      <c r="F20" s="50" t="s">
        <v>387</v>
      </c>
      <c r="J20" s="49" t="s">
        <v>385</v>
      </c>
      <c r="K20" s="50" t="s">
        <v>386</v>
      </c>
      <c r="L20" s="50" t="s">
        <v>387</v>
      </c>
      <c r="N20" s="49" t="s">
        <v>385</v>
      </c>
      <c r="O20" s="50" t="s">
        <v>386</v>
      </c>
      <c r="P20" s="50" t="s">
        <v>387</v>
      </c>
      <c r="S20" s="49" t="s">
        <v>385</v>
      </c>
      <c r="T20" s="50" t="s">
        <v>386</v>
      </c>
      <c r="U20" s="50" t="s">
        <v>387</v>
      </c>
      <c r="X20" s="49" t="s">
        <v>385</v>
      </c>
      <c r="Y20" s="50" t="s">
        <v>386</v>
      </c>
      <c r="Z20" s="50" t="s">
        <v>387</v>
      </c>
      <c r="AG20" s="151"/>
      <c r="AH20" s="151"/>
      <c r="AI20" s="3"/>
      <c r="AJ20" s="51">
        <v>5.0</v>
      </c>
      <c r="AK20" s="52">
        <v>4.0</v>
      </c>
      <c r="AL20" s="53">
        <v>3.0</v>
      </c>
      <c r="AM20" s="54">
        <v>2.0</v>
      </c>
      <c r="AN20" s="55">
        <v>1.0</v>
      </c>
      <c r="AO20" s="3"/>
      <c r="AP20" s="3"/>
    </row>
    <row r="21">
      <c r="A21" s="66">
        <v>2.0</v>
      </c>
      <c r="B21" s="153">
        <v>4.0</v>
      </c>
      <c r="C21" s="154">
        <v>1.0</v>
      </c>
      <c r="D21" s="60" t="s">
        <v>594</v>
      </c>
      <c r="E21" s="37">
        <v>2.0</v>
      </c>
      <c r="F21" s="59">
        <f t="shared" ref="F21:F30" si="1">E21/$D$18</f>
        <v>0.4</v>
      </c>
      <c r="G21" s="38"/>
      <c r="H21" s="38"/>
      <c r="I21" s="38"/>
      <c r="J21" s="60" t="s">
        <v>595</v>
      </c>
      <c r="K21" s="37">
        <v>3.0</v>
      </c>
      <c r="L21" s="59">
        <f t="shared" ref="L21:L30" si="2">K21/$J$18</f>
        <v>0.75</v>
      </c>
      <c r="M21" s="38"/>
      <c r="N21" s="60" t="s">
        <v>596</v>
      </c>
      <c r="O21" s="37">
        <v>2.0</v>
      </c>
      <c r="P21" s="59">
        <f t="shared" ref="P21:P30" si="3">O21/$N$18</f>
        <v>0.5</v>
      </c>
      <c r="Q21" s="38"/>
      <c r="R21" s="38"/>
      <c r="S21" s="60" t="s">
        <v>597</v>
      </c>
      <c r="T21" s="37">
        <v>2.0</v>
      </c>
      <c r="U21" s="59">
        <f t="shared" ref="U21:U30" si="4">T21/$S$18</f>
        <v>0.4</v>
      </c>
      <c r="V21" s="38"/>
      <c r="W21" s="38"/>
      <c r="X21" s="60" t="s">
        <v>598</v>
      </c>
      <c r="Y21" s="37">
        <v>2.0</v>
      </c>
      <c r="Z21" s="59">
        <f t="shared" ref="Z21:Z30" si="5">Y21/$X$18</f>
        <v>0.2222222222</v>
      </c>
      <c r="AA21" s="38"/>
      <c r="AB21" s="38"/>
      <c r="AC21" s="38"/>
      <c r="AD21" s="37">
        <v>13.0</v>
      </c>
      <c r="AE21" s="62">
        <f t="shared" ref="AE21:AE30" si="6">AD21/$AD$18</f>
        <v>0.4814814815</v>
      </c>
      <c r="AG21" s="64">
        <f t="shared" ref="AG21:AG30" si="7">SUM(Y21,T21,O21,K21,E21)</f>
        <v>11</v>
      </c>
      <c r="AH21" s="65">
        <f t="shared" ref="AH21:AH30" si="8">AVERAGE(Z21,U21,P21,L21,F21)</f>
        <v>0.4544444444</v>
      </c>
      <c r="AJ21" s="67">
        <v>14.0</v>
      </c>
      <c r="AK21" s="68">
        <v>11.0</v>
      </c>
      <c r="AL21" s="68">
        <v>8.0</v>
      </c>
      <c r="AM21" s="68"/>
      <c r="AN21" s="69">
        <v>8.0</v>
      </c>
    </row>
    <row r="22">
      <c r="A22" s="66">
        <v>5.0</v>
      </c>
      <c r="B22" s="66">
        <v>5.0</v>
      </c>
      <c r="C22" s="66">
        <v>2.0</v>
      </c>
      <c r="D22" s="60" t="s">
        <v>599</v>
      </c>
      <c r="E22" s="37">
        <v>3.0</v>
      </c>
      <c r="F22" s="59">
        <f t="shared" si="1"/>
        <v>0.6</v>
      </c>
      <c r="G22" s="38"/>
      <c r="H22" s="38"/>
      <c r="I22" s="38"/>
      <c r="J22" s="60" t="s">
        <v>600</v>
      </c>
      <c r="K22" s="37">
        <v>3.0</v>
      </c>
      <c r="L22" s="59">
        <f t="shared" si="2"/>
        <v>0.75</v>
      </c>
      <c r="M22" s="38"/>
      <c r="N22" s="60" t="s">
        <v>601</v>
      </c>
      <c r="O22" s="37">
        <v>3.0</v>
      </c>
      <c r="P22" s="59">
        <f t="shared" si="3"/>
        <v>0.75</v>
      </c>
      <c r="Q22" s="38"/>
      <c r="R22" s="38"/>
      <c r="S22" s="60" t="s">
        <v>602</v>
      </c>
      <c r="T22" s="121">
        <v>4.0</v>
      </c>
      <c r="U22" s="59">
        <f t="shared" si="4"/>
        <v>0.8</v>
      </c>
      <c r="V22" s="38"/>
      <c r="W22" s="38"/>
      <c r="X22" s="57" t="s">
        <v>72</v>
      </c>
      <c r="Y22" s="37">
        <v>1.0</v>
      </c>
      <c r="Z22" s="59">
        <f t="shared" si="5"/>
        <v>0.1111111111</v>
      </c>
      <c r="AA22" s="38"/>
      <c r="AB22" s="38"/>
      <c r="AC22" s="38"/>
      <c r="AD22" s="37">
        <v>14.0</v>
      </c>
      <c r="AE22" s="62">
        <f t="shared" si="6"/>
        <v>0.5185185185</v>
      </c>
      <c r="AG22" s="64">
        <f t="shared" si="7"/>
        <v>14</v>
      </c>
      <c r="AH22" s="65">
        <f t="shared" si="8"/>
        <v>0.6022222222</v>
      </c>
      <c r="AJ22" s="71">
        <v>10.0</v>
      </c>
      <c r="AK22" s="72">
        <v>12.0</v>
      </c>
      <c r="AL22" s="72">
        <v>10.0</v>
      </c>
      <c r="AM22" s="72"/>
      <c r="AN22" s="73">
        <v>17.0</v>
      </c>
    </row>
    <row r="23">
      <c r="A23" s="66">
        <v>7.0</v>
      </c>
      <c r="B23" s="66">
        <v>1.0</v>
      </c>
      <c r="C23" s="66">
        <v>1.0</v>
      </c>
      <c r="D23" s="60" t="s">
        <v>603</v>
      </c>
      <c r="E23" s="37">
        <v>2.0</v>
      </c>
      <c r="F23" s="59">
        <f t="shared" si="1"/>
        <v>0.4</v>
      </c>
      <c r="G23" s="38"/>
      <c r="H23" s="38"/>
      <c r="I23" s="38"/>
      <c r="J23" s="60" t="s">
        <v>604</v>
      </c>
      <c r="K23" s="37">
        <v>2.0</v>
      </c>
      <c r="L23" s="59">
        <f t="shared" si="2"/>
        <v>0.5</v>
      </c>
      <c r="M23" s="38"/>
      <c r="N23" s="57" t="s">
        <v>93</v>
      </c>
      <c r="O23" s="37">
        <v>1.0</v>
      </c>
      <c r="P23" s="59">
        <f t="shared" si="3"/>
        <v>0.25</v>
      </c>
      <c r="Q23" s="38"/>
      <c r="R23" s="38"/>
      <c r="S23" s="60" t="s">
        <v>605</v>
      </c>
      <c r="T23" s="121">
        <v>2.0</v>
      </c>
      <c r="U23" s="59">
        <f t="shared" si="4"/>
        <v>0.4</v>
      </c>
      <c r="V23" s="38"/>
      <c r="W23" s="38"/>
      <c r="X23" s="60" t="s">
        <v>606</v>
      </c>
      <c r="Y23" s="37">
        <v>1.0</v>
      </c>
      <c r="Z23" s="59">
        <f t="shared" si="5"/>
        <v>0.1111111111</v>
      </c>
      <c r="AA23" s="38"/>
      <c r="AB23" s="38"/>
      <c r="AC23" s="38"/>
      <c r="AD23" s="37">
        <v>10.0</v>
      </c>
      <c r="AE23" s="62">
        <f t="shared" si="6"/>
        <v>0.3703703704</v>
      </c>
      <c r="AG23" s="64">
        <f t="shared" si="7"/>
        <v>8</v>
      </c>
      <c r="AH23" s="65">
        <f t="shared" si="8"/>
        <v>0.3322222222</v>
      </c>
      <c r="AJ23" s="71"/>
      <c r="AK23" s="72"/>
      <c r="AL23" s="72"/>
      <c r="AM23" s="72"/>
      <c r="AN23" s="73">
        <v>17.0</v>
      </c>
    </row>
    <row r="24">
      <c r="A24" s="66">
        <v>11.0</v>
      </c>
      <c r="B24" s="66">
        <v>1.0</v>
      </c>
      <c r="C24" s="66">
        <v>1.0</v>
      </c>
      <c r="D24" s="60" t="s">
        <v>607</v>
      </c>
      <c r="E24" s="37">
        <v>4.0</v>
      </c>
      <c r="F24" s="59">
        <f t="shared" si="1"/>
        <v>0.8</v>
      </c>
      <c r="G24" s="38"/>
      <c r="H24" s="38"/>
      <c r="I24" s="38"/>
      <c r="J24" s="60" t="s">
        <v>608</v>
      </c>
      <c r="K24" s="37">
        <v>1.0</v>
      </c>
      <c r="L24" s="59">
        <f t="shared" si="2"/>
        <v>0.25</v>
      </c>
      <c r="M24" s="38"/>
      <c r="N24" s="60" t="s">
        <v>609</v>
      </c>
      <c r="O24" s="37">
        <v>2.0</v>
      </c>
      <c r="P24" s="59">
        <f t="shared" si="3"/>
        <v>0.5</v>
      </c>
      <c r="Q24" s="38"/>
      <c r="R24" s="38"/>
      <c r="S24" s="60" t="s">
        <v>610</v>
      </c>
      <c r="T24" s="121">
        <v>3.0</v>
      </c>
      <c r="U24" s="59">
        <f t="shared" si="4"/>
        <v>0.6</v>
      </c>
      <c r="V24" s="38"/>
      <c r="W24" s="38"/>
      <c r="X24" s="60" t="s">
        <v>611</v>
      </c>
      <c r="Y24" s="37">
        <v>7.0</v>
      </c>
      <c r="Z24" s="59">
        <f t="shared" si="5"/>
        <v>0.7777777778</v>
      </c>
      <c r="AA24" s="38"/>
      <c r="AB24" s="38"/>
      <c r="AC24" s="38"/>
      <c r="AD24" s="37">
        <v>21.0</v>
      </c>
      <c r="AE24" s="62">
        <f t="shared" si="6"/>
        <v>0.7777777778</v>
      </c>
      <c r="AG24" s="64">
        <f t="shared" si="7"/>
        <v>17</v>
      </c>
      <c r="AH24" s="65">
        <f t="shared" si="8"/>
        <v>0.5855555556</v>
      </c>
      <c r="AJ24" s="71"/>
      <c r="AK24" s="72"/>
      <c r="AL24" s="72"/>
      <c r="AM24" s="72"/>
      <c r="AN24" s="73">
        <v>14.0</v>
      </c>
    </row>
    <row r="25">
      <c r="A25" s="66">
        <v>13.0</v>
      </c>
      <c r="B25" s="66">
        <v>5.0</v>
      </c>
      <c r="C25" s="66">
        <v>1.0</v>
      </c>
      <c r="D25" s="60" t="s">
        <v>612</v>
      </c>
      <c r="E25" s="37">
        <v>3.0</v>
      </c>
      <c r="F25" s="59">
        <f t="shared" si="1"/>
        <v>0.6</v>
      </c>
      <c r="G25" s="38"/>
      <c r="H25" s="38"/>
      <c r="I25" s="38"/>
      <c r="J25" s="60" t="s">
        <v>613</v>
      </c>
      <c r="K25" s="37">
        <v>2.0</v>
      </c>
      <c r="L25" s="59">
        <f t="shared" si="2"/>
        <v>0.5</v>
      </c>
      <c r="M25" s="38"/>
      <c r="N25" s="60" t="s">
        <v>614</v>
      </c>
      <c r="O25" s="37">
        <v>1.0</v>
      </c>
      <c r="P25" s="59">
        <f t="shared" si="3"/>
        <v>0.25</v>
      </c>
      <c r="Q25" s="38"/>
      <c r="R25" s="38"/>
      <c r="S25" s="60" t="s">
        <v>615</v>
      </c>
      <c r="T25" s="121">
        <v>1.0</v>
      </c>
      <c r="U25" s="59">
        <f t="shared" si="4"/>
        <v>0.2</v>
      </c>
      <c r="V25" s="38"/>
      <c r="W25" s="38"/>
      <c r="X25" s="60" t="s">
        <v>616</v>
      </c>
      <c r="Y25" s="37">
        <v>2.0</v>
      </c>
      <c r="Z25" s="59">
        <f t="shared" si="5"/>
        <v>0.2222222222</v>
      </c>
      <c r="AA25" s="38"/>
      <c r="AB25" s="38"/>
      <c r="AC25" s="38"/>
      <c r="AD25" s="37">
        <v>10.0</v>
      </c>
      <c r="AE25" s="62">
        <f t="shared" si="6"/>
        <v>0.3703703704</v>
      </c>
      <c r="AG25" s="64">
        <f t="shared" si="7"/>
        <v>9</v>
      </c>
      <c r="AH25" s="65">
        <f t="shared" si="8"/>
        <v>0.3544444444</v>
      </c>
      <c r="AJ25" s="71"/>
      <c r="AK25" s="72"/>
      <c r="AL25" s="72"/>
      <c r="AM25" s="72"/>
      <c r="AN25" s="73"/>
    </row>
    <row r="26">
      <c r="A26" s="66">
        <v>16.0</v>
      </c>
      <c r="B26" s="66">
        <v>1.0</v>
      </c>
      <c r="C26" s="66">
        <v>1.0</v>
      </c>
      <c r="D26" s="60" t="s">
        <v>617</v>
      </c>
      <c r="E26" s="37">
        <v>2.0</v>
      </c>
      <c r="F26" s="59">
        <f t="shared" si="1"/>
        <v>0.4</v>
      </c>
      <c r="G26" s="38"/>
      <c r="H26" s="38"/>
      <c r="I26" s="38"/>
      <c r="J26" s="60" t="s">
        <v>618</v>
      </c>
      <c r="K26" s="37">
        <v>3.0</v>
      </c>
      <c r="L26" s="59">
        <f t="shared" si="2"/>
        <v>0.75</v>
      </c>
      <c r="M26" s="38"/>
      <c r="N26" s="60" t="s">
        <v>619</v>
      </c>
      <c r="O26" s="37">
        <v>4.0</v>
      </c>
      <c r="P26" s="59">
        <f t="shared" si="3"/>
        <v>1</v>
      </c>
      <c r="Q26" s="38"/>
      <c r="R26" s="38"/>
      <c r="S26" s="60" t="s">
        <v>620</v>
      </c>
      <c r="T26" s="121">
        <v>4.0</v>
      </c>
      <c r="U26" s="59">
        <f t="shared" si="4"/>
        <v>0.8</v>
      </c>
      <c r="V26" s="38"/>
      <c r="W26" s="38"/>
      <c r="X26" s="60" t="s">
        <v>621</v>
      </c>
      <c r="Y26" s="37">
        <v>4.0</v>
      </c>
      <c r="Z26" s="59">
        <f t="shared" si="5"/>
        <v>0.4444444444</v>
      </c>
      <c r="AA26" s="38"/>
      <c r="AB26" s="38"/>
      <c r="AC26" s="38"/>
      <c r="AD26" s="37">
        <v>18.0</v>
      </c>
      <c r="AE26" s="62">
        <f t="shared" si="6"/>
        <v>0.6666666667</v>
      </c>
      <c r="AG26" s="64">
        <f t="shared" si="7"/>
        <v>17</v>
      </c>
      <c r="AH26" s="65">
        <f t="shared" si="8"/>
        <v>0.6788888889</v>
      </c>
      <c r="AJ26" s="76"/>
      <c r="AK26" s="77"/>
      <c r="AL26" s="77"/>
      <c r="AM26" s="77"/>
      <c r="AN26" s="78"/>
    </row>
    <row r="27">
      <c r="A27" s="66">
        <v>18.0</v>
      </c>
      <c r="B27" s="66">
        <v>3.0</v>
      </c>
      <c r="C27" s="66">
        <v>1.0</v>
      </c>
      <c r="D27" s="57" t="s">
        <v>203</v>
      </c>
      <c r="E27" s="37">
        <v>3.0</v>
      </c>
      <c r="F27" s="59">
        <f t="shared" si="1"/>
        <v>0.6</v>
      </c>
      <c r="G27" s="38"/>
      <c r="H27" s="38"/>
      <c r="I27" s="38"/>
      <c r="J27" s="57" t="s">
        <v>205</v>
      </c>
      <c r="K27" s="37">
        <v>2.0</v>
      </c>
      <c r="L27" s="59">
        <f t="shared" si="2"/>
        <v>0.5</v>
      </c>
      <c r="M27" s="38"/>
      <c r="N27" s="57" t="s">
        <v>206</v>
      </c>
      <c r="O27" s="37">
        <v>1.0</v>
      </c>
      <c r="P27" s="59">
        <f t="shared" si="3"/>
        <v>0.25</v>
      </c>
      <c r="Q27" s="38"/>
      <c r="R27" s="38"/>
      <c r="S27" s="57" t="s">
        <v>207</v>
      </c>
      <c r="T27" s="121">
        <v>0.0</v>
      </c>
      <c r="U27" s="59">
        <f t="shared" si="4"/>
        <v>0</v>
      </c>
      <c r="V27" s="38"/>
      <c r="W27" s="38"/>
      <c r="X27" s="57" t="s">
        <v>208</v>
      </c>
      <c r="Y27" s="37">
        <v>2.0</v>
      </c>
      <c r="Z27" s="59">
        <f t="shared" si="5"/>
        <v>0.2222222222</v>
      </c>
      <c r="AA27" s="38"/>
      <c r="AB27" s="38"/>
      <c r="AC27" s="38"/>
      <c r="AD27" s="37">
        <v>9.0</v>
      </c>
      <c r="AE27" s="62">
        <f t="shared" si="6"/>
        <v>0.3333333333</v>
      </c>
      <c r="AG27" s="64">
        <f t="shared" si="7"/>
        <v>8</v>
      </c>
      <c r="AH27" s="65">
        <f t="shared" si="8"/>
        <v>0.3144444444</v>
      </c>
      <c r="AI27" s="3"/>
      <c r="AJ27" s="3"/>
      <c r="AK27" s="3"/>
      <c r="AL27" s="3"/>
      <c r="AM27" s="3"/>
    </row>
    <row r="28">
      <c r="A28" s="66">
        <v>22.0</v>
      </c>
      <c r="B28" s="66">
        <v>1.0</v>
      </c>
      <c r="C28" s="66">
        <v>1.0</v>
      </c>
      <c r="D28" s="60" t="s">
        <v>622</v>
      </c>
      <c r="E28" s="37">
        <v>4.0</v>
      </c>
      <c r="F28" s="59">
        <f t="shared" si="1"/>
        <v>0.8</v>
      </c>
      <c r="G28" s="38"/>
      <c r="H28" s="38"/>
      <c r="I28" s="38"/>
      <c r="J28" s="60" t="s">
        <v>623</v>
      </c>
      <c r="K28" s="37">
        <v>3.0</v>
      </c>
      <c r="L28" s="59">
        <f t="shared" si="2"/>
        <v>0.75</v>
      </c>
      <c r="M28" s="38"/>
      <c r="N28" s="60" t="s">
        <v>624</v>
      </c>
      <c r="O28" s="37">
        <v>1.0</v>
      </c>
      <c r="P28" s="59">
        <f t="shared" si="3"/>
        <v>0.25</v>
      </c>
      <c r="Q28" s="38"/>
      <c r="R28" s="38"/>
      <c r="S28" s="60" t="s">
        <v>625</v>
      </c>
      <c r="T28" s="121">
        <v>1.0</v>
      </c>
      <c r="U28" s="59">
        <f t="shared" si="4"/>
        <v>0.2</v>
      </c>
      <c r="V28" s="38"/>
      <c r="W28" s="38"/>
      <c r="X28" s="60" t="s">
        <v>626</v>
      </c>
      <c r="Y28" s="37">
        <v>5.0</v>
      </c>
      <c r="Z28" s="59">
        <f t="shared" si="5"/>
        <v>0.5555555556</v>
      </c>
      <c r="AA28" s="38"/>
      <c r="AB28" s="38"/>
      <c r="AC28" s="38"/>
      <c r="AD28" s="37">
        <v>17.0</v>
      </c>
      <c r="AE28" s="62">
        <f t="shared" si="6"/>
        <v>0.6296296296</v>
      </c>
      <c r="AG28" s="64">
        <f t="shared" si="7"/>
        <v>14</v>
      </c>
      <c r="AH28" s="65">
        <f t="shared" si="8"/>
        <v>0.5111111111</v>
      </c>
    </row>
    <row r="29">
      <c r="A29" s="66">
        <v>26.0</v>
      </c>
      <c r="B29" s="66">
        <v>3.0</v>
      </c>
      <c r="C29" s="66">
        <v>2.0</v>
      </c>
      <c r="D29" s="57" t="s">
        <v>272</v>
      </c>
      <c r="E29" s="37">
        <v>0.0</v>
      </c>
      <c r="F29" s="59">
        <f t="shared" si="1"/>
        <v>0</v>
      </c>
      <c r="G29" s="38"/>
      <c r="H29" s="38"/>
      <c r="I29" s="38"/>
      <c r="J29" s="60" t="s">
        <v>627</v>
      </c>
      <c r="K29" s="37">
        <v>2.0</v>
      </c>
      <c r="L29" s="59">
        <f t="shared" si="2"/>
        <v>0.5</v>
      </c>
      <c r="M29" s="38"/>
      <c r="N29" s="60" t="s">
        <v>628</v>
      </c>
      <c r="O29" s="37">
        <v>2.0</v>
      </c>
      <c r="P29" s="59">
        <f t="shared" si="3"/>
        <v>0.5</v>
      </c>
      <c r="Q29" s="38"/>
      <c r="R29" s="38"/>
      <c r="S29" s="60" t="s">
        <v>629</v>
      </c>
      <c r="T29" s="121">
        <v>4.0</v>
      </c>
      <c r="U29" s="59">
        <f t="shared" si="4"/>
        <v>0.8</v>
      </c>
      <c r="V29" s="38"/>
      <c r="W29" s="38"/>
      <c r="X29" s="60" t="s">
        <v>630</v>
      </c>
      <c r="Y29" s="37">
        <v>2.0</v>
      </c>
      <c r="Z29" s="59">
        <f t="shared" si="5"/>
        <v>0.2222222222</v>
      </c>
      <c r="AA29" s="38"/>
      <c r="AB29" s="38"/>
      <c r="AC29" s="38"/>
      <c r="AD29" s="37">
        <v>10.0</v>
      </c>
      <c r="AE29" s="62">
        <f t="shared" si="6"/>
        <v>0.3703703704</v>
      </c>
      <c r="AG29" s="64">
        <f t="shared" si="7"/>
        <v>10</v>
      </c>
      <c r="AH29" s="80">
        <f t="shared" si="8"/>
        <v>0.4044444444</v>
      </c>
      <c r="AI29" s="3"/>
      <c r="AJ29" s="3"/>
      <c r="AK29" s="3"/>
      <c r="AL29" s="3"/>
      <c r="AM29" s="3"/>
    </row>
    <row r="30">
      <c r="A30" s="66">
        <v>29.0</v>
      </c>
      <c r="B30" s="66">
        <v>4.0</v>
      </c>
      <c r="C30" s="66">
        <v>5.0</v>
      </c>
      <c r="D30" s="60" t="s">
        <v>631</v>
      </c>
      <c r="E30" s="37">
        <v>2.0</v>
      </c>
      <c r="F30" s="59">
        <f t="shared" si="1"/>
        <v>0.4</v>
      </c>
      <c r="G30" s="38"/>
      <c r="H30" s="38"/>
      <c r="I30" s="38"/>
      <c r="J30" s="60" t="s">
        <v>632</v>
      </c>
      <c r="K30" s="37">
        <v>4.0</v>
      </c>
      <c r="L30" s="59">
        <f t="shared" si="2"/>
        <v>1</v>
      </c>
      <c r="M30" s="38"/>
      <c r="N30" s="60" t="s">
        <v>633</v>
      </c>
      <c r="O30" s="37">
        <v>2.0</v>
      </c>
      <c r="P30" s="59">
        <f t="shared" si="3"/>
        <v>0.5</v>
      </c>
      <c r="Q30" s="38"/>
      <c r="R30" s="38"/>
      <c r="S30" s="60" t="s">
        <v>634</v>
      </c>
      <c r="T30" s="121">
        <v>2.0</v>
      </c>
      <c r="U30" s="59">
        <f t="shared" si="4"/>
        <v>0.4</v>
      </c>
      <c r="V30" s="38"/>
      <c r="W30" s="38"/>
      <c r="X30" s="60" t="s">
        <v>635</v>
      </c>
      <c r="Y30" s="37">
        <v>2.0</v>
      </c>
      <c r="Z30" s="59">
        <f t="shared" si="5"/>
        <v>0.2222222222</v>
      </c>
      <c r="AA30" s="38"/>
      <c r="AB30" s="38"/>
      <c r="AC30" s="38"/>
      <c r="AD30" s="37">
        <v>12.0</v>
      </c>
      <c r="AE30" s="62">
        <f t="shared" si="6"/>
        <v>0.4444444444</v>
      </c>
      <c r="AG30" s="79">
        <f t="shared" si="7"/>
        <v>12</v>
      </c>
      <c r="AH30" s="80">
        <f t="shared" si="8"/>
        <v>0.5044444444</v>
      </c>
    </row>
    <row r="31">
      <c r="A31" s="155"/>
      <c r="B31" s="155"/>
      <c r="C31" s="155"/>
      <c r="D31" s="119"/>
      <c r="J31" s="119"/>
      <c r="L31" s="12"/>
      <c r="N31" s="119"/>
      <c r="S31" s="119"/>
      <c r="X31" s="119"/>
      <c r="AE31" s="12">
        <f>AVERAGE(AE21:AE30)</f>
        <v>0.4962962963</v>
      </c>
      <c r="AH31" s="12">
        <f>AVERAGE(AH21:AH30)</f>
        <v>0.4742222222</v>
      </c>
    </row>
    <row r="32">
      <c r="A32" s="156"/>
      <c r="B32" s="156"/>
      <c r="C32" s="156"/>
      <c r="D32" s="157" t="s">
        <v>504</v>
      </c>
      <c r="E32" s="158"/>
      <c r="F32" s="156"/>
      <c r="G32" s="156"/>
      <c r="H32" s="156"/>
      <c r="I32" s="156"/>
      <c r="J32" s="157" t="s">
        <v>504</v>
      </c>
      <c r="K32" s="158"/>
      <c r="L32" s="156"/>
      <c r="M32" s="156"/>
      <c r="N32" s="157" t="s">
        <v>504</v>
      </c>
      <c r="O32" s="159"/>
      <c r="P32" s="156"/>
      <c r="Q32" s="156"/>
      <c r="R32" s="156"/>
      <c r="S32" s="157" t="s">
        <v>504</v>
      </c>
      <c r="T32" s="158"/>
      <c r="U32" s="156"/>
      <c r="V32" s="156"/>
      <c r="W32" s="3"/>
      <c r="X32" s="157" t="s">
        <v>504</v>
      </c>
      <c r="Y32" s="158"/>
      <c r="Z32" s="158"/>
      <c r="AA32" s="158"/>
      <c r="AB32" s="3"/>
      <c r="AC32" s="3"/>
      <c r="AD32" s="4"/>
      <c r="AE32" s="3"/>
      <c r="AF32" s="3"/>
      <c r="AG32" s="3"/>
      <c r="AH32" s="3"/>
      <c r="AI32" s="3"/>
      <c r="AJ32" s="3"/>
      <c r="AK32" s="3"/>
      <c r="AL32" s="3"/>
      <c r="AM32" s="3"/>
      <c r="AN32" s="3"/>
      <c r="AO32" s="3"/>
      <c r="AP32" s="3"/>
    </row>
    <row r="33">
      <c r="A33" s="156"/>
      <c r="B33" s="156"/>
      <c r="C33" s="156"/>
      <c r="D33" s="160" t="s">
        <v>435</v>
      </c>
      <c r="E33" s="161">
        <v>5.0</v>
      </c>
      <c r="F33" s="156"/>
      <c r="G33" s="156"/>
      <c r="H33" s="156"/>
      <c r="I33" s="156"/>
      <c r="J33" s="160" t="s">
        <v>436</v>
      </c>
      <c r="K33" s="161">
        <v>6.0</v>
      </c>
      <c r="L33" s="156"/>
      <c r="M33" s="156"/>
      <c r="N33" s="160" t="s">
        <v>437</v>
      </c>
      <c r="O33" s="161">
        <v>5.0</v>
      </c>
      <c r="P33" s="156"/>
      <c r="Q33" s="156"/>
      <c r="R33" s="156"/>
      <c r="S33" s="160" t="s">
        <v>438</v>
      </c>
      <c r="T33" s="162">
        <v>2.0</v>
      </c>
      <c r="U33" s="156"/>
      <c r="V33" s="156"/>
      <c r="W33" s="3"/>
      <c r="X33" s="163" t="s">
        <v>439</v>
      </c>
      <c r="Y33" s="164">
        <v>4.0</v>
      </c>
      <c r="Z33" s="3" t="s">
        <v>440</v>
      </c>
      <c r="AA33" s="4">
        <v>5.0</v>
      </c>
      <c r="AB33" s="3"/>
      <c r="AC33" s="3"/>
      <c r="AD33" s="4"/>
      <c r="AE33" s="1"/>
      <c r="AF33" s="3"/>
      <c r="AG33" s="3"/>
      <c r="AH33" s="3"/>
      <c r="AI33" s="3"/>
      <c r="AJ33" s="3"/>
      <c r="AK33" s="3"/>
      <c r="AL33" s="3"/>
      <c r="AM33" s="3"/>
      <c r="AN33" s="3"/>
      <c r="AO33" s="3"/>
      <c r="AP33" s="3"/>
    </row>
    <row r="34">
      <c r="A34" s="156"/>
      <c r="B34" s="156"/>
      <c r="C34" s="156"/>
      <c r="D34" s="160" t="s">
        <v>441</v>
      </c>
      <c r="E34" s="161">
        <v>7.0</v>
      </c>
      <c r="F34" s="156"/>
      <c r="G34" s="156"/>
      <c r="H34" s="156"/>
      <c r="I34" s="156"/>
      <c r="J34" s="160" t="s">
        <v>442</v>
      </c>
      <c r="K34" s="162">
        <v>3.0</v>
      </c>
      <c r="L34" s="156"/>
      <c r="M34" s="156"/>
      <c r="N34" s="160" t="s">
        <v>443</v>
      </c>
      <c r="O34" s="162">
        <v>3.0</v>
      </c>
      <c r="P34" s="156"/>
      <c r="Q34" s="156"/>
      <c r="R34" s="156"/>
      <c r="S34" s="160" t="s">
        <v>444</v>
      </c>
      <c r="T34" s="162">
        <v>5.0</v>
      </c>
      <c r="U34" s="156"/>
      <c r="V34" s="156"/>
      <c r="W34" s="3"/>
      <c r="X34" s="163" t="s">
        <v>445</v>
      </c>
      <c r="Y34" s="164">
        <v>5.0</v>
      </c>
      <c r="Z34" s="165" t="s">
        <v>446</v>
      </c>
      <c r="AA34" s="166">
        <v>1.0</v>
      </c>
      <c r="AB34" s="3"/>
      <c r="AC34" s="3"/>
      <c r="AD34" s="167"/>
      <c r="AE34" s="3"/>
      <c r="AF34" s="90"/>
      <c r="AG34" s="3"/>
      <c r="AH34" s="3"/>
      <c r="AI34" s="3"/>
      <c r="AJ34" s="3"/>
      <c r="AK34" s="3"/>
      <c r="AL34" s="3"/>
      <c r="AM34" s="3"/>
      <c r="AN34" s="3"/>
      <c r="AO34" s="3"/>
      <c r="AP34" s="3"/>
    </row>
    <row r="35">
      <c r="A35" s="156"/>
      <c r="B35" s="156"/>
      <c r="C35" s="156"/>
      <c r="D35" s="168" t="s">
        <v>447</v>
      </c>
      <c r="E35" s="169">
        <v>8.0</v>
      </c>
      <c r="F35" s="156"/>
      <c r="G35" s="156"/>
      <c r="H35" s="156"/>
      <c r="I35" s="156"/>
      <c r="J35" s="168" t="s">
        <v>448</v>
      </c>
      <c r="K35" s="169">
        <v>9.0</v>
      </c>
      <c r="L35" s="156"/>
      <c r="M35" s="156"/>
      <c r="N35" s="160" t="s">
        <v>449</v>
      </c>
      <c r="O35" s="161">
        <v>4.0</v>
      </c>
      <c r="P35" s="156"/>
      <c r="Q35" s="156"/>
      <c r="R35" s="156"/>
      <c r="S35" s="160" t="s">
        <v>450</v>
      </c>
      <c r="T35" s="162">
        <v>5.0</v>
      </c>
      <c r="U35" s="156"/>
      <c r="V35" s="156"/>
      <c r="W35" s="3"/>
      <c r="X35" s="163" t="s">
        <v>451</v>
      </c>
      <c r="Y35" s="4">
        <v>5.0</v>
      </c>
      <c r="Z35" s="3" t="s">
        <v>452</v>
      </c>
      <c r="AA35" s="4">
        <v>3.0</v>
      </c>
      <c r="AB35" s="3"/>
      <c r="AC35" s="3"/>
      <c r="AD35" s="3"/>
      <c r="AE35" s="3"/>
      <c r="AF35" s="3"/>
      <c r="AG35" s="3"/>
      <c r="AH35" s="3"/>
      <c r="AI35" s="3"/>
      <c r="AJ35" s="3"/>
      <c r="AK35" s="3"/>
      <c r="AL35" s="3"/>
      <c r="AM35" s="3"/>
      <c r="AN35" s="3"/>
      <c r="AO35" s="3"/>
      <c r="AP35" s="3"/>
    </row>
    <row r="36">
      <c r="A36" s="156"/>
      <c r="B36" s="156"/>
      <c r="C36" s="156"/>
      <c r="D36" s="160" t="s">
        <v>453</v>
      </c>
      <c r="E36" s="162">
        <v>2.0</v>
      </c>
      <c r="F36" s="156"/>
      <c r="G36" s="156"/>
      <c r="H36" s="156"/>
      <c r="I36" s="156"/>
      <c r="J36" s="170" t="s">
        <v>454</v>
      </c>
      <c r="K36" s="171">
        <v>7.0</v>
      </c>
      <c r="L36" s="156"/>
      <c r="M36" s="156"/>
      <c r="N36" s="170" t="s">
        <v>206</v>
      </c>
      <c r="O36" s="172">
        <v>7.0</v>
      </c>
      <c r="P36" s="156"/>
      <c r="Q36" s="156"/>
      <c r="R36" s="156"/>
      <c r="S36" s="160" t="s">
        <v>455</v>
      </c>
      <c r="T36" s="162">
        <v>5.0</v>
      </c>
      <c r="U36" s="156"/>
      <c r="V36" s="156"/>
      <c r="W36" s="3"/>
      <c r="X36" s="163" t="s">
        <v>456</v>
      </c>
      <c r="Y36" s="4">
        <v>2.0</v>
      </c>
      <c r="Z36" s="3" t="s">
        <v>457</v>
      </c>
      <c r="AA36" s="4">
        <v>2.0</v>
      </c>
      <c r="AB36" s="3"/>
      <c r="AC36" s="3"/>
      <c r="AD36" s="3"/>
      <c r="AE36" s="3"/>
      <c r="AF36" s="3"/>
      <c r="AG36" s="3"/>
      <c r="AH36" s="3"/>
      <c r="AI36" s="3"/>
      <c r="AJ36" s="3"/>
      <c r="AK36" s="3"/>
      <c r="AL36" s="3"/>
      <c r="AM36" s="3"/>
      <c r="AN36" s="3"/>
      <c r="AO36" s="3"/>
      <c r="AP36" s="3"/>
    </row>
    <row r="37">
      <c r="A37" s="156"/>
      <c r="B37" s="156"/>
      <c r="C37" s="156"/>
      <c r="D37" s="163" t="s">
        <v>458</v>
      </c>
      <c r="E37" s="173">
        <v>3.0</v>
      </c>
      <c r="F37" s="3"/>
      <c r="G37" s="3"/>
      <c r="H37" s="3"/>
      <c r="I37" s="3"/>
      <c r="J37" s="163" t="s">
        <v>459</v>
      </c>
      <c r="K37" s="4">
        <v>36.0</v>
      </c>
      <c r="L37" s="174" t="s">
        <v>460</v>
      </c>
      <c r="M37" s="175">
        <f>SUM(K33:K36)</f>
        <v>25</v>
      </c>
      <c r="N37" s="163" t="s">
        <v>459</v>
      </c>
      <c r="O37" s="175">
        <v>45.0</v>
      </c>
      <c r="P37" s="175" t="s">
        <v>460</v>
      </c>
      <c r="Q37" s="175">
        <f>SUM(O33:O36)</f>
        <v>19</v>
      </c>
      <c r="R37" s="3"/>
      <c r="S37" s="176" t="s">
        <v>461</v>
      </c>
      <c r="T37" s="177">
        <v>6.0</v>
      </c>
      <c r="U37" s="13"/>
      <c r="V37" s="13"/>
      <c r="W37" s="3"/>
      <c r="X37" s="178" t="s">
        <v>462</v>
      </c>
      <c r="Y37" s="179">
        <v>1.0</v>
      </c>
      <c r="Z37" s="13"/>
      <c r="AA37" s="13"/>
      <c r="AB37" s="3"/>
      <c r="AC37" s="3"/>
      <c r="AD37" s="3"/>
      <c r="AE37" s="3"/>
      <c r="AF37" s="3"/>
      <c r="AG37" s="3"/>
      <c r="AH37" s="3"/>
      <c r="AI37" s="3"/>
      <c r="AJ37" s="3"/>
      <c r="AK37" s="3"/>
      <c r="AL37" s="3"/>
      <c r="AM37" s="3"/>
      <c r="AN37" s="3"/>
      <c r="AO37" s="3"/>
      <c r="AP37" s="3"/>
    </row>
    <row r="38">
      <c r="A38" s="156"/>
      <c r="B38" s="156"/>
      <c r="C38" s="156"/>
      <c r="D38" s="163" t="s">
        <v>459</v>
      </c>
      <c r="E38" s="4">
        <v>45.0</v>
      </c>
      <c r="F38" s="180" t="s">
        <v>460</v>
      </c>
      <c r="G38" s="175">
        <f>SUM(E33:E37)</f>
        <v>25</v>
      </c>
      <c r="H38" s="3"/>
      <c r="I38" s="3"/>
      <c r="J38" s="3"/>
      <c r="K38" s="3"/>
      <c r="L38" s="3"/>
      <c r="M38" s="181">
        <f>M37/K37</f>
        <v>0.6944444444</v>
      </c>
      <c r="N38" s="3"/>
      <c r="O38" s="3"/>
      <c r="P38" s="3"/>
      <c r="Q38" s="181">
        <f>Q37/O37</f>
        <v>0.4222222222</v>
      </c>
      <c r="R38" s="3"/>
      <c r="S38" s="163" t="s">
        <v>459</v>
      </c>
      <c r="T38" s="4">
        <v>45.0</v>
      </c>
      <c r="U38" s="182" t="s">
        <v>460</v>
      </c>
      <c r="V38" s="4">
        <f>SUM(T33:T37)</f>
        <v>23</v>
      </c>
      <c r="W38" s="3"/>
      <c r="X38" s="163" t="s">
        <v>459</v>
      </c>
      <c r="Y38" s="4">
        <v>81.0</v>
      </c>
      <c r="Z38" s="4" t="s">
        <v>460</v>
      </c>
      <c r="AA38" s="4">
        <f>SUM(Y33:Y36,Y37,AA33:AA36)</f>
        <v>28</v>
      </c>
      <c r="AB38" s="3"/>
      <c r="AC38" s="3"/>
      <c r="AD38" s="90"/>
      <c r="AE38" s="3"/>
      <c r="AF38" s="3"/>
      <c r="AG38" s="3"/>
      <c r="AH38" s="3"/>
      <c r="AI38" s="3"/>
      <c r="AJ38" s="3"/>
      <c r="AK38" s="3"/>
      <c r="AL38" s="3"/>
      <c r="AM38" s="3"/>
      <c r="AN38" s="3"/>
      <c r="AO38" s="3"/>
      <c r="AP38" s="3"/>
    </row>
    <row r="39">
      <c r="A39" s="156"/>
      <c r="B39" s="156"/>
      <c r="C39" s="156"/>
      <c r="D39" s="3"/>
      <c r="E39" s="3"/>
      <c r="F39" s="3"/>
      <c r="G39" s="181">
        <f>G38/E38</f>
        <v>0.5555555556</v>
      </c>
      <c r="H39" s="3"/>
      <c r="I39" s="3"/>
      <c r="J39" s="3"/>
      <c r="K39" s="3"/>
      <c r="L39" s="3"/>
      <c r="M39" s="90"/>
      <c r="N39" s="3"/>
      <c r="O39" s="3"/>
      <c r="P39" s="3"/>
      <c r="Q39" s="90"/>
      <c r="R39" s="3"/>
      <c r="S39" s="3"/>
      <c r="T39" s="3"/>
      <c r="U39" s="3"/>
      <c r="V39" s="181">
        <f>V38/T38</f>
        <v>0.5111111111</v>
      </c>
      <c r="W39" s="3"/>
      <c r="X39" s="3"/>
      <c r="Y39" s="3"/>
      <c r="Z39" s="3"/>
      <c r="AA39" s="181">
        <f>AA38/Y38</f>
        <v>0.3456790123</v>
      </c>
      <c r="AB39" s="3"/>
      <c r="AC39" s="3"/>
      <c r="AD39" s="3"/>
      <c r="AE39" s="3"/>
      <c r="AF39" s="3"/>
      <c r="AG39" s="3"/>
      <c r="AH39" s="3"/>
      <c r="AI39" s="3"/>
      <c r="AJ39" s="3"/>
      <c r="AK39" s="3"/>
      <c r="AL39" s="3"/>
      <c r="AM39" s="3"/>
      <c r="AN39" s="3"/>
      <c r="AO39" s="3"/>
      <c r="AP39" s="3"/>
    </row>
    <row r="40">
      <c r="A40" s="155"/>
      <c r="B40" s="155"/>
      <c r="C40" s="155"/>
    </row>
    <row r="41">
      <c r="A41" s="155"/>
      <c r="B41" s="155"/>
      <c r="C41" s="155"/>
      <c r="D41" s="9" t="s">
        <v>463</v>
      </c>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3"/>
      <c r="AH41" s="3"/>
      <c r="AI41" s="3"/>
      <c r="AJ41" s="3"/>
      <c r="AK41" s="3"/>
      <c r="AL41" s="3"/>
      <c r="AM41" s="3"/>
      <c r="AN41" s="3"/>
      <c r="AO41" s="3"/>
      <c r="AP41" s="3"/>
    </row>
    <row r="42">
      <c r="A42" s="155"/>
      <c r="B42" s="155"/>
      <c r="C42" s="155"/>
      <c r="AG42" s="3"/>
      <c r="AH42" s="3"/>
      <c r="AI42" s="3"/>
      <c r="AJ42" s="3"/>
      <c r="AK42" s="3"/>
      <c r="AL42" s="3"/>
      <c r="AM42" s="3"/>
      <c r="AN42" s="3"/>
      <c r="AO42" s="3"/>
      <c r="AP42" s="3"/>
    </row>
    <row r="43">
      <c r="A43" s="155"/>
      <c r="B43" s="155"/>
      <c r="C43" s="155"/>
      <c r="D43" s="32" t="s">
        <v>368</v>
      </c>
      <c r="E43" s="2" t="s">
        <v>369</v>
      </c>
      <c r="J43" s="33" t="s">
        <v>370</v>
      </c>
      <c r="K43" s="2" t="s">
        <v>371</v>
      </c>
      <c r="N43" s="34" t="s">
        <v>372</v>
      </c>
      <c r="O43" s="2" t="s">
        <v>373</v>
      </c>
      <c r="S43" s="35" t="s">
        <v>374</v>
      </c>
      <c r="T43" s="2" t="s">
        <v>375</v>
      </c>
      <c r="X43" s="36" t="s">
        <v>376</v>
      </c>
      <c r="Y43" s="2" t="s">
        <v>377</v>
      </c>
      <c r="AG43" s="136" t="s">
        <v>592</v>
      </c>
      <c r="AH43" s="136" t="s">
        <v>380</v>
      </c>
      <c r="AI43" s="3"/>
      <c r="AJ43" s="3"/>
      <c r="AK43" s="3"/>
      <c r="AL43" s="3"/>
      <c r="AM43" s="3"/>
      <c r="AN43" s="3"/>
      <c r="AO43" s="3"/>
      <c r="AP43" s="3"/>
    </row>
    <row r="44">
      <c r="A44" s="38"/>
      <c r="B44" s="38"/>
      <c r="C44" s="38"/>
      <c r="D44" s="41">
        <v>5.0</v>
      </c>
      <c r="E44" s="42"/>
      <c r="F44" s="42"/>
      <c r="G44" s="42"/>
      <c r="H44" s="42"/>
      <c r="I44" s="42"/>
      <c r="J44" s="41">
        <v>4.0</v>
      </c>
      <c r="K44" s="42"/>
      <c r="L44" s="42"/>
      <c r="M44" s="42"/>
      <c r="N44" s="41">
        <v>4.0</v>
      </c>
      <c r="O44" s="42"/>
      <c r="P44" s="42"/>
      <c r="Q44" s="42"/>
      <c r="R44" s="42"/>
      <c r="S44" s="41">
        <v>5.0</v>
      </c>
      <c r="T44" s="42"/>
      <c r="U44" s="42"/>
      <c r="V44" s="42"/>
      <c r="W44" s="42"/>
      <c r="X44" s="41">
        <v>9.0</v>
      </c>
      <c r="Y44" s="2" t="s">
        <v>381</v>
      </c>
      <c r="AD44" s="48">
        <v>27.0</v>
      </c>
      <c r="AG44" s="183"/>
      <c r="AH44" s="151"/>
      <c r="AI44" s="3"/>
      <c r="AJ44" s="51">
        <v>5.0</v>
      </c>
      <c r="AK44" s="52">
        <v>4.0</v>
      </c>
      <c r="AL44" s="53">
        <v>3.0</v>
      </c>
      <c r="AM44" s="54">
        <v>2.0</v>
      </c>
      <c r="AN44" s="55">
        <v>1.0</v>
      </c>
      <c r="AO44" s="3"/>
      <c r="AP44" s="3"/>
    </row>
    <row r="45">
      <c r="A45" s="38"/>
      <c r="B45" s="38"/>
      <c r="C45" s="38"/>
      <c r="D45" s="46"/>
      <c r="E45" s="2"/>
      <c r="F45" s="2"/>
      <c r="G45" s="2"/>
      <c r="H45" s="2"/>
      <c r="I45" s="2"/>
      <c r="J45" s="46"/>
      <c r="K45" s="2"/>
      <c r="M45" s="2"/>
      <c r="N45" s="46"/>
      <c r="O45" s="2"/>
      <c r="P45" s="2"/>
      <c r="Q45" s="2"/>
      <c r="R45" s="2"/>
      <c r="S45" s="46"/>
      <c r="T45" s="2"/>
      <c r="X45" s="119"/>
      <c r="Y45" s="2"/>
      <c r="AG45" s="183"/>
      <c r="AH45" s="151"/>
      <c r="AI45" s="3"/>
      <c r="AJ45" s="184"/>
      <c r="AK45" s="185"/>
      <c r="AL45" s="186"/>
      <c r="AM45" s="187"/>
      <c r="AN45" s="188"/>
      <c r="AO45" s="3"/>
      <c r="AP45" s="3"/>
    </row>
    <row r="46">
      <c r="A46" s="38"/>
      <c r="B46" s="38"/>
      <c r="C46" s="38"/>
      <c r="D46" s="46"/>
      <c r="E46" s="2"/>
      <c r="F46" s="2"/>
      <c r="G46" s="2"/>
      <c r="H46" s="2"/>
      <c r="I46" s="2"/>
      <c r="J46" s="46"/>
      <c r="K46" s="2"/>
      <c r="M46" s="2"/>
      <c r="N46" s="46"/>
      <c r="O46" s="2"/>
      <c r="P46" s="2"/>
      <c r="Q46" s="2"/>
      <c r="R46" s="2"/>
      <c r="S46" s="46"/>
      <c r="T46" s="2"/>
      <c r="X46" s="119"/>
      <c r="Y46" s="2"/>
      <c r="AG46" s="183"/>
      <c r="AH46" s="151"/>
      <c r="AI46" s="3"/>
      <c r="AJ46" s="184"/>
      <c r="AK46" s="185"/>
      <c r="AL46" s="186"/>
      <c r="AM46" s="187"/>
      <c r="AN46" s="188"/>
      <c r="AO46" s="3"/>
      <c r="AP46" s="3"/>
    </row>
    <row r="47">
      <c r="A47" s="48" t="s">
        <v>383</v>
      </c>
      <c r="B47" s="48" t="s">
        <v>384</v>
      </c>
      <c r="C47" s="48" t="s">
        <v>315</v>
      </c>
      <c r="D47" s="49" t="s">
        <v>466</v>
      </c>
      <c r="E47" s="50" t="s">
        <v>467</v>
      </c>
      <c r="F47" s="50" t="s">
        <v>387</v>
      </c>
      <c r="J47" s="49" t="s">
        <v>466</v>
      </c>
      <c r="K47" s="50" t="s">
        <v>467</v>
      </c>
      <c r="L47" s="50" t="s">
        <v>387</v>
      </c>
      <c r="N47" s="49" t="s">
        <v>466</v>
      </c>
      <c r="O47" s="50" t="s">
        <v>467</v>
      </c>
      <c r="P47" s="50" t="s">
        <v>387</v>
      </c>
      <c r="S47" s="49" t="s">
        <v>466</v>
      </c>
      <c r="T47" s="50" t="s">
        <v>467</v>
      </c>
      <c r="U47" s="50" t="s">
        <v>387</v>
      </c>
      <c r="X47" s="49" t="s">
        <v>466</v>
      </c>
      <c r="Y47" s="50" t="s">
        <v>467</v>
      </c>
      <c r="Z47" s="50" t="s">
        <v>387</v>
      </c>
      <c r="AG47" s="189"/>
      <c r="AH47" s="151"/>
      <c r="AI47" s="3"/>
      <c r="AJ47" s="184"/>
      <c r="AK47" s="185"/>
      <c r="AL47" s="186"/>
      <c r="AM47" s="187"/>
      <c r="AN47" s="188"/>
      <c r="AO47" s="3"/>
      <c r="AP47" s="3"/>
    </row>
    <row r="48">
      <c r="A48" s="66">
        <v>2.0</v>
      </c>
      <c r="B48" s="66">
        <v>4.0</v>
      </c>
      <c r="C48" s="66">
        <v>1.0</v>
      </c>
      <c r="D48" s="60" t="s">
        <v>636</v>
      </c>
      <c r="E48" s="37">
        <v>4.0</v>
      </c>
      <c r="F48" s="59">
        <f t="shared" ref="F48:F57" si="9">E48/$D$44</f>
        <v>0.8</v>
      </c>
      <c r="G48" s="38"/>
      <c r="H48" s="38"/>
      <c r="I48" s="38"/>
      <c r="J48" s="60" t="s">
        <v>495</v>
      </c>
      <c r="K48" s="37">
        <v>4.0</v>
      </c>
      <c r="L48" s="59">
        <f t="shared" ref="L48:L57" si="10">K48/$J$44</f>
        <v>1</v>
      </c>
      <c r="M48" s="38"/>
      <c r="N48" s="60" t="s">
        <v>470</v>
      </c>
      <c r="O48" s="37">
        <v>3.0</v>
      </c>
      <c r="P48" s="59">
        <f t="shared" ref="P48:P57" si="11">O48/$N$44</f>
        <v>0.75</v>
      </c>
      <c r="Q48" s="38"/>
      <c r="R48" s="38"/>
      <c r="S48" s="60" t="s">
        <v>637</v>
      </c>
      <c r="T48" s="37">
        <v>4.0</v>
      </c>
      <c r="U48" s="59">
        <f t="shared" ref="U48:U57" si="12">T48/$S$44</f>
        <v>0.8</v>
      </c>
      <c r="V48" s="38"/>
      <c r="W48" s="38"/>
      <c r="X48" s="60" t="s">
        <v>638</v>
      </c>
      <c r="Y48" s="37">
        <v>6.0</v>
      </c>
      <c r="Z48" s="59">
        <f t="shared" ref="Z48:Z57" si="13">Y48/$X$44</f>
        <v>0.6666666667</v>
      </c>
      <c r="AA48" s="38"/>
      <c r="AB48" s="38"/>
      <c r="AC48" s="38"/>
      <c r="AD48" s="38"/>
      <c r="AE48" s="38"/>
      <c r="AF48" s="38"/>
      <c r="AG48" s="64">
        <f t="shared" ref="AG48:AG57" si="14">SUM(Y48,T48,O48,K48,E48)</f>
        <v>21</v>
      </c>
      <c r="AH48" s="65">
        <f t="shared" ref="AH48:AH57" si="15">AVERAGE(Z48,U48,P48,L48,F48)</f>
        <v>0.8033333333</v>
      </c>
      <c r="AI48" s="38"/>
      <c r="AJ48" s="38"/>
      <c r="AK48" s="38"/>
      <c r="AL48" s="38"/>
      <c r="AM48" s="38"/>
      <c r="AN48" s="38"/>
      <c r="AO48" s="38"/>
      <c r="AP48" s="38"/>
    </row>
    <row r="49">
      <c r="A49" s="66">
        <v>5.0</v>
      </c>
      <c r="B49" s="66">
        <v>5.0</v>
      </c>
      <c r="C49" s="66">
        <v>2.0</v>
      </c>
      <c r="D49" s="60" t="s">
        <v>639</v>
      </c>
      <c r="E49" s="37">
        <v>4.0</v>
      </c>
      <c r="F49" s="59">
        <f t="shared" si="9"/>
        <v>0.8</v>
      </c>
      <c r="G49" s="38"/>
      <c r="H49" s="38"/>
      <c r="I49" s="38"/>
      <c r="J49" s="60" t="s">
        <v>492</v>
      </c>
      <c r="K49" s="37">
        <v>3.0</v>
      </c>
      <c r="L49" s="59">
        <f t="shared" si="10"/>
        <v>0.75</v>
      </c>
      <c r="M49" s="38"/>
      <c r="N49" s="60" t="s">
        <v>470</v>
      </c>
      <c r="O49" s="37">
        <v>3.0</v>
      </c>
      <c r="P49" s="59">
        <f t="shared" si="11"/>
        <v>0.75</v>
      </c>
      <c r="Q49" s="38"/>
      <c r="R49" s="38"/>
      <c r="S49" s="60" t="s">
        <v>496</v>
      </c>
      <c r="T49" s="37">
        <v>5.0</v>
      </c>
      <c r="U49" s="59">
        <f t="shared" si="12"/>
        <v>1</v>
      </c>
      <c r="V49" s="38"/>
      <c r="W49" s="38"/>
      <c r="X49" s="60" t="s">
        <v>640</v>
      </c>
      <c r="Y49" s="37">
        <v>6.0</v>
      </c>
      <c r="Z49" s="59">
        <f t="shared" si="13"/>
        <v>0.6666666667</v>
      </c>
      <c r="AA49" s="38"/>
      <c r="AB49" s="38"/>
      <c r="AC49" s="38"/>
      <c r="AD49" s="38"/>
      <c r="AE49" s="38"/>
      <c r="AF49" s="38"/>
      <c r="AG49" s="64">
        <f t="shared" si="14"/>
        <v>21</v>
      </c>
      <c r="AH49" s="65">
        <f t="shared" si="15"/>
        <v>0.7933333333</v>
      </c>
      <c r="AI49" s="38"/>
      <c r="AJ49" s="38"/>
      <c r="AK49" s="38"/>
      <c r="AL49" s="38"/>
      <c r="AM49" s="38"/>
      <c r="AN49" s="38"/>
      <c r="AO49" s="38"/>
      <c r="AP49" s="38"/>
    </row>
    <row r="50">
      <c r="A50" s="66">
        <v>7.0</v>
      </c>
      <c r="B50" s="66">
        <v>1.0</v>
      </c>
      <c r="C50" s="66">
        <v>1.0</v>
      </c>
      <c r="D50" s="60" t="s">
        <v>641</v>
      </c>
      <c r="E50" s="37">
        <v>3.0</v>
      </c>
      <c r="F50" s="59">
        <f t="shared" si="9"/>
        <v>0.6</v>
      </c>
      <c r="G50" s="38"/>
      <c r="H50" s="38"/>
      <c r="I50" s="38"/>
      <c r="J50" s="60" t="s">
        <v>642</v>
      </c>
      <c r="K50" s="37">
        <v>3.0</v>
      </c>
      <c r="L50" s="59">
        <f t="shared" si="10"/>
        <v>0.75</v>
      </c>
      <c r="M50" s="38"/>
      <c r="N50" s="60" t="s">
        <v>643</v>
      </c>
      <c r="O50" s="37">
        <v>2.0</v>
      </c>
      <c r="P50" s="59">
        <f t="shared" si="11"/>
        <v>0.5</v>
      </c>
      <c r="Q50" s="38"/>
      <c r="R50" s="38"/>
      <c r="S50" s="60" t="s">
        <v>644</v>
      </c>
      <c r="T50" s="37">
        <v>2.0</v>
      </c>
      <c r="U50" s="59">
        <f t="shared" si="12"/>
        <v>0.4</v>
      </c>
      <c r="V50" s="38"/>
      <c r="W50" s="38"/>
      <c r="X50" s="60" t="s">
        <v>645</v>
      </c>
      <c r="Y50" s="37">
        <v>4.0</v>
      </c>
      <c r="Z50" s="59">
        <f t="shared" si="13"/>
        <v>0.4444444444</v>
      </c>
      <c r="AA50" s="38"/>
      <c r="AB50" s="38"/>
      <c r="AC50" s="38"/>
      <c r="AD50" s="38"/>
      <c r="AE50" s="38"/>
      <c r="AF50" s="38"/>
      <c r="AG50" s="64">
        <f t="shared" si="14"/>
        <v>14</v>
      </c>
      <c r="AH50" s="65">
        <f t="shared" si="15"/>
        <v>0.5388888889</v>
      </c>
      <c r="AI50" s="38"/>
      <c r="AJ50" s="38"/>
      <c r="AK50" s="38"/>
      <c r="AL50" s="38"/>
      <c r="AM50" s="38"/>
      <c r="AN50" s="38"/>
      <c r="AO50" s="38"/>
      <c r="AP50" s="38"/>
    </row>
    <row r="51">
      <c r="A51" s="66">
        <v>11.0</v>
      </c>
      <c r="B51" s="66">
        <v>1.0</v>
      </c>
      <c r="C51" s="66">
        <v>1.0</v>
      </c>
      <c r="D51" s="60" t="s">
        <v>646</v>
      </c>
      <c r="E51" s="37">
        <v>5.0</v>
      </c>
      <c r="F51" s="59">
        <f t="shared" si="9"/>
        <v>1</v>
      </c>
      <c r="G51" s="38"/>
      <c r="H51" s="38"/>
      <c r="I51" s="38"/>
      <c r="J51" s="60" t="s">
        <v>647</v>
      </c>
      <c r="K51" s="37">
        <v>4.0</v>
      </c>
      <c r="L51" s="59">
        <f t="shared" si="10"/>
        <v>1</v>
      </c>
      <c r="M51" s="38"/>
      <c r="N51" s="60" t="s">
        <v>470</v>
      </c>
      <c r="O51" s="37">
        <v>3.0</v>
      </c>
      <c r="P51" s="59">
        <f t="shared" si="11"/>
        <v>0.75</v>
      </c>
      <c r="Q51" s="38"/>
      <c r="R51" s="38"/>
      <c r="S51" s="60" t="s">
        <v>648</v>
      </c>
      <c r="T51" s="37">
        <v>5.0</v>
      </c>
      <c r="U51" s="59">
        <f t="shared" si="12"/>
        <v>1</v>
      </c>
      <c r="V51" s="38"/>
      <c r="W51" s="38"/>
      <c r="X51" s="60" t="s">
        <v>649</v>
      </c>
      <c r="Y51" s="37">
        <v>7.0</v>
      </c>
      <c r="Z51" s="59">
        <f t="shared" si="13"/>
        <v>0.7777777778</v>
      </c>
      <c r="AA51" s="38"/>
      <c r="AB51" s="38"/>
      <c r="AC51" s="38"/>
      <c r="AD51" s="38"/>
      <c r="AE51" s="38"/>
      <c r="AF51" s="38"/>
      <c r="AG51" s="64">
        <f t="shared" si="14"/>
        <v>24</v>
      </c>
      <c r="AH51" s="65">
        <f t="shared" si="15"/>
        <v>0.9055555556</v>
      </c>
      <c r="AI51" s="38"/>
      <c r="AJ51" s="38"/>
      <c r="AK51" s="38"/>
      <c r="AL51" s="38"/>
      <c r="AM51" s="38"/>
      <c r="AN51" s="38"/>
      <c r="AO51" s="38"/>
      <c r="AP51" s="38"/>
    </row>
    <row r="52">
      <c r="A52" s="66">
        <v>13.0</v>
      </c>
      <c r="B52" s="66">
        <v>5.0</v>
      </c>
      <c r="C52" s="66">
        <v>1.0</v>
      </c>
      <c r="D52" s="60" t="s">
        <v>650</v>
      </c>
      <c r="E52" s="37">
        <v>3.0</v>
      </c>
      <c r="F52" s="59">
        <f t="shared" si="9"/>
        <v>0.6</v>
      </c>
      <c r="G52" s="38"/>
      <c r="H52" s="38"/>
      <c r="I52" s="38"/>
      <c r="J52" s="60" t="s">
        <v>651</v>
      </c>
      <c r="K52" s="37">
        <v>3.0</v>
      </c>
      <c r="L52" s="59">
        <f t="shared" si="10"/>
        <v>0.75</v>
      </c>
      <c r="M52" s="38"/>
      <c r="N52" s="60" t="s">
        <v>479</v>
      </c>
      <c r="O52" s="37">
        <v>2.0</v>
      </c>
      <c r="P52" s="59">
        <f t="shared" si="11"/>
        <v>0.5</v>
      </c>
      <c r="Q52" s="38"/>
      <c r="R52" s="38"/>
      <c r="S52" s="60" t="s">
        <v>496</v>
      </c>
      <c r="T52" s="37">
        <v>5.0</v>
      </c>
      <c r="U52" s="59">
        <f t="shared" si="12"/>
        <v>1</v>
      </c>
      <c r="V52" s="38"/>
      <c r="W52" s="38"/>
      <c r="X52" s="60" t="s">
        <v>652</v>
      </c>
      <c r="Y52" s="37">
        <v>6.0</v>
      </c>
      <c r="Z52" s="59">
        <f t="shared" si="13"/>
        <v>0.6666666667</v>
      </c>
      <c r="AA52" s="38"/>
      <c r="AB52" s="38"/>
      <c r="AC52" s="38"/>
      <c r="AD52" s="38"/>
      <c r="AE52" s="38"/>
      <c r="AF52" s="38"/>
      <c r="AG52" s="64">
        <f t="shared" si="14"/>
        <v>19</v>
      </c>
      <c r="AH52" s="65">
        <f t="shared" si="15"/>
        <v>0.7033333333</v>
      </c>
      <c r="AI52" s="38"/>
      <c r="AJ52" s="38"/>
      <c r="AK52" s="38"/>
      <c r="AL52" s="38"/>
      <c r="AM52" s="38"/>
      <c r="AN52" s="38"/>
      <c r="AO52" s="38"/>
      <c r="AP52" s="38"/>
    </row>
    <row r="53">
      <c r="A53" s="66">
        <v>16.0</v>
      </c>
      <c r="B53" s="66">
        <v>1.0</v>
      </c>
      <c r="C53" s="66">
        <v>1.0</v>
      </c>
      <c r="D53" s="60" t="s">
        <v>653</v>
      </c>
      <c r="E53" s="37">
        <v>3.0</v>
      </c>
      <c r="F53" s="59">
        <f t="shared" si="9"/>
        <v>0.6</v>
      </c>
      <c r="G53" s="38"/>
      <c r="H53" s="38"/>
      <c r="I53" s="38"/>
      <c r="J53" s="60" t="s">
        <v>654</v>
      </c>
      <c r="K53" s="37">
        <v>4.0</v>
      </c>
      <c r="L53" s="59">
        <f t="shared" si="10"/>
        <v>1</v>
      </c>
      <c r="M53" s="38"/>
      <c r="N53" s="60" t="s">
        <v>470</v>
      </c>
      <c r="O53" s="37">
        <v>3.0</v>
      </c>
      <c r="P53" s="59">
        <f t="shared" si="11"/>
        <v>0.75</v>
      </c>
      <c r="Q53" s="38"/>
      <c r="R53" s="38"/>
      <c r="S53" s="60" t="s">
        <v>655</v>
      </c>
      <c r="T53" s="37">
        <v>4.0</v>
      </c>
      <c r="U53" s="59">
        <f t="shared" si="12"/>
        <v>0.8</v>
      </c>
      <c r="V53" s="38"/>
      <c r="W53" s="38"/>
      <c r="X53" s="60" t="s">
        <v>656</v>
      </c>
      <c r="Y53" s="37">
        <v>7.0</v>
      </c>
      <c r="Z53" s="59">
        <f t="shared" si="13"/>
        <v>0.7777777778</v>
      </c>
      <c r="AA53" s="38"/>
      <c r="AB53" s="38"/>
      <c r="AC53" s="38"/>
      <c r="AD53" s="38"/>
      <c r="AE53" s="38"/>
      <c r="AF53" s="38"/>
      <c r="AG53" s="64">
        <f t="shared" si="14"/>
        <v>21</v>
      </c>
      <c r="AH53" s="65">
        <f t="shared" si="15"/>
        <v>0.7855555556</v>
      </c>
      <c r="AI53" s="38"/>
      <c r="AJ53" s="38"/>
      <c r="AK53" s="38"/>
      <c r="AL53" s="38"/>
      <c r="AM53" s="38"/>
      <c r="AN53" s="38"/>
      <c r="AO53" s="38"/>
      <c r="AP53" s="38"/>
    </row>
    <row r="54">
      <c r="A54" s="66">
        <v>18.0</v>
      </c>
      <c r="B54" s="66">
        <v>3.0</v>
      </c>
      <c r="C54" s="66">
        <v>1.0</v>
      </c>
      <c r="D54" s="60" t="s">
        <v>657</v>
      </c>
      <c r="E54" s="37">
        <v>3.0</v>
      </c>
      <c r="F54" s="59">
        <f t="shared" si="9"/>
        <v>0.6</v>
      </c>
      <c r="G54" s="38"/>
      <c r="H54" s="38"/>
      <c r="I54" s="38"/>
      <c r="J54" s="60" t="s">
        <v>495</v>
      </c>
      <c r="K54" s="37">
        <v>4.0</v>
      </c>
      <c r="L54" s="59">
        <f t="shared" si="10"/>
        <v>1</v>
      </c>
      <c r="M54" s="38"/>
      <c r="N54" s="60" t="s">
        <v>470</v>
      </c>
      <c r="O54" s="37">
        <v>3.0</v>
      </c>
      <c r="P54" s="59">
        <f t="shared" si="11"/>
        <v>0.75</v>
      </c>
      <c r="Q54" s="38"/>
      <c r="R54" s="38"/>
      <c r="S54" s="60" t="s">
        <v>496</v>
      </c>
      <c r="T54" s="37">
        <v>5.0</v>
      </c>
      <c r="U54" s="59">
        <f t="shared" si="12"/>
        <v>1</v>
      </c>
      <c r="V54" s="38"/>
      <c r="W54" s="38"/>
      <c r="X54" s="60" t="s">
        <v>658</v>
      </c>
      <c r="Y54" s="37">
        <v>8.0</v>
      </c>
      <c r="Z54" s="59">
        <f t="shared" si="13"/>
        <v>0.8888888889</v>
      </c>
      <c r="AA54" s="38"/>
      <c r="AB54" s="38"/>
      <c r="AC54" s="38"/>
      <c r="AD54" s="38"/>
      <c r="AE54" s="38"/>
      <c r="AF54" s="38"/>
      <c r="AG54" s="64">
        <f t="shared" si="14"/>
        <v>23</v>
      </c>
      <c r="AH54" s="65">
        <f t="shared" si="15"/>
        <v>0.8477777778</v>
      </c>
      <c r="AI54" s="38"/>
      <c r="AJ54" s="38"/>
      <c r="AK54" s="38"/>
      <c r="AL54" s="38"/>
      <c r="AM54" s="38"/>
      <c r="AN54" s="38"/>
      <c r="AO54" s="38"/>
      <c r="AP54" s="38"/>
    </row>
    <row r="55">
      <c r="A55" s="66">
        <v>22.0</v>
      </c>
      <c r="B55" s="66">
        <v>1.0</v>
      </c>
      <c r="C55" s="66">
        <v>1.0</v>
      </c>
      <c r="D55" s="60" t="s">
        <v>659</v>
      </c>
      <c r="E55" s="37">
        <v>4.0</v>
      </c>
      <c r="F55" s="59">
        <f t="shared" si="9"/>
        <v>0.8</v>
      </c>
      <c r="G55" s="38"/>
      <c r="H55" s="38"/>
      <c r="I55" s="38"/>
      <c r="J55" s="60" t="s">
        <v>478</v>
      </c>
      <c r="K55" s="37">
        <v>3.0</v>
      </c>
      <c r="L55" s="59">
        <f t="shared" si="10"/>
        <v>0.75</v>
      </c>
      <c r="M55" s="38"/>
      <c r="N55" s="60" t="s">
        <v>660</v>
      </c>
      <c r="O55" s="37">
        <v>3.0</v>
      </c>
      <c r="P55" s="59">
        <f t="shared" si="11"/>
        <v>0.75</v>
      </c>
      <c r="Q55" s="38"/>
      <c r="R55" s="38"/>
      <c r="S55" s="60" t="s">
        <v>661</v>
      </c>
      <c r="T55" s="37">
        <v>5.0</v>
      </c>
      <c r="U55" s="59">
        <f t="shared" si="12"/>
        <v>1</v>
      </c>
      <c r="V55" s="38"/>
      <c r="W55" s="38"/>
      <c r="X55" s="60" t="s">
        <v>662</v>
      </c>
      <c r="Y55" s="37">
        <v>6.0</v>
      </c>
      <c r="Z55" s="59">
        <f t="shared" si="13"/>
        <v>0.6666666667</v>
      </c>
      <c r="AA55" s="38"/>
      <c r="AB55" s="38"/>
      <c r="AC55" s="38"/>
      <c r="AD55" s="38"/>
      <c r="AE55" s="38"/>
      <c r="AF55" s="38"/>
      <c r="AG55" s="64">
        <f t="shared" si="14"/>
        <v>21</v>
      </c>
      <c r="AH55" s="65">
        <f t="shared" si="15"/>
        <v>0.7933333333</v>
      </c>
      <c r="AI55" s="38"/>
      <c r="AJ55" s="38"/>
      <c r="AK55" s="38"/>
      <c r="AL55" s="38"/>
      <c r="AM55" s="38"/>
      <c r="AN55" s="38"/>
      <c r="AO55" s="38"/>
      <c r="AP55" s="38"/>
    </row>
    <row r="56">
      <c r="A56" s="66">
        <v>26.0</v>
      </c>
      <c r="B56" s="66">
        <v>3.0</v>
      </c>
      <c r="C56" s="66">
        <v>2.0</v>
      </c>
      <c r="D56" s="60" t="s">
        <v>491</v>
      </c>
      <c r="E56" s="37">
        <v>5.0</v>
      </c>
      <c r="F56" s="59">
        <f t="shared" si="9"/>
        <v>1</v>
      </c>
      <c r="G56" s="38"/>
      <c r="H56" s="38"/>
      <c r="I56" s="38"/>
      <c r="J56" s="60" t="s">
        <v>663</v>
      </c>
      <c r="K56" s="37">
        <v>3.0</v>
      </c>
      <c r="L56" s="59">
        <f t="shared" si="10"/>
        <v>0.75</v>
      </c>
      <c r="M56" s="38"/>
      <c r="N56" s="60" t="s">
        <v>470</v>
      </c>
      <c r="O56" s="37">
        <v>3.0</v>
      </c>
      <c r="P56" s="59">
        <f t="shared" si="11"/>
        <v>0.75</v>
      </c>
      <c r="Q56" s="38"/>
      <c r="R56" s="38"/>
      <c r="S56" s="60" t="s">
        <v>664</v>
      </c>
      <c r="T56" s="37">
        <v>3.0</v>
      </c>
      <c r="U56" s="59">
        <f t="shared" si="12"/>
        <v>0.6</v>
      </c>
      <c r="V56" s="38"/>
      <c r="W56" s="38"/>
      <c r="X56" s="60" t="s">
        <v>665</v>
      </c>
      <c r="Y56" s="37">
        <v>5.0</v>
      </c>
      <c r="Z56" s="59">
        <f t="shared" si="13"/>
        <v>0.5555555556</v>
      </c>
      <c r="AA56" s="38"/>
      <c r="AB56" s="38"/>
      <c r="AC56" s="38"/>
      <c r="AD56" s="38"/>
      <c r="AE56" s="38"/>
      <c r="AF56" s="38"/>
      <c r="AG56" s="64">
        <f t="shared" si="14"/>
        <v>19</v>
      </c>
      <c r="AH56" s="80">
        <f t="shared" si="15"/>
        <v>0.7311111111</v>
      </c>
      <c r="AI56" s="38"/>
      <c r="AJ56" s="38"/>
      <c r="AK56" s="38"/>
      <c r="AL56" s="38"/>
      <c r="AM56" s="38"/>
      <c r="AN56" s="38"/>
      <c r="AO56" s="38"/>
      <c r="AP56" s="38"/>
    </row>
    <row r="57">
      <c r="A57" s="66">
        <v>29.0</v>
      </c>
      <c r="B57" s="66">
        <v>4.0</v>
      </c>
      <c r="C57" s="66">
        <v>5.0</v>
      </c>
      <c r="D57" s="60" t="s">
        <v>666</v>
      </c>
      <c r="E57" s="37">
        <v>3.0</v>
      </c>
      <c r="F57" s="59">
        <f t="shared" si="9"/>
        <v>0.6</v>
      </c>
      <c r="G57" s="38"/>
      <c r="H57" s="38"/>
      <c r="I57" s="38"/>
      <c r="J57" s="60" t="s">
        <v>495</v>
      </c>
      <c r="K57" s="37">
        <v>4.0</v>
      </c>
      <c r="L57" s="59">
        <f t="shared" si="10"/>
        <v>1</v>
      </c>
      <c r="M57" s="38"/>
      <c r="N57" s="60" t="s">
        <v>470</v>
      </c>
      <c r="O57" s="37">
        <v>3.0</v>
      </c>
      <c r="P57" s="59">
        <f t="shared" si="11"/>
        <v>0.75</v>
      </c>
      <c r="Q57" s="38"/>
      <c r="R57" s="38"/>
      <c r="S57" s="60" t="s">
        <v>667</v>
      </c>
      <c r="T57" s="37">
        <v>3.0</v>
      </c>
      <c r="U57" s="59">
        <f t="shared" si="12"/>
        <v>0.6</v>
      </c>
      <c r="V57" s="38"/>
      <c r="W57" s="38"/>
      <c r="X57" s="60" t="s">
        <v>668</v>
      </c>
      <c r="Y57" s="37">
        <v>5.0</v>
      </c>
      <c r="Z57" s="59">
        <f t="shared" si="13"/>
        <v>0.5555555556</v>
      </c>
      <c r="AA57" s="38"/>
      <c r="AB57" s="38"/>
      <c r="AC57" s="38"/>
      <c r="AD57" s="38"/>
      <c r="AE57" s="38"/>
      <c r="AF57" s="38"/>
      <c r="AG57" s="79">
        <f t="shared" si="14"/>
        <v>18</v>
      </c>
      <c r="AH57" s="80">
        <f t="shared" si="15"/>
        <v>0.7011111111</v>
      </c>
      <c r="AI57" s="38"/>
      <c r="AJ57" s="38"/>
      <c r="AK57" s="38"/>
      <c r="AL57" s="38"/>
      <c r="AM57" s="38"/>
      <c r="AN57" s="38"/>
      <c r="AO57" s="38"/>
      <c r="AP57" s="38"/>
    </row>
    <row r="58">
      <c r="A58" s="155"/>
      <c r="B58" s="155"/>
      <c r="C58" s="155"/>
      <c r="D58" s="119"/>
      <c r="F58" s="12">
        <f>AVERAGE(F48:F57)</f>
        <v>0.74</v>
      </c>
      <c r="J58" s="119"/>
      <c r="L58" s="12">
        <f>AVERAGE(L48:L57)</f>
        <v>0.875</v>
      </c>
      <c r="N58" s="119"/>
      <c r="O58" s="11">
        <f>SUM(O48:O57)</f>
        <v>28</v>
      </c>
      <c r="P58" s="12">
        <f>AVERAGE(P48:P57)</f>
        <v>0.7</v>
      </c>
      <c r="S58" s="119"/>
      <c r="U58" s="12">
        <f>AVERAGE(U48:U57)</f>
        <v>0.82</v>
      </c>
      <c r="X58" s="119"/>
      <c r="Z58" s="12">
        <f>AVERAGE(Z48:Z57)</f>
        <v>0.6666666667</v>
      </c>
      <c r="AH58" s="12">
        <f>AVERAGE(AH48:AH57)</f>
        <v>0.7603333333</v>
      </c>
    </row>
    <row r="59">
      <c r="A59" s="121"/>
      <c r="B59" s="121"/>
      <c r="C59" s="121"/>
      <c r="D59" s="122" t="s">
        <v>504</v>
      </c>
      <c r="E59" s="85"/>
      <c r="J59" s="122" t="s">
        <v>504</v>
      </c>
      <c r="K59" s="85"/>
      <c r="N59" s="122" t="s">
        <v>504</v>
      </c>
      <c r="O59" s="85"/>
      <c r="S59" s="122" t="s">
        <v>504</v>
      </c>
      <c r="T59" s="85"/>
      <c r="X59" s="122" t="s">
        <v>504</v>
      </c>
      <c r="Y59" s="85"/>
      <c r="Z59" s="85"/>
      <c r="AA59" s="85"/>
      <c r="AG59" s="3"/>
      <c r="AH59" s="3"/>
      <c r="AI59" s="3"/>
      <c r="AJ59" s="3"/>
      <c r="AK59" s="3"/>
      <c r="AL59" s="3"/>
      <c r="AM59" s="3"/>
      <c r="AN59" s="3"/>
      <c r="AO59" s="3"/>
      <c r="AP59" s="3"/>
    </row>
    <row r="60">
      <c r="A60" s="121"/>
      <c r="B60" s="121"/>
      <c r="C60" s="121"/>
      <c r="D60" s="86" t="s">
        <v>435</v>
      </c>
      <c r="E60" s="37">
        <v>9.0</v>
      </c>
      <c r="J60" s="86" t="s">
        <v>436</v>
      </c>
      <c r="K60" s="37">
        <v>10.0</v>
      </c>
      <c r="N60" s="86" t="s">
        <v>437</v>
      </c>
      <c r="O60" s="37">
        <v>9.0</v>
      </c>
      <c r="S60" s="86" t="s">
        <v>438</v>
      </c>
      <c r="T60" s="37">
        <v>8.0</v>
      </c>
      <c r="X60" s="46" t="s">
        <v>439</v>
      </c>
      <c r="Y60" s="2">
        <v>7.0</v>
      </c>
      <c r="Z60" s="130" t="s">
        <v>440</v>
      </c>
      <c r="AA60" s="130">
        <v>10.0</v>
      </c>
      <c r="AC60" s="2"/>
      <c r="AG60" s="3"/>
      <c r="AH60" s="3"/>
      <c r="AI60" s="3"/>
      <c r="AJ60" s="3"/>
      <c r="AK60" s="3"/>
      <c r="AL60" s="3"/>
      <c r="AM60" s="3"/>
      <c r="AN60" s="3"/>
      <c r="AO60" s="3"/>
      <c r="AP60" s="3"/>
    </row>
    <row r="61">
      <c r="A61" s="121"/>
      <c r="B61" s="121"/>
      <c r="C61" s="121"/>
      <c r="D61" s="86" t="s">
        <v>441</v>
      </c>
      <c r="E61" s="37">
        <v>8.0</v>
      </c>
      <c r="J61" s="86" t="s">
        <v>442</v>
      </c>
      <c r="K61" s="37">
        <v>9.0</v>
      </c>
      <c r="N61" s="86" t="s">
        <v>443</v>
      </c>
      <c r="O61" s="37">
        <v>0.0</v>
      </c>
      <c r="S61" s="86" t="s">
        <v>444</v>
      </c>
      <c r="T61" s="37">
        <v>7.0</v>
      </c>
      <c r="X61" s="46" t="s">
        <v>445</v>
      </c>
      <c r="Y61" s="2">
        <v>7.0</v>
      </c>
      <c r="Z61" s="2" t="s">
        <v>446</v>
      </c>
      <c r="AA61" s="2">
        <v>8.0</v>
      </c>
      <c r="AD61" s="12"/>
      <c r="AG61" s="3"/>
      <c r="AH61" s="3"/>
      <c r="AI61" s="3"/>
      <c r="AJ61" s="3"/>
      <c r="AK61" s="3"/>
      <c r="AL61" s="3"/>
      <c r="AM61" s="3"/>
      <c r="AN61" s="3"/>
      <c r="AO61" s="3"/>
      <c r="AP61" s="3"/>
    </row>
    <row r="62">
      <c r="A62" s="121"/>
      <c r="B62" s="121"/>
      <c r="C62" s="121"/>
      <c r="D62" s="86" t="s">
        <v>447</v>
      </c>
      <c r="E62" s="37">
        <v>9.0</v>
      </c>
      <c r="J62" s="86" t="s">
        <v>448</v>
      </c>
      <c r="K62" s="37">
        <v>9.0</v>
      </c>
      <c r="N62" s="86" t="s">
        <v>449</v>
      </c>
      <c r="O62" s="37">
        <v>9.0</v>
      </c>
      <c r="S62" s="86" t="s">
        <v>450</v>
      </c>
      <c r="T62" s="37">
        <v>9.0</v>
      </c>
      <c r="X62" s="46" t="s">
        <v>451</v>
      </c>
      <c r="Y62" s="2">
        <v>6.0</v>
      </c>
      <c r="Z62" s="2" t="s">
        <v>452</v>
      </c>
      <c r="AA62" s="2">
        <v>7.0</v>
      </c>
      <c r="AG62" s="3"/>
      <c r="AH62" s="3"/>
      <c r="AI62" s="3"/>
      <c r="AJ62" s="3"/>
      <c r="AK62" s="3"/>
      <c r="AL62" s="3"/>
      <c r="AM62" s="3"/>
      <c r="AN62" s="3"/>
      <c r="AO62" s="3"/>
      <c r="AP62" s="3"/>
    </row>
    <row r="63">
      <c r="A63" s="121"/>
      <c r="B63" s="121"/>
      <c r="C63" s="121"/>
      <c r="D63" s="86" t="s">
        <v>453</v>
      </c>
      <c r="E63" s="37">
        <v>7.0</v>
      </c>
      <c r="J63" s="92" t="s">
        <v>454</v>
      </c>
      <c r="K63" s="93">
        <v>7.0</v>
      </c>
      <c r="N63" s="190" t="s">
        <v>206</v>
      </c>
      <c r="O63" s="191">
        <v>10.0</v>
      </c>
      <c r="S63" s="86" t="s">
        <v>455</v>
      </c>
      <c r="T63" s="37">
        <v>9.0</v>
      </c>
      <c r="X63" s="46" t="s">
        <v>456</v>
      </c>
      <c r="Y63" s="2">
        <v>8.0</v>
      </c>
      <c r="Z63" s="2" t="s">
        <v>457</v>
      </c>
      <c r="AA63" s="2">
        <v>3.0</v>
      </c>
      <c r="AG63" s="3"/>
      <c r="AH63" s="3"/>
      <c r="AI63" s="3"/>
      <c r="AJ63" s="3"/>
      <c r="AK63" s="3"/>
      <c r="AL63" s="3"/>
      <c r="AM63" s="3"/>
      <c r="AN63" s="3"/>
      <c r="AO63" s="3"/>
      <c r="AP63" s="3"/>
    </row>
    <row r="64">
      <c r="A64" s="121"/>
      <c r="B64" s="121"/>
      <c r="C64" s="121"/>
      <c r="D64" s="95" t="s">
        <v>458</v>
      </c>
      <c r="E64" s="14">
        <v>4.0</v>
      </c>
      <c r="I64" s="105" t="s">
        <v>459</v>
      </c>
      <c r="J64" s="119">
        <f>4*9</f>
        <v>36</v>
      </c>
      <c r="K64" s="11">
        <f>SUM(K60:K63)</f>
        <v>35</v>
      </c>
      <c r="M64" s="105" t="s">
        <v>459</v>
      </c>
      <c r="N64" s="119">
        <f>5*9</f>
        <v>45</v>
      </c>
      <c r="O64" s="11">
        <f>SUM(O60:O63)</f>
        <v>28</v>
      </c>
      <c r="S64" s="95" t="s">
        <v>461</v>
      </c>
      <c r="T64" s="14">
        <v>8.0</v>
      </c>
      <c r="X64" s="95" t="s">
        <v>462</v>
      </c>
      <c r="Y64" s="14">
        <v>4.0</v>
      </c>
      <c r="Z64" s="10"/>
      <c r="AA64" s="10"/>
      <c r="AG64" s="3"/>
      <c r="AH64" s="3"/>
      <c r="AI64" s="3"/>
      <c r="AJ64" s="3"/>
      <c r="AK64" s="3"/>
      <c r="AL64" s="3"/>
      <c r="AM64" s="3"/>
      <c r="AN64" s="3"/>
      <c r="AO64" s="3"/>
      <c r="AP64" s="3"/>
    </row>
    <row r="65">
      <c r="A65" s="121"/>
      <c r="B65" s="121"/>
      <c r="C65" s="125" t="s">
        <v>459</v>
      </c>
      <c r="D65" s="119">
        <f>5*9</f>
        <v>45</v>
      </c>
      <c r="E65" s="11">
        <f>SUM(E60:E64)</f>
        <v>37</v>
      </c>
      <c r="K65" s="103">
        <f>K64/J64</f>
        <v>0.9722222222</v>
      </c>
      <c r="O65" s="103">
        <f>O64/N64</f>
        <v>0.6222222222</v>
      </c>
      <c r="R65" s="105" t="s">
        <v>459</v>
      </c>
      <c r="S65" s="119">
        <f>5*9</f>
        <v>45</v>
      </c>
      <c r="T65" s="11">
        <f>SUM(T60:T64)</f>
        <v>41</v>
      </c>
      <c r="X65" s="46" t="s">
        <v>459</v>
      </c>
      <c r="Y65" s="11">
        <f>9*9</f>
        <v>81</v>
      </c>
      <c r="AA65" s="11">
        <f>SUM(Y60:Y64,AA60:AA63)</f>
        <v>60</v>
      </c>
      <c r="AG65" s="3"/>
      <c r="AH65" s="3"/>
      <c r="AI65" s="3"/>
      <c r="AJ65" s="3"/>
      <c r="AK65" s="3"/>
      <c r="AL65" s="3"/>
      <c r="AM65" s="3"/>
      <c r="AN65" s="3"/>
      <c r="AO65" s="3"/>
      <c r="AP65" s="3"/>
    </row>
    <row r="66">
      <c r="A66" s="121"/>
      <c r="B66" s="121"/>
      <c r="C66" s="121"/>
      <c r="E66" s="103">
        <f>E65/D65</f>
        <v>0.8222222222</v>
      </c>
      <c r="T66" s="126">
        <f>T65/S65</f>
        <v>0.9111111111</v>
      </c>
      <c r="AA66" s="103">
        <f>AA65/Y65</f>
        <v>0.7407407407</v>
      </c>
      <c r="AG66" s="3"/>
      <c r="AH66" s="3"/>
      <c r="AI66" s="3"/>
      <c r="AJ66" s="3"/>
      <c r="AK66" s="3"/>
      <c r="AL66" s="3"/>
      <c r="AM66" s="3"/>
      <c r="AN66" s="3"/>
      <c r="AO66" s="3"/>
      <c r="AP66" s="3"/>
    </row>
    <row r="67">
      <c r="A67" s="155"/>
      <c r="B67" s="155"/>
      <c r="C67" s="155"/>
    </row>
    <row r="68">
      <c r="A68" s="155"/>
      <c r="B68" s="155"/>
      <c r="C68" s="155"/>
      <c r="D68" s="9" t="s">
        <v>505</v>
      </c>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3"/>
      <c r="AH68" s="13"/>
      <c r="AI68" s="3"/>
      <c r="AJ68" s="3"/>
      <c r="AK68" s="3"/>
      <c r="AL68" s="3"/>
      <c r="AM68" s="3"/>
      <c r="AN68" s="3"/>
      <c r="AO68" s="3"/>
      <c r="AP68" s="3"/>
    </row>
    <row r="69">
      <c r="A69" s="155"/>
      <c r="B69" s="155"/>
      <c r="C69" s="155"/>
      <c r="AG69" s="3"/>
      <c r="AH69" s="3"/>
      <c r="AI69" s="3"/>
      <c r="AJ69" s="3"/>
      <c r="AK69" s="3"/>
      <c r="AL69" s="3"/>
      <c r="AM69" s="3"/>
      <c r="AN69" s="3"/>
      <c r="AO69" s="3"/>
      <c r="AP69" s="3"/>
    </row>
    <row r="70">
      <c r="A70" s="155"/>
      <c r="B70" s="155"/>
      <c r="C70" s="155"/>
      <c r="D70" s="129" t="s">
        <v>368</v>
      </c>
      <c r="E70" s="129"/>
      <c r="J70" s="130" t="s">
        <v>370</v>
      </c>
      <c r="K70" s="130"/>
      <c r="N70" s="131" t="s">
        <v>372</v>
      </c>
      <c r="O70" s="131"/>
      <c r="S70" s="132" t="s">
        <v>374</v>
      </c>
      <c r="T70" s="132"/>
      <c r="X70" s="133" t="s">
        <v>376</v>
      </c>
      <c r="Y70" s="133"/>
      <c r="Z70" s="133"/>
      <c r="AA70" s="133"/>
      <c r="AC70" s="2"/>
      <c r="AG70" s="3"/>
      <c r="AH70" s="3"/>
      <c r="AI70" s="3"/>
      <c r="AJ70" s="3"/>
      <c r="AK70" s="3"/>
      <c r="AL70" s="3"/>
      <c r="AM70" s="3"/>
      <c r="AN70" s="3"/>
      <c r="AO70" s="3"/>
      <c r="AP70" s="3"/>
    </row>
    <row r="71">
      <c r="A71" s="155"/>
      <c r="B71" s="155"/>
      <c r="C71" s="155"/>
      <c r="AG71" s="3"/>
      <c r="AH71" s="3"/>
      <c r="AI71" s="3"/>
      <c r="AJ71" s="3"/>
      <c r="AK71" s="3"/>
      <c r="AL71" s="3"/>
      <c r="AM71" s="3"/>
      <c r="AN71" s="3"/>
      <c r="AO71" s="3"/>
      <c r="AP71" s="3"/>
    </row>
    <row r="72">
      <c r="A72" s="155"/>
      <c r="B72" s="155"/>
      <c r="C72" s="155"/>
      <c r="D72" s="2" t="s">
        <v>435</v>
      </c>
      <c r="E72" s="2" t="s">
        <v>506</v>
      </c>
      <c r="J72" s="2" t="s">
        <v>436</v>
      </c>
      <c r="K72" s="2" t="s">
        <v>507</v>
      </c>
      <c r="N72" s="2" t="s">
        <v>437</v>
      </c>
      <c r="O72" s="2" t="s">
        <v>508</v>
      </c>
      <c r="S72" s="2" t="s">
        <v>438</v>
      </c>
      <c r="T72" s="2" t="s">
        <v>509</v>
      </c>
      <c r="X72" s="2" t="s">
        <v>439</v>
      </c>
      <c r="Y72" s="2" t="s">
        <v>510</v>
      </c>
      <c r="Z72" s="2" t="s">
        <v>440</v>
      </c>
      <c r="AA72" s="2" t="s">
        <v>511</v>
      </c>
      <c r="AG72" s="3"/>
      <c r="AH72" s="3"/>
      <c r="AI72" s="3"/>
      <c r="AJ72" s="3"/>
      <c r="AK72" s="3"/>
      <c r="AL72" s="3"/>
      <c r="AM72" s="3"/>
      <c r="AN72" s="3"/>
      <c r="AO72" s="3"/>
      <c r="AP72" s="3"/>
    </row>
    <row r="73">
      <c r="A73" s="155"/>
      <c r="B73" s="155"/>
      <c r="C73" s="155"/>
      <c r="D73" s="2" t="s">
        <v>441</v>
      </c>
      <c r="E73" s="2" t="s">
        <v>512</v>
      </c>
      <c r="J73" s="2" t="s">
        <v>442</v>
      </c>
      <c r="K73" s="2" t="s">
        <v>669</v>
      </c>
      <c r="N73" s="2" t="s">
        <v>443</v>
      </c>
      <c r="O73" s="2" t="s">
        <v>514</v>
      </c>
      <c r="S73" s="2" t="s">
        <v>461</v>
      </c>
      <c r="T73" s="2" t="s">
        <v>515</v>
      </c>
      <c r="X73" s="2" t="s">
        <v>445</v>
      </c>
      <c r="Y73" s="2" t="s">
        <v>516</v>
      </c>
      <c r="Z73" s="2" t="s">
        <v>446</v>
      </c>
      <c r="AA73" s="2" t="s">
        <v>517</v>
      </c>
      <c r="AG73" s="3"/>
      <c r="AH73" s="3"/>
      <c r="AI73" s="3"/>
      <c r="AJ73" s="3"/>
      <c r="AK73" s="3"/>
      <c r="AL73" s="3"/>
      <c r="AM73" s="3"/>
      <c r="AN73" s="3"/>
      <c r="AO73" s="3"/>
      <c r="AP73" s="3"/>
    </row>
    <row r="74">
      <c r="A74" s="155"/>
      <c r="B74" s="155"/>
      <c r="C74" s="155"/>
      <c r="D74" s="2" t="s">
        <v>518</v>
      </c>
      <c r="E74" s="2" t="s">
        <v>519</v>
      </c>
      <c r="J74" s="2" t="s">
        <v>520</v>
      </c>
      <c r="K74" s="2" t="s">
        <v>521</v>
      </c>
      <c r="N74" s="2" t="s">
        <v>522</v>
      </c>
      <c r="O74" s="2" t="s">
        <v>523</v>
      </c>
      <c r="S74" s="2" t="s">
        <v>444</v>
      </c>
      <c r="T74" s="2" t="s">
        <v>524</v>
      </c>
      <c r="X74" s="2" t="s">
        <v>451</v>
      </c>
      <c r="Y74" s="2" t="s">
        <v>525</v>
      </c>
      <c r="Z74" s="2" t="s">
        <v>452</v>
      </c>
      <c r="AA74" s="2" t="s">
        <v>526</v>
      </c>
      <c r="AG74" s="3"/>
      <c r="AH74" s="3"/>
      <c r="AI74" s="3"/>
      <c r="AJ74" s="3"/>
      <c r="AK74" s="3"/>
      <c r="AL74" s="3"/>
      <c r="AM74" s="3"/>
      <c r="AN74" s="3"/>
      <c r="AO74" s="3"/>
      <c r="AP74" s="3"/>
    </row>
    <row r="75">
      <c r="A75" s="155"/>
      <c r="B75" s="155"/>
      <c r="C75" s="155"/>
      <c r="D75" s="2" t="s">
        <v>453</v>
      </c>
      <c r="E75" s="2" t="s">
        <v>527</v>
      </c>
      <c r="J75" s="2" t="s">
        <v>448</v>
      </c>
      <c r="K75" s="2" t="s">
        <v>507</v>
      </c>
      <c r="N75" s="2" t="s">
        <v>206</v>
      </c>
      <c r="O75" s="2" t="s">
        <v>514</v>
      </c>
      <c r="S75" s="2" t="s">
        <v>450</v>
      </c>
      <c r="T75" s="2" t="s">
        <v>528</v>
      </c>
      <c r="X75" s="2" t="s">
        <v>456</v>
      </c>
      <c r="Y75" s="2" t="s">
        <v>529</v>
      </c>
      <c r="Z75" s="2" t="s">
        <v>457</v>
      </c>
      <c r="AA75" s="2" t="s">
        <v>530</v>
      </c>
      <c r="AG75" s="3"/>
      <c r="AH75" s="3"/>
      <c r="AI75" s="3"/>
      <c r="AJ75" s="3"/>
      <c r="AK75" s="3"/>
      <c r="AL75" s="3"/>
      <c r="AM75" s="3"/>
      <c r="AN75" s="3"/>
      <c r="AO75" s="3"/>
      <c r="AP75" s="3"/>
    </row>
    <row r="76">
      <c r="A76" s="155"/>
      <c r="B76" s="155"/>
      <c r="C76" s="155"/>
      <c r="D76" s="2" t="s">
        <v>531</v>
      </c>
      <c r="E76" s="2" t="s">
        <v>532</v>
      </c>
      <c r="S76" s="2" t="s">
        <v>455</v>
      </c>
      <c r="T76" s="2" t="s">
        <v>533</v>
      </c>
      <c r="X76" s="2" t="s">
        <v>534</v>
      </c>
      <c r="Y76" s="2" t="s">
        <v>535</v>
      </c>
      <c r="AG76" s="3"/>
      <c r="AH76" s="3"/>
      <c r="AI76" s="3"/>
      <c r="AJ76" s="3"/>
      <c r="AK76" s="3"/>
      <c r="AL76" s="3"/>
      <c r="AM76" s="3"/>
      <c r="AN76" s="3"/>
      <c r="AO76" s="3"/>
      <c r="AP76" s="3"/>
    </row>
    <row r="77">
      <c r="A77" s="155"/>
      <c r="B77" s="155"/>
      <c r="C77" s="155"/>
      <c r="AG77" s="3"/>
      <c r="AH77" s="3"/>
      <c r="AI77" s="3"/>
      <c r="AJ77" s="3"/>
      <c r="AK77" s="3"/>
      <c r="AL77" s="3"/>
      <c r="AM77" s="3"/>
      <c r="AN77" s="3"/>
      <c r="AO77" s="3"/>
      <c r="AP77" s="3"/>
    </row>
    <row r="78">
      <c r="A78" s="155"/>
      <c r="B78" s="155"/>
      <c r="C78" s="155"/>
      <c r="E78" s="129" t="s">
        <v>435</v>
      </c>
      <c r="F78" s="129" t="s">
        <v>441</v>
      </c>
      <c r="G78" s="129" t="s">
        <v>447</v>
      </c>
      <c r="H78" s="129" t="s">
        <v>453</v>
      </c>
      <c r="I78" s="129" t="s">
        <v>531</v>
      </c>
      <c r="J78" s="130" t="s">
        <v>436</v>
      </c>
      <c r="K78" s="130" t="s">
        <v>442</v>
      </c>
      <c r="L78" s="130" t="s">
        <v>454</v>
      </c>
      <c r="M78" s="130" t="s">
        <v>448</v>
      </c>
      <c r="N78" s="131" t="s">
        <v>437</v>
      </c>
      <c r="O78" s="131" t="s">
        <v>443</v>
      </c>
      <c r="P78" s="131" t="s">
        <v>449</v>
      </c>
      <c r="Q78" s="131" t="s">
        <v>206</v>
      </c>
      <c r="R78" s="132" t="s">
        <v>438</v>
      </c>
      <c r="S78" s="132" t="s">
        <v>461</v>
      </c>
      <c r="T78" s="132" t="s">
        <v>536</v>
      </c>
      <c r="U78" s="132" t="s">
        <v>450</v>
      </c>
      <c r="V78" s="132" t="s">
        <v>455</v>
      </c>
      <c r="W78" s="133" t="s">
        <v>439</v>
      </c>
      <c r="X78" s="133" t="s">
        <v>445</v>
      </c>
      <c r="Y78" s="133" t="s">
        <v>451</v>
      </c>
      <c r="Z78" s="133" t="s">
        <v>456</v>
      </c>
      <c r="AA78" s="133" t="s">
        <v>462</v>
      </c>
      <c r="AB78" s="133" t="s">
        <v>440</v>
      </c>
      <c r="AC78" s="133" t="s">
        <v>446</v>
      </c>
      <c r="AD78" s="133" t="s">
        <v>452</v>
      </c>
      <c r="AE78" s="134" t="s">
        <v>457</v>
      </c>
      <c r="AF78" s="192" t="s">
        <v>537</v>
      </c>
      <c r="AG78" s="136" t="s">
        <v>538</v>
      </c>
      <c r="AH78" s="3"/>
      <c r="AI78" s="3"/>
      <c r="AJ78" s="3"/>
      <c r="AK78" s="3"/>
      <c r="AL78" s="3"/>
      <c r="AM78" s="3"/>
      <c r="AN78" s="3"/>
      <c r="AO78" s="3"/>
      <c r="AP78" s="3"/>
    </row>
    <row r="79">
      <c r="A79" s="66">
        <v>2.0</v>
      </c>
      <c r="B79" s="66">
        <v>4.0</v>
      </c>
      <c r="C79" s="66">
        <v>1.0</v>
      </c>
      <c r="D79" s="4">
        <v>2.0</v>
      </c>
      <c r="E79" s="2" t="s">
        <v>546</v>
      </c>
      <c r="F79" s="2" t="s">
        <v>543</v>
      </c>
      <c r="G79" s="2" t="s">
        <v>555</v>
      </c>
      <c r="H79" s="2" t="s">
        <v>558</v>
      </c>
      <c r="I79" s="2" t="s">
        <v>540</v>
      </c>
      <c r="J79" s="138" t="s">
        <v>578</v>
      </c>
      <c r="K79" s="2" t="s">
        <v>557</v>
      </c>
      <c r="L79" s="138" t="s">
        <v>521</v>
      </c>
      <c r="M79" s="2" t="s">
        <v>558</v>
      </c>
      <c r="N79" s="2" t="s">
        <v>545</v>
      </c>
      <c r="O79" s="2" t="s">
        <v>554</v>
      </c>
      <c r="P79" s="2" t="s">
        <v>544</v>
      </c>
      <c r="Q79" s="2" t="s">
        <v>567</v>
      </c>
      <c r="R79" s="2" t="s">
        <v>554</v>
      </c>
      <c r="S79" s="2" t="s">
        <v>584</v>
      </c>
      <c r="T79" s="138" t="s">
        <v>546</v>
      </c>
      <c r="U79" s="2" t="s">
        <v>542</v>
      </c>
      <c r="V79" s="138" t="s">
        <v>558</v>
      </c>
      <c r="W79" s="2" t="s">
        <v>554</v>
      </c>
      <c r="X79" s="2" t="s">
        <v>670</v>
      </c>
      <c r="Y79" s="2" t="s">
        <v>539</v>
      </c>
      <c r="Z79" s="138" t="s">
        <v>548</v>
      </c>
      <c r="AA79" s="2" t="s">
        <v>552</v>
      </c>
      <c r="AB79" s="138" t="s">
        <v>553</v>
      </c>
      <c r="AC79" s="138" t="s">
        <v>559</v>
      </c>
      <c r="AD79" s="2" t="s">
        <v>545</v>
      </c>
      <c r="AE79" s="138" t="s">
        <v>542</v>
      </c>
      <c r="AF79" s="193">
        <v>8.0</v>
      </c>
      <c r="AG79" s="140">
        <f t="shared" ref="AG79:AG88" si="16">AF79/27</f>
        <v>0.2962962963</v>
      </c>
    </row>
    <row r="80">
      <c r="A80" s="66">
        <v>5.0</v>
      </c>
      <c r="B80" s="66">
        <v>5.0</v>
      </c>
      <c r="C80" s="66">
        <v>2.0</v>
      </c>
      <c r="D80" s="4">
        <v>5.0</v>
      </c>
      <c r="E80" s="2" t="s">
        <v>546</v>
      </c>
      <c r="F80" s="2" t="s">
        <v>543</v>
      </c>
      <c r="G80" s="2" t="s">
        <v>552</v>
      </c>
      <c r="H80" s="2" t="s">
        <v>521</v>
      </c>
      <c r="I80" s="2" t="s">
        <v>539</v>
      </c>
      <c r="J80" s="138" t="s">
        <v>584</v>
      </c>
      <c r="K80" s="2" t="s">
        <v>514</v>
      </c>
      <c r="L80" s="2" t="s">
        <v>549</v>
      </c>
      <c r="M80" s="137" t="s">
        <v>557</v>
      </c>
      <c r="N80" s="138" t="s">
        <v>671</v>
      </c>
      <c r="O80" s="138" t="s">
        <v>547</v>
      </c>
      <c r="P80" s="2" t="s">
        <v>672</v>
      </c>
      <c r="Q80" s="2" t="s">
        <v>673</v>
      </c>
      <c r="R80" s="137" t="s">
        <v>559</v>
      </c>
      <c r="S80" s="138" t="s">
        <v>552</v>
      </c>
      <c r="T80" s="138" t="s">
        <v>544</v>
      </c>
      <c r="U80" s="2" t="s">
        <v>549</v>
      </c>
      <c r="V80" s="2" t="s">
        <v>547</v>
      </c>
      <c r="W80" s="137" t="s">
        <v>547</v>
      </c>
      <c r="X80" s="137" t="s">
        <v>577</v>
      </c>
      <c r="Y80" s="2" t="s">
        <v>539</v>
      </c>
      <c r="Z80" s="2" t="s">
        <v>555</v>
      </c>
      <c r="AA80" s="2" t="s">
        <v>539</v>
      </c>
      <c r="AB80" s="138" t="s">
        <v>532</v>
      </c>
      <c r="AC80" s="2" t="s">
        <v>535</v>
      </c>
      <c r="AD80" s="2" t="s">
        <v>514</v>
      </c>
      <c r="AE80" s="2" t="s">
        <v>539</v>
      </c>
      <c r="AF80" s="194">
        <v>6.0</v>
      </c>
      <c r="AG80" s="140">
        <f t="shared" si="16"/>
        <v>0.2222222222</v>
      </c>
    </row>
    <row r="81">
      <c r="A81" s="66">
        <v>7.0</v>
      </c>
      <c r="B81" s="66">
        <v>1.0</v>
      </c>
      <c r="C81" s="66">
        <v>1.0</v>
      </c>
      <c r="D81" s="4">
        <v>7.0</v>
      </c>
      <c r="E81" s="2" t="s">
        <v>552</v>
      </c>
      <c r="F81" s="2" t="s">
        <v>532</v>
      </c>
      <c r="G81" s="137" t="s">
        <v>575</v>
      </c>
      <c r="H81" s="2" t="s">
        <v>521</v>
      </c>
      <c r="I81" s="2" t="s">
        <v>535</v>
      </c>
      <c r="J81" s="137" t="s">
        <v>545</v>
      </c>
      <c r="K81" s="2" t="s">
        <v>552</v>
      </c>
      <c r="L81" s="2" t="s">
        <v>546</v>
      </c>
      <c r="M81" s="2" t="s">
        <v>521</v>
      </c>
      <c r="N81" s="2" t="s">
        <v>545</v>
      </c>
      <c r="O81" s="137" t="s">
        <v>546</v>
      </c>
      <c r="P81" s="2" t="s">
        <v>532</v>
      </c>
      <c r="Q81" s="2" t="s">
        <v>507</v>
      </c>
      <c r="R81" s="2" t="s">
        <v>539</v>
      </c>
      <c r="S81" s="2" t="s">
        <v>578</v>
      </c>
      <c r="T81" s="2" t="s">
        <v>507</v>
      </c>
      <c r="U81" s="138" t="s">
        <v>674</v>
      </c>
      <c r="V81" s="2" t="s">
        <v>554</v>
      </c>
      <c r="W81" s="2" t="s">
        <v>554</v>
      </c>
      <c r="X81" s="2" t="s">
        <v>557</v>
      </c>
      <c r="Y81" s="2" t="s">
        <v>539</v>
      </c>
      <c r="Z81" s="2" t="s">
        <v>552</v>
      </c>
      <c r="AA81" s="2" t="s">
        <v>543</v>
      </c>
      <c r="AB81" s="2" t="s">
        <v>567</v>
      </c>
      <c r="AC81" s="138" t="s">
        <v>563</v>
      </c>
      <c r="AD81" s="2" t="s">
        <v>560</v>
      </c>
      <c r="AE81" s="2" t="s">
        <v>553</v>
      </c>
      <c r="AF81" s="195">
        <v>2.0</v>
      </c>
      <c r="AG81" s="140">
        <f t="shared" si="16"/>
        <v>0.07407407407</v>
      </c>
    </row>
    <row r="82">
      <c r="A82" s="66">
        <v>11.0</v>
      </c>
      <c r="B82" s="66">
        <v>1.0</v>
      </c>
      <c r="C82" s="66">
        <v>1.0</v>
      </c>
      <c r="D82" s="4">
        <v>11.0</v>
      </c>
      <c r="E82" s="2" t="s">
        <v>532</v>
      </c>
      <c r="F82" s="2" t="s">
        <v>539</v>
      </c>
      <c r="G82" s="138" t="s">
        <v>552</v>
      </c>
      <c r="H82" s="138" t="s">
        <v>553</v>
      </c>
      <c r="I82" s="137" t="s">
        <v>546</v>
      </c>
      <c r="J82" s="138" t="s">
        <v>507</v>
      </c>
      <c r="K82" s="2" t="s">
        <v>539</v>
      </c>
      <c r="L82" s="2" t="s">
        <v>539</v>
      </c>
      <c r="M82" s="2" t="s">
        <v>539</v>
      </c>
      <c r="N82" s="2" t="s">
        <v>545</v>
      </c>
      <c r="O82" s="2" t="s">
        <v>539</v>
      </c>
      <c r="P82" s="2" t="s">
        <v>539</v>
      </c>
      <c r="Q82" s="2" t="s">
        <v>544</v>
      </c>
      <c r="R82" s="2" t="s">
        <v>539</v>
      </c>
      <c r="S82" s="2" t="s">
        <v>581</v>
      </c>
      <c r="T82" s="2" t="s">
        <v>539</v>
      </c>
      <c r="U82" s="2" t="s">
        <v>567</v>
      </c>
      <c r="V82" s="2" t="s">
        <v>572</v>
      </c>
      <c r="W82" s="2" t="s">
        <v>567</v>
      </c>
      <c r="X82" s="2" t="s">
        <v>550</v>
      </c>
      <c r="Y82" s="2" t="s">
        <v>539</v>
      </c>
      <c r="Z82" s="2" t="s">
        <v>539</v>
      </c>
      <c r="AA82" s="2" t="s">
        <v>539</v>
      </c>
      <c r="AB82" s="2" t="s">
        <v>539</v>
      </c>
      <c r="AC82" s="2" t="s">
        <v>547</v>
      </c>
      <c r="AD82" s="2" t="s">
        <v>543</v>
      </c>
      <c r="AE82" s="2" t="s">
        <v>539</v>
      </c>
      <c r="AF82" s="195">
        <v>3.0</v>
      </c>
      <c r="AG82" s="140">
        <f t="shared" si="16"/>
        <v>0.1111111111</v>
      </c>
    </row>
    <row r="83">
      <c r="A83" s="66">
        <v>13.0</v>
      </c>
      <c r="B83" s="66">
        <v>5.0</v>
      </c>
      <c r="C83" s="66">
        <v>1.0</v>
      </c>
      <c r="D83" s="4">
        <v>13.0</v>
      </c>
      <c r="E83" s="2" t="s">
        <v>572</v>
      </c>
      <c r="F83" s="2" t="s">
        <v>553</v>
      </c>
      <c r="G83" s="138" t="s">
        <v>547</v>
      </c>
      <c r="H83" s="2" t="s">
        <v>539</v>
      </c>
      <c r="I83" s="2" t="s">
        <v>539</v>
      </c>
      <c r="J83" s="138" t="s">
        <v>580</v>
      </c>
      <c r="K83" s="2" t="s">
        <v>554</v>
      </c>
      <c r="L83" s="2" t="s">
        <v>546</v>
      </c>
      <c r="M83" s="2" t="s">
        <v>539</v>
      </c>
      <c r="N83" s="2" t="s">
        <v>539</v>
      </c>
      <c r="O83" s="2" t="s">
        <v>539</v>
      </c>
      <c r="P83" s="2" t="s">
        <v>545</v>
      </c>
      <c r="Q83" s="2" t="s">
        <v>554</v>
      </c>
      <c r="R83" s="2" t="s">
        <v>507</v>
      </c>
      <c r="S83" s="2" t="s">
        <v>567</v>
      </c>
      <c r="T83" s="137" t="s">
        <v>566</v>
      </c>
      <c r="U83" s="2" t="s">
        <v>571</v>
      </c>
      <c r="V83" s="2" t="s">
        <v>554</v>
      </c>
      <c r="W83" s="2" t="s">
        <v>545</v>
      </c>
      <c r="X83" s="2" t="s">
        <v>514</v>
      </c>
      <c r="Y83" s="2" t="s">
        <v>539</v>
      </c>
      <c r="Z83" s="2" t="s">
        <v>532</v>
      </c>
      <c r="AA83" s="2" t="s">
        <v>539</v>
      </c>
      <c r="AB83" s="2" t="s">
        <v>539</v>
      </c>
      <c r="AC83" s="2" t="s">
        <v>567</v>
      </c>
      <c r="AD83" s="2" t="s">
        <v>539</v>
      </c>
      <c r="AE83" s="2" t="s">
        <v>539</v>
      </c>
      <c r="AF83" s="194">
        <v>2.0</v>
      </c>
      <c r="AG83" s="140">
        <f t="shared" si="16"/>
        <v>0.07407407407</v>
      </c>
    </row>
    <row r="84">
      <c r="A84" s="66">
        <v>16.0</v>
      </c>
      <c r="B84" s="66">
        <v>1.0</v>
      </c>
      <c r="C84" s="66">
        <v>1.0</v>
      </c>
      <c r="D84" s="4">
        <v>16.0</v>
      </c>
      <c r="E84" s="2" t="s">
        <v>575</v>
      </c>
      <c r="F84" s="2" t="s">
        <v>539</v>
      </c>
      <c r="G84" s="138" t="s">
        <v>553</v>
      </c>
      <c r="H84" s="138" t="s">
        <v>546</v>
      </c>
      <c r="I84" s="2" t="s">
        <v>539</v>
      </c>
      <c r="J84" s="138" t="s">
        <v>578</v>
      </c>
      <c r="K84" s="2" t="s">
        <v>554</v>
      </c>
      <c r="L84" s="2" t="s">
        <v>553</v>
      </c>
      <c r="M84" s="138" t="s">
        <v>578</v>
      </c>
      <c r="N84" s="2" t="s">
        <v>566</v>
      </c>
      <c r="O84" s="2" t="s">
        <v>545</v>
      </c>
      <c r="P84" s="2" t="s">
        <v>557</v>
      </c>
      <c r="Q84" s="2" t="s">
        <v>584</v>
      </c>
      <c r="R84" s="2" t="s">
        <v>584</v>
      </c>
      <c r="S84" s="2" t="s">
        <v>539</v>
      </c>
      <c r="T84" s="138" t="s">
        <v>575</v>
      </c>
      <c r="U84" s="137" t="s">
        <v>554</v>
      </c>
      <c r="V84" s="2" t="s">
        <v>547</v>
      </c>
      <c r="W84" s="2" t="s">
        <v>571</v>
      </c>
      <c r="X84" s="2" t="s">
        <v>557</v>
      </c>
      <c r="Y84" s="2" t="s">
        <v>539</v>
      </c>
      <c r="Z84" s="138" t="s">
        <v>575</v>
      </c>
      <c r="AA84" s="2" t="s">
        <v>554</v>
      </c>
      <c r="AB84" s="2" t="s">
        <v>566</v>
      </c>
      <c r="AC84" s="2" t="s">
        <v>541</v>
      </c>
      <c r="AD84" s="2" t="s">
        <v>548</v>
      </c>
      <c r="AE84" s="138" t="s">
        <v>565</v>
      </c>
      <c r="AF84" s="195">
        <v>7.0</v>
      </c>
      <c r="AG84" s="140">
        <f t="shared" si="16"/>
        <v>0.2592592593</v>
      </c>
    </row>
    <row r="85">
      <c r="A85" s="66">
        <v>18.0</v>
      </c>
      <c r="B85" s="66">
        <v>3.0</v>
      </c>
      <c r="C85" s="66">
        <v>1.0</v>
      </c>
      <c r="D85" s="4">
        <v>18.0</v>
      </c>
      <c r="E85" s="2" t="s">
        <v>578</v>
      </c>
      <c r="F85" s="2" t="s">
        <v>557</v>
      </c>
      <c r="G85" s="2" t="s">
        <v>543</v>
      </c>
      <c r="H85" s="2" t="s">
        <v>539</v>
      </c>
      <c r="I85" s="2" t="s">
        <v>573</v>
      </c>
      <c r="J85" s="138" t="s">
        <v>581</v>
      </c>
      <c r="K85" s="2" t="s">
        <v>547</v>
      </c>
      <c r="L85" s="137" t="s">
        <v>543</v>
      </c>
      <c r="M85" s="2" t="s">
        <v>521</v>
      </c>
      <c r="N85" s="137" t="s">
        <v>555</v>
      </c>
      <c r="O85" s="2" t="s">
        <v>545</v>
      </c>
      <c r="P85" s="2" t="s">
        <v>552</v>
      </c>
      <c r="Q85" s="2" t="s">
        <v>521</v>
      </c>
      <c r="R85" s="2" t="s">
        <v>507</v>
      </c>
      <c r="S85" s="2" t="s">
        <v>557</v>
      </c>
      <c r="T85" s="138" t="s">
        <v>545</v>
      </c>
      <c r="U85" s="138" t="s">
        <v>514</v>
      </c>
      <c r="V85" s="2" t="s">
        <v>521</v>
      </c>
      <c r="W85" s="2" t="s">
        <v>546</v>
      </c>
      <c r="X85" s="2" t="s">
        <v>550</v>
      </c>
      <c r="Y85" s="2" t="s">
        <v>539</v>
      </c>
      <c r="Z85" s="2" t="s">
        <v>540</v>
      </c>
      <c r="AA85" s="138" t="s">
        <v>535</v>
      </c>
      <c r="AB85" s="138" t="s">
        <v>550</v>
      </c>
      <c r="AC85" s="2" t="s">
        <v>547</v>
      </c>
      <c r="AD85" s="2" t="s">
        <v>559</v>
      </c>
      <c r="AE85" s="2" t="s">
        <v>539</v>
      </c>
      <c r="AF85" s="196">
        <v>5.0</v>
      </c>
      <c r="AG85" s="140">
        <f t="shared" si="16"/>
        <v>0.1851851852</v>
      </c>
    </row>
    <row r="86">
      <c r="A86" s="66">
        <v>22.0</v>
      </c>
      <c r="B86" s="66">
        <v>1.0</v>
      </c>
      <c r="C86" s="66">
        <v>1.0</v>
      </c>
      <c r="D86" s="4">
        <v>22.0</v>
      </c>
      <c r="E86" s="2" t="s">
        <v>557</v>
      </c>
      <c r="F86" s="2" t="s">
        <v>532</v>
      </c>
      <c r="G86" s="138" t="s">
        <v>547</v>
      </c>
      <c r="H86" s="2" t="s">
        <v>552</v>
      </c>
      <c r="I86" s="2" t="s">
        <v>545</v>
      </c>
      <c r="J86" s="138" t="s">
        <v>507</v>
      </c>
      <c r="K86" s="2" t="s">
        <v>554</v>
      </c>
      <c r="L86" s="2" t="s">
        <v>545</v>
      </c>
      <c r="M86" s="138" t="s">
        <v>567</v>
      </c>
      <c r="N86" s="2" t="s">
        <v>545</v>
      </c>
      <c r="O86" s="137" t="s">
        <v>546</v>
      </c>
      <c r="P86" s="2" t="s">
        <v>575</v>
      </c>
      <c r="Q86" s="2" t="s">
        <v>567</v>
      </c>
      <c r="R86" s="2" t="s">
        <v>566</v>
      </c>
      <c r="S86" s="2" t="s">
        <v>545</v>
      </c>
      <c r="T86" s="137" t="s">
        <v>549</v>
      </c>
      <c r="U86" s="137" t="s">
        <v>575</v>
      </c>
      <c r="V86" s="2" t="s">
        <v>507</v>
      </c>
      <c r="W86" s="2" t="s">
        <v>545</v>
      </c>
      <c r="X86" s="138" t="s">
        <v>521</v>
      </c>
      <c r="Y86" s="2" t="s">
        <v>539</v>
      </c>
      <c r="Z86" s="138" t="s">
        <v>554</v>
      </c>
      <c r="AA86" s="2" t="s">
        <v>547</v>
      </c>
      <c r="AB86" s="2" t="s">
        <v>546</v>
      </c>
      <c r="AC86" s="138" t="s">
        <v>558</v>
      </c>
      <c r="AD86" s="2" t="s">
        <v>570</v>
      </c>
      <c r="AE86" s="138" t="s">
        <v>550</v>
      </c>
      <c r="AF86" s="195">
        <v>7.0</v>
      </c>
      <c r="AG86" s="140">
        <f t="shared" si="16"/>
        <v>0.2592592593</v>
      </c>
    </row>
    <row r="87">
      <c r="A87" s="66">
        <v>26.0</v>
      </c>
      <c r="B87" s="66">
        <v>3.0</v>
      </c>
      <c r="C87" s="66">
        <v>2.0</v>
      </c>
      <c r="D87" s="4">
        <v>26.0</v>
      </c>
      <c r="E87" s="2" t="s">
        <v>578</v>
      </c>
      <c r="F87" s="2" t="s">
        <v>545</v>
      </c>
      <c r="G87" s="2" t="s">
        <v>556</v>
      </c>
      <c r="H87" s="2" t="s">
        <v>552</v>
      </c>
      <c r="I87" s="137" t="s">
        <v>559</v>
      </c>
      <c r="J87" s="138" t="s">
        <v>578</v>
      </c>
      <c r="K87" s="137" t="s">
        <v>558</v>
      </c>
      <c r="L87" s="2" t="s">
        <v>550</v>
      </c>
      <c r="M87" s="2" t="s">
        <v>539</v>
      </c>
      <c r="N87" s="138" t="s">
        <v>532</v>
      </c>
      <c r="O87" s="2" t="s">
        <v>675</v>
      </c>
      <c r="P87" s="138" t="s">
        <v>582</v>
      </c>
      <c r="Q87" s="2" t="s">
        <v>544</v>
      </c>
      <c r="R87" s="2" t="s">
        <v>566</v>
      </c>
      <c r="S87" s="2" t="s">
        <v>545</v>
      </c>
      <c r="T87" s="2" t="s">
        <v>539</v>
      </c>
      <c r="U87" s="2" t="s">
        <v>539</v>
      </c>
      <c r="V87" s="2" t="s">
        <v>547</v>
      </c>
      <c r="W87" s="2" t="s">
        <v>539</v>
      </c>
      <c r="X87" s="138" t="s">
        <v>555</v>
      </c>
      <c r="Y87" s="2" t="s">
        <v>539</v>
      </c>
      <c r="Z87" s="2" t="s">
        <v>532</v>
      </c>
      <c r="AA87" s="2" t="s">
        <v>539</v>
      </c>
      <c r="AB87" s="138" t="s">
        <v>547</v>
      </c>
      <c r="AC87" s="2" t="s">
        <v>539</v>
      </c>
      <c r="AD87" s="2" t="s">
        <v>543</v>
      </c>
      <c r="AE87" s="2" t="s">
        <v>676</v>
      </c>
      <c r="AF87" s="196">
        <v>5.0</v>
      </c>
      <c r="AG87" s="147">
        <f t="shared" si="16"/>
        <v>0.1851851852</v>
      </c>
    </row>
    <row r="88">
      <c r="A88" s="66">
        <v>29.0</v>
      </c>
      <c r="B88" s="66">
        <v>4.0</v>
      </c>
      <c r="C88" s="66">
        <v>5.0</v>
      </c>
      <c r="D88" s="4">
        <v>29.0</v>
      </c>
      <c r="E88" s="14" t="s">
        <v>553</v>
      </c>
      <c r="F88" s="14" t="s">
        <v>535</v>
      </c>
      <c r="G88" s="14" t="s">
        <v>539</v>
      </c>
      <c r="H88" s="14" t="s">
        <v>568</v>
      </c>
      <c r="I88" s="14" t="s">
        <v>539</v>
      </c>
      <c r="J88" s="145" t="s">
        <v>545</v>
      </c>
      <c r="K88" s="14" t="s">
        <v>543</v>
      </c>
      <c r="L88" s="145" t="s">
        <v>535</v>
      </c>
      <c r="M88" s="145" t="s">
        <v>575</v>
      </c>
      <c r="N88" s="14" t="s">
        <v>555</v>
      </c>
      <c r="O88" s="144" t="s">
        <v>547</v>
      </c>
      <c r="P88" s="14" t="s">
        <v>543</v>
      </c>
      <c r="Q88" s="14" t="s">
        <v>677</v>
      </c>
      <c r="R88" s="144" t="s">
        <v>542</v>
      </c>
      <c r="S88" s="14" t="s">
        <v>564</v>
      </c>
      <c r="T88" s="14" t="s">
        <v>532</v>
      </c>
      <c r="U88" s="14" t="s">
        <v>563</v>
      </c>
      <c r="V88" s="145" t="s">
        <v>543</v>
      </c>
      <c r="W88" s="14" t="s">
        <v>545</v>
      </c>
      <c r="X88" s="144" t="s">
        <v>540</v>
      </c>
      <c r="Y88" s="14" t="s">
        <v>539</v>
      </c>
      <c r="Z88" s="14" t="s">
        <v>560</v>
      </c>
      <c r="AA88" s="144" t="s">
        <v>582</v>
      </c>
      <c r="AB88" s="144" t="s">
        <v>547</v>
      </c>
      <c r="AC88" s="14" t="s">
        <v>578</v>
      </c>
      <c r="AD88" s="145" t="s">
        <v>551</v>
      </c>
      <c r="AE88" s="14" t="s">
        <v>535</v>
      </c>
      <c r="AF88" s="197">
        <v>5.0</v>
      </c>
      <c r="AG88" s="147">
        <f t="shared" si="16"/>
        <v>0.1851851852</v>
      </c>
    </row>
    <row r="89">
      <c r="A89" s="155"/>
      <c r="B89" s="155"/>
      <c r="C89" s="155"/>
      <c r="E89" s="2">
        <v>0.0</v>
      </c>
      <c r="F89" s="2">
        <v>0.0</v>
      </c>
      <c r="G89" s="2">
        <v>4.0</v>
      </c>
      <c r="H89" s="2">
        <v>2.0</v>
      </c>
      <c r="I89" s="2">
        <v>0.0</v>
      </c>
      <c r="J89" s="2">
        <v>8.0</v>
      </c>
      <c r="K89" s="2">
        <v>0.0</v>
      </c>
      <c r="L89" s="2">
        <v>1.0</v>
      </c>
      <c r="M89" s="2">
        <v>2.0</v>
      </c>
      <c r="N89" s="2">
        <v>2.0</v>
      </c>
      <c r="O89" s="2">
        <v>2.0</v>
      </c>
      <c r="P89" s="2">
        <v>1.0</v>
      </c>
      <c r="Q89" s="2">
        <v>0.0</v>
      </c>
      <c r="R89" s="2">
        <v>1.0</v>
      </c>
      <c r="S89" s="2">
        <v>1.0</v>
      </c>
      <c r="T89" s="2">
        <v>4.0</v>
      </c>
      <c r="U89" s="2">
        <v>2.0</v>
      </c>
      <c r="V89" s="2">
        <v>1.0</v>
      </c>
      <c r="W89" s="2">
        <v>0.0</v>
      </c>
      <c r="X89" s="2">
        <v>3.0</v>
      </c>
      <c r="Y89" s="2">
        <v>0.0</v>
      </c>
      <c r="Z89" s="2">
        <v>3.0</v>
      </c>
      <c r="AA89" s="2">
        <v>2.0</v>
      </c>
      <c r="AB89" s="2">
        <v>5.0</v>
      </c>
      <c r="AC89" s="2">
        <v>3.0</v>
      </c>
      <c r="AD89" s="2">
        <v>0.0</v>
      </c>
      <c r="AE89" s="2">
        <v>3.0</v>
      </c>
      <c r="AG89" s="198">
        <f>AVERAGE(AG79:AG88)</f>
        <v>0.1851851852</v>
      </c>
    </row>
    <row r="90">
      <c r="A90" s="155"/>
      <c r="B90" s="155"/>
      <c r="C90" s="155"/>
      <c r="D90" s="148"/>
      <c r="E90" s="2" t="s">
        <v>585</v>
      </c>
    </row>
    <row r="91">
      <c r="D91" s="149"/>
      <c r="E91" s="2" t="s">
        <v>586</v>
      </c>
    </row>
    <row r="93">
      <c r="A93" s="66"/>
      <c r="B93" s="66"/>
      <c r="C93" s="66"/>
      <c r="AG93" s="3"/>
      <c r="AH93" s="3"/>
      <c r="AI93" s="3"/>
      <c r="AJ93" s="3"/>
      <c r="AK93" s="3"/>
      <c r="AL93" s="3"/>
      <c r="AM93" s="3"/>
      <c r="AN93" s="3"/>
      <c r="AO93" s="3"/>
      <c r="AP93" s="3"/>
    </row>
    <row r="94">
      <c r="A94" s="66"/>
      <c r="B94" s="66"/>
      <c r="C94" s="66"/>
      <c r="E94" s="14" t="s">
        <v>459</v>
      </c>
      <c r="F94" s="14">
        <v>45.0</v>
      </c>
      <c r="G94" s="14" t="s">
        <v>588</v>
      </c>
      <c r="H94" s="150">
        <f>SUM(E89:I89)</f>
        <v>6</v>
      </c>
      <c r="J94" s="14" t="s">
        <v>589</v>
      </c>
      <c r="K94" s="14">
        <v>36.0</v>
      </c>
      <c r="L94" s="14" t="s">
        <v>590</v>
      </c>
      <c r="M94" s="14">
        <f>SUM(J89:M89)</f>
        <v>11</v>
      </c>
      <c r="O94" s="14" t="s">
        <v>459</v>
      </c>
      <c r="P94" s="14">
        <v>45.0</v>
      </c>
      <c r="Q94" s="14" t="s">
        <v>590</v>
      </c>
      <c r="R94" s="14">
        <f>SUM(N89:Q89)</f>
        <v>5</v>
      </c>
      <c r="T94" s="14" t="s">
        <v>459</v>
      </c>
      <c r="U94" s="14">
        <v>45.0</v>
      </c>
      <c r="V94" s="14" t="s">
        <v>590</v>
      </c>
      <c r="W94" s="14">
        <f>SUM(R89:V89)</f>
        <v>9</v>
      </c>
      <c r="Y94" s="14" t="s">
        <v>459</v>
      </c>
      <c r="Z94" s="14">
        <v>81.0</v>
      </c>
      <c r="AA94" s="14" t="s">
        <v>590</v>
      </c>
      <c r="AB94" s="14">
        <f>SUM(W89:AE89)</f>
        <v>19</v>
      </c>
      <c r="AG94" s="3"/>
      <c r="AH94" s="3"/>
      <c r="AI94" s="3"/>
      <c r="AJ94" s="3"/>
      <c r="AK94" s="3"/>
      <c r="AL94" s="3"/>
      <c r="AM94" s="3"/>
      <c r="AN94" s="3"/>
      <c r="AO94" s="3"/>
      <c r="AP94" s="3"/>
    </row>
    <row r="95">
      <c r="A95" s="38"/>
      <c r="B95" s="38"/>
      <c r="C95" s="38"/>
      <c r="H95" s="103">
        <f>H94/F94</f>
        <v>0.1333333333</v>
      </c>
      <c r="M95" s="103">
        <f>M94/K94</f>
        <v>0.3055555556</v>
      </c>
      <c r="R95" s="103">
        <f>R94/P94</f>
        <v>0.1111111111</v>
      </c>
      <c r="W95" s="103">
        <f>W94/U94</f>
        <v>0.2</v>
      </c>
      <c r="AB95" s="103">
        <f>AB94/Z94</f>
        <v>0.2345679012</v>
      </c>
      <c r="AD95" s="2"/>
      <c r="AG95" s="3"/>
      <c r="AH95" s="3"/>
      <c r="AI95" s="3"/>
      <c r="AJ95" s="3"/>
      <c r="AK95" s="3"/>
      <c r="AL95" s="3"/>
      <c r="AM95" s="3"/>
      <c r="AN95" s="3"/>
      <c r="AO95" s="3"/>
      <c r="AP95" s="3"/>
    </row>
    <row r="96">
      <c r="AE96" s="12"/>
      <c r="AG96" s="3"/>
      <c r="AH96" s="3"/>
      <c r="AI96" s="3"/>
      <c r="AJ96" s="3"/>
      <c r="AK96" s="3"/>
      <c r="AL96" s="3"/>
      <c r="AM96" s="3"/>
      <c r="AN96" s="3"/>
      <c r="AO96" s="3"/>
      <c r="AP96" s="3"/>
    </row>
  </sheetData>
  <conditionalFormatting sqref="B21:C58 B67:C88">
    <cfRule type="colorScale" priority="1">
      <colorScale>
        <cfvo type="formula" val="1"/>
        <cfvo type="formula" val="3"/>
        <cfvo type="formula" val="5"/>
        <color rgb="FFE06666"/>
        <color rgb="FFF6B26B"/>
        <color rgb="FF93C47D"/>
      </colorScale>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4.88"/>
    <col customWidth="1" min="5" max="5" width="14.63"/>
    <col customWidth="1" min="10" max="10" width="14.25"/>
    <col customWidth="1" min="11" max="11" width="20.38"/>
    <col customWidth="1" min="14" max="14" width="14.38"/>
    <col customWidth="1" min="15" max="16" width="14.13"/>
    <col customWidth="1" min="20" max="20" width="15.5"/>
    <col customWidth="1" min="24" max="24" width="15.75"/>
    <col customWidth="1" min="25" max="25" width="16.13"/>
    <col customWidth="1" min="29" max="29" width="20.5"/>
    <col customWidth="1" min="30" max="30" width="26.63"/>
    <col customWidth="1" min="33" max="33" width="15.5"/>
    <col customWidth="1" min="35" max="35" width="15.63"/>
  </cols>
  <sheetData>
    <row r="1">
      <c r="A1" s="1"/>
      <c r="B1" s="1"/>
      <c r="C1" s="1"/>
      <c r="D1" s="1" t="s">
        <v>0</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2" t="s">
        <v>17</v>
      </c>
      <c r="AG1" s="3"/>
      <c r="AH1" s="3"/>
      <c r="AI1" s="3"/>
      <c r="AJ1" s="3"/>
      <c r="AK1" s="3"/>
      <c r="AL1" s="3"/>
      <c r="AM1" s="3"/>
      <c r="AN1" s="3"/>
      <c r="AO1" s="3"/>
      <c r="AP1" s="3"/>
    </row>
    <row r="2">
      <c r="A2" s="4"/>
      <c r="B2" s="4"/>
      <c r="C2" s="4"/>
      <c r="D2" s="4">
        <v>1.0</v>
      </c>
      <c r="E2" s="3" t="s">
        <v>18</v>
      </c>
      <c r="F2" s="3" t="s">
        <v>19</v>
      </c>
      <c r="G2" s="3" t="s">
        <v>20</v>
      </c>
      <c r="H2" s="4">
        <v>5.0</v>
      </c>
      <c r="I2" s="4">
        <v>2.0</v>
      </c>
      <c r="J2" s="3" t="s">
        <v>21</v>
      </c>
      <c r="K2" s="3" t="s">
        <v>22</v>
      </c>
      <c r="L2" s="3" t="s">
        <v>23</v>
      </c>
      <c r="M2" s="3" t="s">
        <v>24</v>
      </c>
      <c r="N2" s="3" t="s">
        <v>25</v>
      </c>
      <c r="O2" s="1" t="s">
        <v>26</v>
      </c>
      <c r="P2" s="3" t="s">
        <v>27</v>
      </c>
      <c r="Q2" s="3" t="s">
        <v>28</v>
      </c>
      <c r="R2" s="3" t="s">
        <v>29</v>
      </c>
      <c r="S2" s="3" t="s">
        <v>30</v>
      </c>
      <c r="T2" s="3" t="s">
        <v>31</v>
      </c>
      <c r="U2" s="3" t="s">
        <v>32</v>
      </c>
      <c r="V2" s="3"/>
      <c r="W2" s="3"/>
      <c r="X2" s="3"/>
      <c r="Y2" s="3"/>
      <c r="Z2" s="3"/>
      <c r="AA2" s="3"/>
      <c r="AB2" s="3"/>
      <c r="AC2" s="3"/>
      <c r="AD2" s="3"/>
      <c r="AG2" s="3"/>
      <c r="AH2" s="3"/>
      <c r="AI2" s="3"/>
      <c r="AJ2" s="3"/>
      <c r="AK2" s="3"/>
      <c r="AL2" s="3"/>
      <c r="AM2" s="3"/>
      <c r="AN2" s="3"/>
      <c r="AO2" s="3"/>
      <c r="AP2" s="3"/>
    </row>
    <row r="3">
      <c r="A3" s="4"/>
      <c r="B3" s="4"/>
      <c r="C3" s="4"/>
      <c r="D3" s="4">
        <v>4.0</v>
      </c>
      <c r="E3" s="1" t="s">
        <v>33</v>
      </c>
      <c r="F3" s="3" t="s">
        <v>46</v>
      </c>
      <c r="G3" s="3" t="s">
        <v>20</v>
      </c>
      <c r="H3" s="4">
        <v>2.0</v>
      </c>
      <c r="I3" s="4">
        <v>1.0</v>
      </c>
      <c r="J3" s="3" t="s">
        <v>21</v>
      </c>
      <c r="K3" s="3" t="s">
        <v>58</v>
      </c>
      <c r="L3" s="3" t="s">
        <v>59</v>
      </c>
      <c r="M3" s="3" t="s">
        <v>60</v>
      </c>
      <c r="N3" s="3" t="s">
        <v>61</v>
      </c>
      <c r="O3" s="3" t="s">
        <v>62</v>
      </c>
      <c r="P3" s="3" t="s">
        <v>27</v>
      </c>
      <c r="Q3" s="3" t="s">
        <v>63</v>
      </c>
      <c r="R3" s="3" t="s">
        <v>29</v>
      </c>
      <c r="S3" s="3" t="s">
        <v>64</v>
      </c>
      <c r="T3" s="3" t="s">
        <v>65</v>
      </c>
      <c r="U3" s="3" t="s">
        <v>66</v>
      </c>
      <c r="V3" s="3"/>
      <c r="W3" s="3"/>
      <c r="X3" s="3"/>
      <c r="Y3" s="3"/>
      <c r="Z3" s="3"/>
      <c r="AA3" s="3"/>
      <c r="AB3" s="3"/>
      <c r="AC3" s="3"/>
      <c r="AD3" s="3"/>
      <c r="AG3" s="3"/>
      <c r="AH3" s="3"/>
      <c r="AI3" s="3"/>
      <c r="AJ3" s="3"/>
      <c r="AK3" s="3"/>
      <c r="AL3" s="3"/>
      <c r="AM3" s="3"/>
      <c r="AN3" s="3"/>
      <c r="AO3" s="3"/>
      <c r="AP3" s="3"/>
    </row>
    <row r="4">
      <c r="A4" s="4"/>
      <c r="B4" s="4"/>
      <c r="C4" s="4"/>
      <c r="D4" s="4">
        <v>10.0</v>
      </c>
      <c r="E4" s="1" t="s">
        <v>18</v>
      </c>
      <c r="F4" s="1" t="s">
        <v>100</v>
      </c>
      <c r="G4" s="3" t="s">
        <v>124</v>
      </c>
      <c r="H4" s="4">
        <v>5.0</v>
      </c>
      <c r="I4" s="4">
        <v>1.0</v>
      </c>
      <c r="J4" s="3" t="s">
        <v>125</v>
      </c>
      <c r="K4" s="3" t="s">
        <v>126</v>
      </c>
      <c r="L4" s="3" t="s">
        <v>127</v>
      </c>
      <c r="M4" s="3" t="s">
        <v>128</v>
      </c>
      <c r="N4" s="3" t="s">
        <v>92</v>
      </c>
      <c r="O4" s="1" t="s">
        <v>129</v>
      </c>
      <c r="P4" s="1" t="s">
        <v>27</v>
      </c>
      <c r="Q4" s="3" t="s">
        <v>130</v>
      </c>
      <c r="R4" s="3" t="s">
        <v>131</v>
      </c>
      <c r="S4" s="3" t="s">
        <v>132</v>
      </c>
      <c r="T4" s="3" t="s">
        <v>133</v>
      </c>
      <c r="U4" s="3" t="s">
        <v>134</v>
      </c>
      <c r="V4" s="3"/>
      <c r="W4" s="3"/>
      <c r="X4" s="3"/>
      <c r="Y4" s="3"/>
      <c r="Z4" s="3"/>
      <c r="AA4" s="3"/>
      <c r="AB4" s="3"/>
      <c r="AC4" s="3"/>
      <c r="AD4" s="3"/>
      <c r="AG4" s="3"/>
      <c r="AH4" s="3"/>
      <c r="AI4" s="3"/>
      <c r="AJ4" s="3"/>
      <c r="AK4" s="3"/>
      <c r="AL4" s="3"/>
      <c r="AM4" s="3"/>
      <c r="AN4" s="3"/>
      <c r="AO4" s="3"/>
      <c r="AP4" s="3"/>
    </row>
    <row r="5">
      <c r="A5" s="4"/>
      <c r="B5" s="4"/>
      <c r="C5" s="4"/>
      <c r="D5" s="4">
        <v>14.0</v>
      </c>
      <c r="E5" s="3" t="s">
        <v>18</v>
      </c>
      <c r="F5" s="3" t="s">
        <v>19</v>
      </c>
      <c r="G5" s="3" t="s">
        <v>164</v>
      </c>
      <c r="H5" s="4">
        <v>3.0</v>
      </c>
      <c r="I5" s="4">
        <v>1.0</v>
      </c>
      <c r="J5" s="3" t="s">
        <v>21</v>
      </c>
      <c r="K5" s="3" t="s">
        <v>165</v>
      </c>
      <c r="L5" s="3" t="s">
        <v>59</v>
      </c>
      <c r="M5" s="3" t="s">
        <v>166</v>
      </c>
      <c r="N5" s="3" t="s">
        <v>167</v>
      </c>
      <c r="O5" s="3" t="s">
        <v>168</v>
      </c>
      <c r="P5" s="3" t="s">
        <v>169</v>
      </c>
      <c r="Q5" s="3" t="s">
        <v>170</v>
      </c>
      <c r="R5" s="3" t="s">
        <v>171</v>
      </c>
      <c r="S5" s="3" t="s">
        <v>172</v>
      </c>
      <c r="T5" s="3" t="s">
        <v>173</v>
      </c>
      <c r="U5" s="3" t="s">
        <v>174</v>
      </c>
      <c r="V5" s="3"/>
      <c r="W5" s="3"/>
      <c r="X5" s="3"/>
      <c r="Y5" s="3"/>
      <c r="Z5" s="3"/>
      <c r="AA5" s="3"/>
      <c r="AB5" s="3"/>
      <c r="AC5" s="3"/>
      <c r="AD5" s="3"/>
      <c r="AG5" s="3"/>
      <c r="AH5" s="3"/>
      <c r="AI5" s="3"/>
      <c r="AJ5" s="3"/>
      <c r="AK5" s="3"/>
      <c r="AL5" s="3"/>
      <c r="AM5" s="3"/>
      <c r="AN5" s="3"/>
      <c r="AO5" s="3"/>
      <c r="AP5" s="3"/>
    </row>
    <row r="6">
      <c r="A6" s="4"/>
      <c r="B6" s="4"/>
      <c r="C6" s="4"/>
      <c r="D6" s="4">
        <v>17.0</v>
      </c>
      <c r="E6" s="1" t="s">
        <v>33</v>
      </c>
      <c r="F6" s="3" t="s">
        <v>19</v>
      </c>
      <c r="G6" s="3" t="s">
        <v>194</v>
      </c>
      <c r="H6" s="4">
        <v>5.0</v>
      </c>
      <c r="I6" s="4">
        <v>1.0</v>
      </c>
      <c r="J6" s="3" t="s">
        <v>21</v>
      </c>
      <c r="K6" s="3" t="s">
        <v>195</v>
      </c>
      <c r="L6" s="3" t="s">
        <v>196</v>
      </c>
      <c r="M6" s="3" t="s">
        <v>197</v>
      </c>
      <c r="N6" s="3" t="s">
        <v>198</v>
      </c>
      <c r="O6" s="3" t="s">
        <v>199</v>
      </c>
      <c r="P6" s="3" t="s">
        <v>27</v>
      </c>
      <c r="Q6" s="3" t="s">
        <v>200</v>
      </c>
      <c r="R6" s="3" t="s">
        <v>42</v>
      </c>
      <c r="S6" s="3" t="s">
        <v>195</v>
      </c>
      <c r="T6" s="3" t="s">
        <v>201</v>
      </c>
      <c r="U6" s="3" t="s">
        <v>202</v>
      </c>
      <c r="V6" s="3"/>
      <c r="W6" s="3"/>
      <c r="X6" s="3"/>
      <c r="Y6" s="3"/>
      <c r="Z6" s="3"/>
      <c r="AA6" s="3"/>
      <c r="AB6" s="3"/>
      <c r="AC6" s="3"/>
      <c r="AD6" s="3"/>
      <c r="AG6" s="3"/>
      <c r="AH6" s="3"/>
      <c r="AI6" s="3"/>
      <c r="AJ6" s="3"/>
      <c r="AK6" s="3"/>
      <c r="AL6" s="3"/>
      <c r="AM6" s="3"/>
      <c r="AN6" s="3"/>
      <c r="AO6" s="3"/>
      <c r="AP6" s="3"/>
    </row>
    <row r="7">
      <c r="A7" s="4"/>
      <c r="B7" s="4"/>
      <c r="C7" s="4"/>
      <c r="D7" s="4">
        <v>19.0</v>
      </c>
      <c r="E7" s="1" t="s">
        <v>33</v>
      </c>
      <c r="F7" s="3" t="s">
        <v>46</v>
      </c>
      <c r="G7" s="3" t="s">
        <v>20</v>
      </c>
      <c r="H7" s="4">
        <v>5.0</v>
      </c>
      <c r="I7" s="4">
        <v>1.0</v>
      </c>
      <c r="J7" s="3" t="s">
        <v>21</v>
      </c>
      <c r="K7" s="3" t="s">
        <v>211</v>
      </c>
      <c r="L7" s="3" t="s">
        <v>23</v>
      </c>
      <c r="M7" s="3" t="s">
        <v>212</v>
      </c>
      <c r="N7" s="3" t="s">
        <v>213</v>
      </c>
      <c r="O7" s="3" t="s">
        <v>214</v>
      </c>
      <c r="P7" s="3" t="s">
        <v>27</v>
      </c>
      <c r="Q7" s="3" t="s">
        <v>215</v>
      </c>
      <c r="R7" s="3" t="s">
        <v>216</v>
      </c>
      <c r="S7" s="3" t="s">
        <v>217</v>
      </c>
      <c r="T7" s="3" t="s">
        <v>218</v>
      </c>
      <c r="U7" s="3" t="s">
        <v>219</v>
      </c>
      <c r="V7" s="3"/>
      <c r="W7" s="3"/>
      <c r="X7" s="3"/>
      <c r="Y7" s="3"/>
      <c r="Z7" s="3"/>
      <c r="AA7" s="3"/>
      <c r="AB7" s="3"/>
      <c r="AC7" s="3"/>
      <c r="AD7" s="3"/>
      <c r="AG7" s="3"/>
      <c r="AH7" s="3"/>
      <c r="AI7" s="3"/>
      <c r="AJ7" s="3"/>
      <c r="AK7" s="3"/>
      <c r="AL7" s="3"/>
      <c r="AM7" s="3"/>
      <c r="AN7" s="3"/>
      <c r="AO7" s="3"/>
      <c r="AP7" s="3"/>
    </row>
    <row r="8">
      <c r="A8" s="4"/>
      <c r="B8" s="4"/>
      <c r="C8" s="4"/>
      <c r="D8" s="4">
        <v>23.0</v>
      </c>
      <c r="E8" s="1" t="s">
        <v>33</v>
      </c>
      <c r="F8" s="3" t="s">
        <v>145</v>
      </c>
      <c r="G8" s="3" t="s">
        <v>244</v>
      </c>
      <c r="H8" s="4">
        <v>2.0</v>
      </c>
      <c r="I8" s="4">
        <v>1.0</v>
      </c>
      <c r="J8" s="3" t="s">
        <v>21</v>
      </c>
      <c r="K8" s="3" t="s">
        <v>245</v>
      </c>
      <c r="L8" s="3" t="s">
        <v>246</v>
      </c>
      <c r="M8" s="3" t="s">
        <v>247</v>
      </c>
      <c r="N8" s="3" t="s">
        <v>198</v>
      </c>
      <c r="O8" s="3" t="s">
        <v>248</v>
      </c>
      <c r="P8" s="3" t="s">
        <v>27</v>
      </c>
      <c r="Q8" s="3" t="s">
        <v>249</v>
      </c>
      <c r="R8" s="3" t="s">
        <v>250</v>
      </c>
      <c r="S8" s="3" t="s">
        <v>251</v>
      </c>
      <c r="T8" s="3" t="s">
        <v>252</v>
      </c>
      <c r="U8" s="3" t="s">
        <v>253</v>
      </c>
      <c r="V8" s="3"/>
      <c r="W8" s="3"/>
      <c r="X8" s="3"/>
      <c r="Y8" s="3"/>
      <c r="Z8" s="3"/>
      <c r="AA8" s="3"/>
      <c r="AB8" s="3"/>
      <c r="AC8" s="3"/>
      <c r="AD8" s="3"/>
      <c r="AG8" s="3"/>
      <c r="AH8" s="3"/>
      <c r="AI8" s="3"/>
      <c r="AJ8" s="3"/>
      <c r="AK8" s="3"/>
      <c r="AL8" s="3"/>
      <c r="AM8" s="3"/>
      <c r="AN8" s="3"/>
      <c r="AO8" s="3"/>
      <c r="AP8" s="3"/>
    </row>
    <row r="9">
      <c r="A9" s="4"/>
      <c r="B9" s="4"/>
      <c r="C9" s="4"/>
      <c r="D9" s="4">
        <v>25.0</v>
      </c>
      <c r="E9" s="3" t="s">
        <v>18</v>
      </c>
      <c r="F9" s="3" t="s">
        <v>19</v>
      </c>
      <c r="G9" s="3" t="s">
        <v>194</v>
      </c>
      <c r="H9" s="4">
        <v>5.0</v>
      </c>
      <c r="I9" s="4">
        <v>2.0</v>
      </c>
      <c r="J9" s="3" t="s">
        <v>21</v>
      </c>
      <c r="K9" s="3" t="s">
        <v>263</v>
      </c>
      <c r="L9" s="3" t="s">
        <v>264</v>
      </c>
      <c r="M9" s="3" t="s">
        <v>265</v>
      </c>
      <c r="N9" s="3" t="s">
        <v>39</v>
      </c>
      <c r="O9" s="3" t="s">
        <v>266</v>
      </c>
      <c r="P9" s="3" t="s">
        <v>267</v>
      </c>
      <c r="Q9" s="3" t="s">
        <v>268</v>
      </c>
      <c r="R9" s="3" t="s">
        <v>29</v>
      </c>
      <c r="S9" s="3" t="s">
        <v>269</v>
      </c>
      <c r="T9" s="3" t="s">
        <v>270</v>
      </c>
      <c r="U9" s="3" t="s">
        <v>271</v>
      </c>
      <c r="V9" s="3"/>
      <c r="W9" s="3"/>
      <c r="X9" s="3"/>
      <c r="Y9" s="3"/>
      <c r="Z9" s="3"/>
      <c r="AA9" s="3"/>
      <c r="AB9" s="3"/>
      <c r="AC9" s="3"/>
      <c r="AD9" s="3"/>
      <c r="AG9" s="3"/>
      <c r="AH9" s="3"/>
      <c r="AI9" s="3"/>
      <c r="AJ9" s="3"/>
      <c r="AK9" s="3"/>
      <c r="AL9" s="3"/>
      <c r="AM9" s="3"/>
      <c r="AN9" s="3"/>
      <c r="AO9" s="3"/>
      <c r="AP9" s="3"/>
    </row>
    <row r="10">
      <c r="A10" s="4"/>
      <c r="B10" s="4"/>
      <c r="C10" s="4"/>
      <c r="D10" s="4">
        <v>28.0</v>
      </c>
      <c r="E10" s="3" t="s">
        <v>18</v>
      </c>
      <c r="F10" s="3" t="s">
        <v>46</v>
      </c>
      <c r="G10" s="3" t="s">
        <v>194</v>
      </c>
      <c r="H10" s="4">
        <v>5.0</v>
      </c>
      <c r="I10" s="4">
        <v>1.0</v>
      </c>
      <c r="J10" s="3" t="s">
        <v>21</v>
      </c>
      <c r="K10" s="3" t="s">
        <v>287</v>
      </c>
      <c r="L10" s="3" t="s">
        <v>49</v>
      </c>
      <c r="M10" s="3" t="s">
        <v>288</v>
      </c>
      <c r="N10" s="3" t="s">
        <v>69</v>
      </c>
      <c r="O10" s="3" t="s">
        <v>289</v>
      </c>
      <c r="P10" s="3" t="s">
        <v>27</v>
      </c>
      <c r="Q10" s="3" t="s">
        <v>290</v>
      </c>
      <c r="R10" s="3" t="s">
        <v>29</v>
      </c>
      <c r="S10" s="3" t="s">
        <v>291</v>
      </c>
      <c r="T10" s="3" t="s">
        <v>292</v>
      </c>
      <c r="U10" s="3" t="s">
        <v>293</v>
      </c>
      <c r="V10" s="3"/>
      <c r="W10" s="3"/>
      <c r="X10" s="3"/>
      <c r="Y10" s="3"/>
      <c r="Z10" s="3"/>
      <c r="AA10" s="3"/>
      <c r="AB10" s="3"/>
      <c r="AC10" s="3"/>
      <c r="AD10" s="3"/>
      <c r="AG10" s="3"/>
      <c r="AH10" s="3"/>
      <c r="AI10" s="3"/>
      <c r="AJ10" s="3"/>
      <c r="AK10" s="3"/>
      <c r="AL10" s="3"/>
      <c r="AM10" s="3"/>
      <c r="AN10" s="3"/>
      <c r="AO10" s="3"/>
      <c r="AP10" s="3"/>
    </row>
    <row r="11">
      <c r="AG11" s="3"/>
      <c r="AH11" s="3"/>
      <c r="AI11" s="3"/>
      <c r="AJ11" s="3"/>
      <c r="AK11" s="3"/>
      <c r="AL11" s="3"/>
      <c r="AM11" s="3"/>
      <c r="AN11" s="3"/>
      <c r="AO11" s="3"/>
      <c r="AP11" s="3"/>
    </row>
    <row r="12">
      <c r="AG12" s="3"/>
      <c r="AH12" s="3"/>
      <c r="AI12" s="3"/>
      <c r="AJ12" s="3"/>
      <c r="AK12" s="3"/>
      <c r="AL12" s="3"/>
      <c r="AM12" s="3"/>
      <c r="AN12" s="3"/>
      <c r="AO12" s="3"/>
      <c r="AP12" s="3"/>
    </row>
    <row r="13">
      <c r="A13" s="6"/>
      <c r="B13" s="6"/>
      <c r="C13" s="6"/>
      <c r="D13" s="9" t="s">
        <v>367</v>
      </c>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3"/>
      <c r="AH13" s="3"/>
      <c r="AJ13" s="199"/>
      <c r="AK13" s="199"/>
      <c r="AL13" s="199"/>
      <c r="AM13" s="199"/>
      <c r="AN13" s="199"/>
      <c r="AO13" s="3"/>
      <c r="AP13" s="3"/>
    </row>
    <row r="14">
      <c r="A14" s="6"/>
      <c r="B14" s="6"/>
      <c r="C14" s="6"/>
      <c r="D14" s="2"/>
      <c r="AG14" s="3"/>
      <c r="AH14" s="3"/>
      <c r="AI14" s="199"/>
      <c r="AO14" s="3"/>
      <c r="AP14" s="3"/>
    </row>
    <row r="15">
      <c r="A15" s="6"/>
      <c r="B15" s="152"/>
      <c r="C15" s="152"/>
      <c r="D15" s="32" t="s">
        <v>368</v>
      </c>
      <c r="E15" s="2" t="s">
        <v>369</v>
      </c>
      <c r="J15" s="33" t="s">
        <v>370</v>
      </c>
      <c r="K15" s="2" t="s">
        <v>371</v>
      </c>
      <c r="N15" s="34" t="s">
        <v>372</v>
      </c>
      <c r="O15" s="2" t="s">
        <v>373</v>
      </c>
      <c r="S15" s="35" t="s">
        <v>374</v>
      </c>
      <c r="T15" s="2" t="s">
        <v>375</v>
      </c>
      <c r="X15" s="36" t="s">
        <v>376</v>
      </c>
      <c r="Y15" s="2" t="s">
        <v>377</v>
      </c>
      <c r="AC15" s="2"/>
      <c r="AD15" s="2" t="s">
        <v>378</v>
      </c>
      <c r="AG15" s="200" t="s">
        <v>379</v>
      </c>
      <c r="AH15" s="136" t="s">
        <v>380</v>
      </c>
      <c r="AI15" s="3"/>
      <c r="AJ15" s="47" t="s">
        <v>382</v>
      </c>
      <c r="AK15" s="3"/>
      <c r="AL15" s="3"/>
      <c r="AM15" s="3"/>
      <c r="AN15" s="3"/>
      <c r="AO15" s="3"/>
      <c r="AP15" s="3"/>
    </row>
    <row r="16">
      <c r="A16" s="6"/>
      <c r="B16" s="6"/>
      <c r="C16" s="6"/>
      <c r="D16" s="41">
        <v>5.0</v>
      </c>
      <c r="E16" s="42"/>
      <c r="F16" s="42"/>
      <c r="G16" s="42"/>
      <c r="H16" s="42"/>
      <c r="I16" s="42"/>
      <c r="J16" s="41">
        <v>4.0</v>
      </c>
      <c r="K16" s="42"/>
      <c r="L16" s="42"/>
      <c r="M16" s="42"/>
      <c r="N16" s="41">
        <v>4.0</v>
      </c>
      <c r="O16" s="42"/>
      <c r="P16" s="42"/>
      <c r="Q16" s="42"/>
      <c r="R16" s="42"/>
      <c r="S16" s="41">
        <v>5.0</v>
      </c>
      <c r="T16" s="42"/>
      <c r="U16" s="42"/>
      <c r="V16" s="42"/>
      <c r="W16" s="42"/>
      <c r="X16" s="41">
        <v>9.0</v>
      </c>
      <c r="Y16" s="2" t="s">
        <v>381</v>
      </c>
      <c r="AD16" s="48">
        <v>27.0</v>
      </c>
      <c r="AG16" s="151"/>
      <c r="AH16" s="151"/>
      <c r="AI16" s="3"/>
      <c r="AJ16" s="51">
        <v>5.0</v>
      </c>
      <c r="AK16" s="52">
        <v>4.0</v>
      </c>
      <c r="AL16" s="53">
        <v>3.0</v>
      </c>
      <c r="AM16" s="54">
        <v>2.0</v>
      </c>
      <c r="AN16" s="55">
        <v>1.0</v>
      </c>
      <c r="AO16" s="3"/>
      <c r="AP16" s="3"/>
    </row>
    <row r="17">
      <c r="A17" s="6"/>
      <c r="B17" s="6"/>
      <c r="C17" s="6"/>
      <c r="D17" s="46"/>
      <c r="J17" s="46"/>
      <c r="N17" s="46"/>
      <c r="S17" s="46"/>
      <c r="X17" s="46"/>
      <c r="Y17" s="2"/>
      <c r="AG17" s="151"/>
      <c r="AH17" s="151"/>
      <c r="AI17" s="3"/>
      <c r="AJ17" s="184"/>
      <c r="AK17" s="185"/>
      <c r="AL17" s="186"/>
      <c r="AM17" s="187"/>
      <c r="AN17" s="188"/>
      <c r="AO17" s="3"/>
      <c r="AP17" s="3"/>
    </row>
    <row r="18">
      <c r="A18" s="48" t="s">
        <v>593</v>
      </c>
      <c r="B18" s="152" t="s">
        <v>384</v>
      </c>
      <c r="C18" s="152" t="s">
        <v>315</v>
      </c>
      <c r="D18" s="49" t="s">
        <v>385</v>
      </c>
      <c r="E18" s="50" t="s">
        <v>386</v>
      </c>
      <c r="F18" s="50" t="s">
        <v>387</v>
      </c>
      <c r="J18" s="49" t="s">
        <v>385</v>
      </c>
      <c r="K18" s="50" t="s">
        <v>386</v>
      </c>
      <c r="L18" s="50" t="s">
        <v>387</v>
      </c>
      <c r="N18" s="49" t="s">
        <v>385</v>
      </c>
      <c r="O18" s="50" t="s">
        <v>386</v>
      </c>
      <c r="P18" s="50" t="s">
        <v>387</v>
      </c>
      <c r="S18" s="49" t="s">
        <v>385</v>
      </c>
      <c r="T18" s="50" t="s">
        <v>386</v>
      </c>
      <c r="U18" s="50" t="s">
        <v>387</v>
      </c>
      <c r="X18" s="49" t="s">
        <v>385</v>
      </c>
      <c r="Y18" s="50" t="s">
        <v>386</v>
      </c>
      <c r="Z18" s="50" t="s">
        <v>387</v>
      </c>
      <c r="AG18" s="151"/>
      <c r="AH18" s="151"/>
      <c r="AI18" s="3"/>
      <c r="AJ18" s="184"/>
      <c r="AK18" s="185"/>
      <c r="AL18" s="186"/>
      <c r="AM18" s="187"/>
      <c r="AN18" s="188"/>
      <c r="AO18" s="3"/>
      <c r="AP18" s="3"/>
    </row>
    <row r="19">
      <c r="A19" s="66">
        <v>1.0</v>
      </c>
      <c r="B19" s="66">
        <v>5.0</v>
      </c>
      <c r="C19" s="66">
        <v>2.0</v>
      </c>
      <c r="D19" s="60" t="s">
        <v>678</v>
      </c>
      <c r="E19" s="37">
        <v>2.0</v>
      </c>
      <c r="F19" s="59">
        <f t="shared" ref="F19:F27" si="1">E19/$D$16</f>
        <v>0.4</v>
      </c>
      <c r="G19" s="38"/>
      <c r="H19" s="38"/>
      <c r="I19" s="38"/>
      <c r="J19" s="60" t="s">
        <v>679</v>
      </c>
      <c r="K19" s="37">
        <v>2.0</v>
      </c>
      <c r="L19" s="59">
        <f t="shared" ref="L19:L27" si="2">K19/$J$16</f>
        <v>0.5</v>
      </c>
      <c r="M19" s="38"/>
      <c r="N19" s="60" t="s">
        <v>680</v>
      </c>
      <c r="O19" s="37">
        <v>2.0</v>
      </c>
      <c r="P19" s="59">
        <f t="shared" ref="P19:P27" si="3">O19/$N$16</f>
        <v>0.5</v>
      </c>
      <c r="Q19" s="38"/>
      <c r="R19" s="38"/>
      <c r="S19" s="57" t="s">
        <v>28</v>
      </c>
      <c r="T19" s="37">
        <v>1.0</v>
      </c>
      <c r="U19" s="59">
        <f t="shared" ref="U19:U27" si="4">T19/$S$16</f>
        <v>0.2</v>
      </c>
      <c r="V19" s="38"/>
      <c r="X19" s="60" t="s">
        <v>681</v>
      </c>
      <c r="Y19" s="37">
        <v>1.0</v>
      </c>
      <c r="Z19" s="59">
        <f t="shared" ref="Z19:Z27" si="5">Y19/$X$16</f>
        <v>0.1111111111</v>
      </c>
      <c r="AA19" s="38"/>
      <c r="AB19" s="38"/>
      <c r="AC19" s="2"/>
      <c r="AD19" s="37">
        <v>13.0</v>
      </c>
      <c r="AE19" s="62">
        <f t="shared" ref="AE19:AE27" si="6">AD19/$AD$16</f>
        <v>0.4814814815</v>
      </c>
      <c r="AF19" s="66"/>
      <c r="AG19" s="45">
        <f t="shared" ref="AG19:AG27" si="7">SUM(Y19,T19,O19,K19,E19)</f>
        <v>8</v>
      </c>
      <c r="AH19" s="65">
        <f t="shared" ref="AH19:AH27" si="8">AVERAGE(Z19,U19,P19,L19,F19)</f>
        <v>0.3422222222</v>
      </c>
      <c r="AI19" s="66"/>
      <c r="AJ19" s="67">
        <v>8.0</v>
      </c>
      <c r="AK19" s="68"/>
      <c r="AL19" s="68">
        <v>10.0</v>
      </c>
      <c r="AM19" s="68">
        <v>7.0</v>
      </c>
      <c r="AN19" s="69"/>
    </row>
    <row r="20">
      <c r="A20" s="66">
        <v>4.0</v>
      </c>
      <c r="B20" s="66">
        <v>2.0</v>
      </c>
      <c r="C20" s="66">
        <v>1.0</v>
      </c>
      <c r="D20" s="60" t="s">
        <v>682</v>
      </c>
      <c r="E20" s="37">
        <v>0.0</v>
      </c>
      <c r="F20" s="59">
        <f t="shared" si="1"/>
        <v>0</v>
      </c>
      <c r="G20" s="38"/>
      <c r="H20" s="38"/>
      <c r="I20" s="38"/>
      <c r="J20" s="60" t="s">
        <v>683</v>
      </c>
      <c r="K20" s="37">
        <v>3.0</v>
      </c>
      <c r="L20" s="59">
        <f t="shared" si="2"/>
        <v>0.75</v>
      </c>
      <c r="M20" s="38"/>
      <c r="N20" s="60" t="s">
        <v>684</v>
      </c>
      <c r="O20" s="37">
        <v>0.0</v>
      </c>
      <c r="P20" s="59">
        <f t="shared" si="3"/>
        <v>0</v>
      </c>
      <c r="Q20" s="38"/>
      <c r="R20" s="38"/>
      <c r="S20" s="60" t="s">
        <v>685</v>
      </c>
      <c r="T20" s="37">
        <v>3.0</v>
      </c>
      <c r="U20" s="59">
        <f t="shared" si="4"/>
        <v>0.6</v>
      </c>
      <c r="V20" s="38"/>
      <c r="X20" s="60" t="s">
        <v>686</v>
      </c>
      <c r="Y20" s="37">
        <v>1.0</v>
      </c>
      <c r="Z20" s="59">
        <f t="shared" si="5"/>
        <v>0.1111111111</v>
      </c>
      <c r="AA20" s="38"/>
      <c r="AB20" s="38"/>
      <c r="AC20" s="2"/>
      <c r="AD20" s="37">
        <v>12.0</v>
      </c>
      <c r="AE20" s="62">
        <f t="shared" si="6"/>
        <v>0.4444444444</v>
      </c>
      <c r="AF20" s="66"/>
      <c r="AG20" s="45">
        <f t="shared" si="7"/>
        <v>7</v>
      </c>
      <c r="AH20" s="65">
        <f t="shared" si="8"/>
        <v>0.2922222222</v>
      </c>
      <c r="AI20" s="1"/>
      <c r="AJ20" s="71">
        <v>8.0</v>
      </c>
      <c r="AK20" s="72"/>
      <c r="AL20" s="72">
        <v>12.0</v>
      </c>
      <c r="AM20" s="72"/>
      <c r="AN20" s="73"/>
    </row>
    <row r="21">
      <c r="A21" s="66">
        <v>10.0</v>
      </c>
      <c r="B21" s="66">
        <v>5.0</v>
      </c>
      <c r="C21" s="66">
        <v>1.0</v>
      </c>
      <c r="D21" s="60" t="s">
        <v>687</v>
      </c>
      <c r="E21" s="37">
        <v>1.0</v>
      </c>
      <c r="F21" s="59">
        <f t="shared" si="1"/>
        <v>0.2</v>
      </c>
      <c r="G21" s="38"/>
      <c r="H21" s="38"/>
      <c r="I21" s="38"/>
      <c r="J21" s="57" t="s">
        <v>128</v>
      </c>
      <c r="K21" s="37">
        <v>0.0</v>
      </c>
      <c r="L21" s="59">
        <f t="shared" si="2"/>
        <v>0</v>
      </c>
      <c r="M21" s="38"/>
      <c r="N21" s="60" t="s">
        <v>688</v>
      </c>
      <c r="O21" s="37">
        <v>2.0</v>
      </c>
      <c r="P21" s="59">
        <f t="shared" si="3"/>
        <v>0.5</v>
      </c>
      <c r="Q21" s="38"/>
      <c r="R21" s="38"/>
      <c r="S21" s="60" t="s">
        <v>689</v>
      </c>
      <c r="T21" s="37">
        <v>2.0</v>
      </c>
      <c r="U21" s="59">
        <f t="shared" si="4"/>
        <v>0.4</v>
      </c>
      <c r="V21" s="38"/>
      <c r="X21" s="60" t="s">
        <v>690</v>
      </c>
      <c r="Y21" s="37">
        <v>3.0</v>
      </c>
      <c r="Z21" s="59">
        <f t="shared" si="5"/>
        <v>0.3333333333</v>
      </c>
      <c r="AA21" s="38"/>
      <c r="AB21" s="38"/>
      <c r="AC21" s="2"/>
      <c r="AD21" s="37">
        <v>9.0</v>
      </c>
      <c r="AE21" s="62">
        <f t="shared" si="6"/>
        <v>0.3333333333</v>
      </c>
      <c r="AF21" s="66"/>
      <c r="AG21" s="45">
        <f t="shared" si="7"/>
        <v>8</v>
      </c>
      <c r="AH21" s="65">
        <f t="shared" si="8"/>
        <v>0.2866666667</v>
      </c>
      <c r="AI21" s="1"/>
      <c r="AJ21" s="71">
        <v>7.0</v>
      </c>
      <c r="AK21" s="72"/>
      <c r="AL21" s="72"/>
      <c r="AM21" s="72"/>
      <c r="AN21" s="73"/>
    </row>
    <row r="22">
      <c r="A22" s="66">
        <v>14.0</v>
      </c>
      <c r="B22" s="66">
        <v>3.0</v>
      </c>
      <c r="C22" s="66">
        <v>1.0</v>
      </c>
      <c r="D22" s="60" t="s">
        <v>691</v>
      </c>
      <c r="E22" s="37">
        <v>4.0</v>
      </c>
      <c r="F22" s="59">
        <f t="shared" si="1"/>
        <v>0.8</v>
      </c>
      <c r="G22" s="38"/>
      <c r="H22" s="38"/>
      <c r="I22" s="38"/>
      <c r="J22" s="60" t="s">
        <v>692</v>
      </c>
      <c r="K22" s="37">
        <v>3.0</v>
      </c>
      <c r="L22" s="59">
        <f t="shared" si="2"/>
        <v>0.75</v>
      </c>
      <c r="M22" s="38"/>
      <c r="N22" s="57" t="s">
        <v>168</v>
      </c>
      <c r="O22" s="37">
        <v>1.0</v>
      </c>
      <c r="P22" s="59">
        <f t="shared" si="3"/>
        <v>0.25</v>
      </c>
      <c r="Q22" s="38"/>
      <c r="R22" s="38"/>
      <c r="S22" s="57" t="s">
        <v>170</v>
      </c>
      <c r="T22" s="37">
        <v>0.0</v>
      </c>
      <c r="U22" s="59">
        <f t="shared" si="4"/>
        <v>0</v>
      </c>
      <c r="V22" s="38"/>
      <c r="X22" s="60" t="s">
        <v>693</v>
      </c>
      <c r="Y22" s="37">
        <v>2.0</v>
      </c>
      <c r="Z22" s="59">
        <f t="shared" si="5"/>
        <v>0.2222222222</v>
      </c>
      <c r="AA22" s="38"/>
      <c r="AB22" s="38"/>
      <c r="AC22" s="2"/>
      <c r="AD22" s="37">
        <v>11.0</v>
      </c>
      <c r="AE22" s="62">
        <f t="shared" si="6"/>
        <v>0.4074074074</v>
      </c>
      <c r="AF22" s="66"/>
      <c r="AG22" s="45">
        <f t="shared" si="7"/>
        <v>10</v>
      </c>
      <c r="AH22" s="65">
        <f t="shared" si="8"/>
        <v>0.4044444444</v>
      </c>
      <c r="AI22" s="1"/>
      <c r="AJ22" s="71">
        <v>10.0</v>
      </c>
      <c r="AK22" s="72"/>
      <c r="AL22" s="72"/>
      <c r="AM22" s="72"/>
      <c r="AN22" s="73"/>
    </row>
    <row r="23">
      <c r="A23" s="66">
        <v>17.0</v>
      </c>
      <c r="B23" s="66">
        <v>5.0</v>
      </c>
      <c r="C23" s="66">
        <v>1.0</v>
      </c>
      <c r="D23" s="57" t="s">
        <v>195</v>
      </c>
      <c r="E23" s="37">
        <v>0.0</v>
      </c>
      <c r="F23" s="59">
        <f t="shared" si="1"/>
        <v>0</v>
      </c>
      <c r="G23" s="38"/>
      <c r="H23" s="38"/>
      <c r="I23" s="38"/>
      <c r="J23" s="60" t="s">
        <v>694</v>
      </c>
      <c r="K23" s="37">
        <v>3.0</v>
      </c>
      <c r="L23" s="59">
        <f t="shared" si="2"/>
        <v>0.75</v>
      </c>
      <c r="M23" s="38"/>
      <c r="N23" s="60" t="s">
        <v>695</v>
      </c>
      <c r="O23" s="37">
        <v>3.0</v>
      </c>
      <c r="P23" s="59">
        <f t="shared" si="3"/>
        <v>0.75</v>
      </c>
      <c r="Q23" s="38"/>
      <c r="R23" s="38"/>
      <c r="S23" s="57" t="s">
        <v>200</v>
      </c>
      <c r="T23" s="37">
        <v>1.0</v>
      </c>
      <c r="U23" s="59">
        <f t="shared" si="4"/>
        <v>0.2</v>
      </c>
      <c r="V23" s="38"/>
      <c r="X23" s="57" t="s">
        <v>195</v>
      </c>
      <c r="Y23" s="37">
        <v>0.0</v>
      </c>
      <c r="Z23" s="59">
        <f t="shared" si="5"/>
        <v>0</v>
      </c>
      <c r="AA23" s="38"/>
      <c r="AB23" s="38"/>
      <c r="AC23" s="2"/>
      <c r="AD23" s="37">
        <v>7.0</v>
      </c>
      <c r="AE23" s="62">
        <f t="shared" si="6"/>
        <v>0.2592592593</v>
      </c>
      <c r="AF23" s="66"/>
      <c r="AG23" s="45">
        <f t="shared" si="7"/>
        <v>7</v>
      </c>
      <c r="AH23" s="65">
        <f t="shared" si="8"/>
        <v>0.34</v>
      </c>
      <c r="AI23" s="1"/>
      <c r="AJ23" s="71">
        <v>9.0</v>
      </c>
      <c r="AK23" s="72"/>
      <c r="AL23" s="72"/>
      <c r="AM23" s="72"/>
      <c r="AN23" s="73"/>
    </row>
    <row r="24">
      <c r="A24" s="66">
        <v>19.0</v>
      </c>
      <c r="B24" s="66">
        <v>5.0</v>
      </c>
      <c r="C24" s="66">
        <v>1.0</v>
      </c>
      <c r="D24" s="57" t="s">
        <v>211</v>
      </c>
      <c r="E24" s="37">
        <v>1.0</v>
      </c>
      <c r="F24" s="59">
        <f t="shared" si="1"/>
        <v>0.2</v>
      </c>
      <c r="G24" s="38"/>
      <c r="H24" s="38"/>
      <c r="I24" s="38"/>
      <c r="J24" s="60" t="s">
        <v>696</v>
      </c>
      <c r="K24" s="37">
        <v>2.0</v>
      </c>
      <c r="L24" s="59">
        <f t="shared" si="2"/>
        <v>0.5</v>
      </c>
      <c r="M24" s="38"/>
      <c r="N24" s="60" t="s">
        <v>697</v>
      </c>
      <c r="O24" s="37">
        <v>2.0</v>
      </c>
      <c r="P24" s="59">
        <f t="shared" si="3"/>
        <v>0.5</v>
      </c>
      <c r="Q24" s="38"/>
      <c r="R24" s="38"/>
      <c r="S24" s="60" t="s">
        <v>698</v>
      </c>
      <c r="T24" s="37">
        <v>3.0</v>
      </c>
      <c r="U24" s="59">
        <f t="shared" si="4"/>
        <v>0.6</v>
      </c>
      <c r="V24" s="38"/>
      <c r="X24" s="60" t="s">
        <v>699</v>
      </c>
      <c r="Y24" s="37">
        <v>2.0</v>
      </c>
      <c r="Z24" s="59">
        <f t="shared" si="5"/>
        <v>0.2222222222</v>
      </c>
      <c r="AA24" s="38"/>
      <c r="AB24" s="38"/>
      <c r="AC24" s="2"/>
      <c r="AD24" s="37">
        <v>14.0</v>
      </c>
      <c r="AE24" s="62">
        <f t="shared" si="6"/>
        <v>0.5185185185</v>
      </c>
      <c r="AF24" s="66"/>
      <c r="AG24" s="45">
        <f t="shared" si="7"/>
        <v>10</v>
      </c>
      <c r="AH24" s="65">
        <f t="shared" si="8"/>
        <v>0.4044444444</v>
      </c>
      <c r="AI24" s="1"/>
      <c r="AJ24" s="76">
        <v>9.0</v>
      </c>
      <c r="AK24" s="77"/>
      <c r="AL24" s="77"/>
      <c r="AM24" s="77"/>
      <c r="AN24" s="78"/>
    </row>
    <row r="25">
      <c r="A25" s="66">
        <v>23.0</v>
      </c>
      <c r="B25" s="66">
        <v>2.0</v>
      </c>
      <c r="C25" s="66">
        <v>1.0</v>
      </c>
      <c r="D25" s="60" t="s">
        <v>700</v>
      </c>
      <c r="E25" s="37">
        <v>1.0</v>
      </c>
      <c r="F25" s="59">
        <f t="shared" si="1"/>
        <v>0.2</v>
      </c>
      <c r="G25" s="38"/>
      <c r="H25" s="38"/>
      <c r="I25" s="38"/>
      <c r="J25" s="60" t="s">
        <v>701</v>
      </c>
      <c r="K25" s="37">
        <v>3.0</v>
      </c>
      <c r="L25" s="59">
        <f t="shared" si="2"/>
        <v>0.75</v>
      </c>
      <c r="M25" s="38"/>
      <c r="N25" s="60" t="s">
        <v>702</v>
      </c>
      <c r="O25" s="37">
        <v>3.0</v>
      </c>
      <c r="P25" s="59">
        <f t="shared" si="3"/>
        <v>0.75</v>
      </c>
      <c r="Q25" s="38"/>
      <c r="R25" s="38"/>
      <c r="S25" s="60" t="s">
        <v>703</v>
      </c>
      <c r="T25" s="37">
        <v>3.0</v>
      </c>
      <c r="U25" s="59">
        <f t="shared" si="4"/>
        <v>0.6</v>
      </c>
      <c r="V25" s="38"/>
      <c r="X25" s="60" t="s">
        <v>704</v>
      </c>
      <c r="Y25" s="37">
        <v>2.0</v>
      </c>
      <c r="Z25" s="59">
        <f t="shared" si="5"/>
        <v>0.2222222222</v>
      </c>
      <c r="AA25" s="38"/>
      <c r="AB25" s="38"/>
      <c r="AC25" s="2"/>
      <c r="AD25" s="37">
        <v>12.0</v>
      </c>
      <c r="AE25" s="62">
        <f t="shared" si="6"/>
        <v>0.4444444444</v>
      </c>
      <c r="AF25" s="66"/>
      <c r="AG25" s="45">
        <f t="shared" si="7"/>
        <v>12</v>
      </c>
      <c r="AH25" s="65">
        <f t="shared" si="8"/>
        <v>0.5044444444</v>
      </c>
      <c r="AI25" s="3"/>
      <c r="AJ25" s="3"/>
      <c r="AK25" s="3"/>
      <c r="AL25" s="3"/>
      <c r="AM25" s="3"/>
      <c r="AN25" s="3"/>
    </row>
    <row r="26">
      <c r="A26" s="66">
        <v>25.0</v>
      </c>
      <c r="B26" s="66">
        <v>5.0</v>
      </c>
      <c r="C26" s="66">
        <v>2.0</v>
      </c>
      <c r="D26" s="60" t="s">
        <v>705</v>
      </c>
      <c r="E26" s="37">
        <v>1.0</v>
      </c>
      <c r="F26" s="59">
        <f t="shared" si="1"/>
        <v>0.2</v>
      </c>
      <c r="G26" s="38"/>
      <c r="H26" s="38"/>
      <c r="I26" s="38"/>
      <c r="J26" s="60" t="s">
        <v>706</v>
      </c>
      <c r="K26" s="37">
        <v>3.0</v>
      </c>
      <c r="L26" s="59">
        <f t="shared" si="2"/>
        <v>0.75</v>
      </c>
      <c r="M26" s="38"/>
      <c r="N26" s="60" t="s">
        <v>707</v>
      </c>
      <c r="O26" s="37">
        <v>2.0</v>
      </c>
      <c r="P26" s="59">
        <f t="shared" si="3"/>
        <v>0.5</v>
      </c>
      <c r="Q26" s="38"/>
      <c r="R26" s="38"/>
      <c r="S26" s="57" t="s">
        <v>268</v>
      </c>
      <c r="T26" s="37">
        <v>1.0</v>
      </c>
      <c r="U26" s="59">
        <f t="shared" si="4"/>
        <v>0.2</v>
      </c>
      <c r="V26" s="38"/>
      <c r="X26" s="60" t="s">
        <v>708</v>
      </c>
      <c r="Y26" s="37">
        <v>2.0</v>
      </c>
      <c r="Z26" s="59">
        <f t="shared" si="5"/>
        <v>0.2222222222</v>
      </c>
      <c r="AA26" s="38"/>
      <c r="AB26" s="38"/>
      <c r="AC26" s="2"/>
      <c r="AD26" s="37">
        <v>12.0</v>
      </c>
      <c r="AE26" s="62">
        <f t="shared" si="6"/>
        <v>0.4444444444</v>
      </c>
      <c r="AF26" s="66"/>
      <c r="AG26" s="45">
        <f t="shared" si="7"/>
        <v>9</v>
      </c>
      <c r="AH26" s="65">
        <f t="shared" si="8"/>
        <v>0.3744444444</v>
      </c>
      <c r="AI26" s="3"/>
      <c r="AJ26" s="3"/>
      <c r="AK26" s="3"/>
      <c r="AL26" s="3"/>
      <c r="AM26" s="3"/>
      <c r="AN26" s="3"/>
    </row>
    <row r="27">
      <c r="A27" s="66">
        <v>28.0</v>
      </c>
      <c r="B27" s="66">
        <v>5.0</v>
      </c>
      <c r="C27" s="66">
        <v>1.0</v>
      </c>
      <c r="D27" s="57" t="s">
        <v>287</v>
      </c>
      <c r="E27" s="37">
        <v>1.0</v>
      </c>
      <c r="F27" s="59">
        <f t="shared" si="1"/>
        <v>0.2</v>
      </c>
      <c r="G27" s="38"/>
      <c r="H27" s="38"/>
      <c r="I27" s="38"/>
      <c r="J27" s="60" t="s">
        <v>709</v>
      </c>
      <c r="K27" s="37">
        <v>2.0</v>
      </c>
      <c r="L27" s="59">
        <f t="shared" si="2"/>
        <v>0.5</v>
      </c>
      <c r="M27" s="38"/>
      <c r="N27" s="60" t="s">
        <v>710</v>
      </c>
      <c r="O27" s="37">
        <v>3.0</v>
      </c>
      <c r="P27" s="59">
        <f t="shared" si="3"/>
        <v>0.75</v>
      </c>
      <c r="Q27" s="38"/>
      <c r="R27" s="38"/>
      <c r="S27" s="60" t="s">
        <v>711</v>
      </c>
      <c r="T27" s="37">
        <v>3.0</v>
      </c>
      <c r="U27" s="59">
        <f t="shared" si="4"/>
        <v>0.6</v>
      </c>
      <c r="V27" s="38"/>
      <c r="X27" s="57" t="s">
        <v>291</v>
      </c>
      <c r="Y27" s="37">
        <v>0.0</v>
      </c>
      <c r="Z27" s="59">
        <f t="shared" si="5"/>
        <v>0</v>
      </c>
      <c r="AA27" s="38"/>
      <c r="AB27" s="38"/>
      <c r="AC27" s="2"/>
      <c r="AD27" s="37">
        <v>9.0</v>
      </c>
      <c r="AE27" s="62">
        <f t="shared" si="6"/>
        <v>0.3333333333</v>
      </c>
      <c r="AF27" s="66"/>
      <c r="AG27" s="201">
        <f t="shared" si="7"/>
        <v>9</v>
      </c>
      <c r="AH27" s="80">
        <f t="shared" si="8"/>
        <v>0.41</v>
      </c>
      <c r="AI27" s="3"/>
      <c r="AJ27" s="3"/>
      <c r="AK27" s="3"/>
      <c r="AL27" s="3"/>
      <c r="AM27" s="3"/>
      <c r="AN27" s="3"/>
    </row>
    <row r="28">
      <c r="A28" s="83"/>
      <c r="B28" s="83"/>
      <c r="C28" s="83"/>
      <c r="D28" s="81"/>
      <c r="E28" s="38"/>
      <c r="F28" s="38"/>
      <c r="G28" s="38"/>
      <c r="H28" s="38"/>
      <c r="I28" s="38"/>
      <c r="J28" s="81"/>
      <c r="K28" s="38"/>
      <c r="L28" s="38"/>
      <c r="M28" s="38"/>
      <c r="N28" s="81"/>
      <c r="O28" s="38"/>
      <c r="P28" s="38"/>
      <c r="Q28" s="38"/>
      <c r="R28" s="38"/>
      <c r="S28" s="81"/>
      <c r="T28" s="38"/>
      <c r="U28" s="38"/>
      <c r="V28" s="38"/>
      <c r="X28" s="119"/>
      <c r="AE28" s="12">
        <f>AVERAGE(AE19:AE27)</f>
        <v>0.4074074074</v>
      </c>
      <c r="AG28" s="3"/>
      <c r="AH28" s="90">
        <f>AVERAGE(AH19:AH27)</f>
        <v>0.3732098765</v>
      </c>
      <c r="AI28" s="3"/>
      <c r="AJ28" s="3"/>
      <c r="AK28" s="3"/>
      <c r="AL28" s="3"/>
      <c r="AM28" s="3"/>
      <c r="AN28" s="3"/>
      <c r="AO28" s="3"/>
      <c r="AP28" s="3"/>
    </row>
    <row r="29">
      <c r="A29" s="83"/>
      <c r="B29" s="83"/>
      <c r="C29" s="83"/>
      <c r="D29" s="122" t="s">
        <v>504</v>
      </c>
      <c r="E29" s="85"/>
      <c r="F29" s="38"/>
      <c r="G29" s="38"/>
      <c r="H29" s="38"/>
      <c r="I29" s="38"/>
      <c r="J29" s="122" t="s">
        <v>504</v>
      </c>
      <c r="K29" s="85"/>
      <c r="L29" s="38"/>
      <c r="M29" s="38"/>
      <c r="N29" s="122" t="s">
        <v>504</v>
      </c>
      <c r="O29" s="85"/>
      <c r="P29" s="38"/>
      <c r="Q29" s="38"/>
      <c r="R29" s="38"/>
      <c r="S29" s="122" t="s">
        <v>504</v>
      </c>
      <c r="T29" s="85"/>
      <c r="U29" s="38"/>
      <c r="V29" s="38"/>
      <c r="X29" s="122" t="s">
        <v>504</v>
      </c>
      <c r="Y29" s="85"/>
      <c r="Z29" s="85"/>
      <c r="AA29" s="85"/>
      <c r="AG29" s="3"/>
      <c r="AH29" s="3"/>
      <c r="AI29" s="3"/>
      <c r="AJ29" s="3"/>
      <c r="AK29" s="3"/>
      <c r="AL29" s="3"/>
      <c r="AM29" s="3"/>
      <c r="AN29" s="3"/>
      <c r="AO29" s="3"/>
      <c r="AP29" s="3"/>
    </row>
    <row r="30">
      <c r="A30" s="83"/>
      <c r="B30" s="83"/>
      <c r="C30" s="83"/>
      <c r="D30" s="86" t="s">
        <v>435</v>
      </c>
      <c r="E30" s="37">
        <v>2.0</v>
      </c>
      <c r="F30" s="38"/>
      <c r="G30" s="38"/>
      <c r="H30" s="38"/>
      <c r="I30" s="38"/>
      <c r="J30" s="86" t="s">
        <v>436</v>
      </c>
      <c r="K30" s="37">
        <v>4.0</v>
      </c>
      <c r="L30" s="38"/>
      <c r="M30" s="38"/>
      <c r="N30" s="86" t="s">
        <v>437</v>
      </c>
      <c r="O30" s="37">
        <v>6.0</v>
      </c>
      <c r="P30" s="38"/>
      <c r="Q30" s="38"/>
      <c r="R30" s="38"/>
      <c r="S30" s="86" t="s">
        <v>438</v>
      </c>
      <c r="T30" s="37">
        <v>2.0</v>
      </c>
      <c r="U30" s="38"/>
      <c r="V30" s="38"/>
      <c r="X30" s="46" t="s">
        <v>439</v>
      </c>
      <c r="Y30" s="2">
        <v>4.0</v>
      </c>
      <c r="Z30" s="2" t="s">
        <v>440</v>
      </c>
      <c r="AA30" s="2">
        <v>4.0</v>
      </c>
      <c r="AC30" s="2"/>
      <c r="AG30" s="3"/>
      <c r="AH30" s="3"/>
      <c r="AI30" s="3"/>
      <c r="AJ30" s="3"/>
      <c r="AK30" s="3"/>
      <c r="AL30" s="3"/>
      <c r="AM30" s="3"/>
      <c r="AN30" s="3"/>
      <c r="AO30" s="3"/>
      <c r="AP30" s="3"/>
    </row>
    <row r="31">
      <c r="A31" s="37"/>
      <c r="B31" s="37"/>
      <c r="C31" s="37"/>
      <c r="D31" s="86" t="s">
        <v>441</v>
      </c>
      <c r="E31" s="37">
        <v>2.0</v>
      </c>
      <c r="F31" s="38"/>
      <c r="G31" s="38"/>
      <c r="H31" s="38"/>
      <c r="I31" s="38"/>
      <c r="J31" s="86" t="s">
        <v>442</v>
      </c>
      <c r="K31" s="37">
        <v>6.0</v>
      </c>
      <c r="L31" s="38"/>
      <c r="M31" s="38"/>
      <c r="N31" s="86" t="s">
        <v>443</v>
      </c>
      <c r="O31" s="37">
        <v>1.0</v>
      </c>
      <c r="P31" s="38"/>
      <c r="Q31" s="38"/>
      <c r="R31" s="38"/>
      <c r="S31" s="86" t="s">
        <v>444</v>
      </c>
      <c r="T31" s="37">
        <v>4.0</v>
      </c>
      <c r="U31" s="38"/>
      <c r="V31" s="38"/>
      <c r="X31" s="46" t="s">
        <v>445</v>
      </c>
      <c r="Y31" s="2">
        <v>2.0</v>
      </c>
      <c r="Z31" s="2" t="s">
        <v>446</v>
      </c>
      <c r="AA31" s="2">
        <v>1.0</v>
      </c>
      <c r="AD31" s="89"/>
      <c r="AG31" s="3"/>
      <c r="AH31" s="3"/>
      <c r="AI31" s="3"/>
      <c r="AJ31" s="3"/>
      <c r="AK31" s="3"/>
      <c r="AL31" s="3"/>
      <c r="AM31" s="3"/>
      <c r="AN31" s="3"/>
      <c r="AO31" s="3"/>
      <c r="AP31" s="3"/>
    </row>
    <row r="32">
      <c r="A32" s="37"/>
      <c r="B32" s="37"/>
      <c r="C32" s="37"/>
      <c r="D32" s="86" t="s">
        <v>447</v>
      </c>
      <c r="E32" s="37">
        <v>5.0</v>
      </c>
      <c r="F32" s="38"/>
      <c r="G32" s="38"/>
      <c r="H32" s="38"/>
      <c r="I32" s="38"/>
      <c r="J32" s="87" t="s">
        <v>448</v>
      </c>
      <c r="K32" s="88">
        <v>7.0</v>
      </c>
      <c r="L32" s="38"/>
      <c r="M32" s="38"/>
      <c r="N32" s="87" t="s">
        <v>449</v>
      </c>
      <c r="O32" s="88">
        <v>8.0</v>
      </c>
      <c r="P32" s="38"/>
      <c r="Q32" s="38"/>
      <c r="R32" s="38"/>
      <c r="S32" s="86" t="s">
        <v>450</v>
      </c>
      <c r="T32" s="37">
        <v>5.0</v>
      </c>
      <c r="U32" s="38"/>
      <c r="V32" s="38"/>
      <c r="X32" s="46" t="s">
        <v>451</v>
      </c>
      <c r="Y32" s="2">
        <v>2.0</v>
      </c>
      <c r="Z32" s="2" t="s">
        <v>452</v>
      </c>
      <c r="AA32" s="2">
        <v>0.0</v>
      </c>
      <c r="AG32" s="3"/>
      <c r="AH32" s="3"/>
      <c r="AI32" s="3"/>
      <c r="AJ32" s="3"/>
      <c r="AK32" s="3"/>
      <c r="AL32" s="3"/>
      <c r="AM32" s="3"/>
      <c r="AN32" s="3"/>
      <c r="AO32" s="3"/>
      <c r="AP32" s="3"/>
    </row>
    <row r="33">
      <c r="A33" s="37"/>
      <c r="B33" s="37"/>
      <c r="C33" s="37"/>
      <c r="D33" s="86" t="s">
        <v>453</v>
      </c>
      <c r="E33" s="37">
        <v>1.0</v>
      </c>
      <c r="F33" s="38"/>
      <c r="G33" s="38"/>
      <c r="H33" s="38"/>
      <c r="I33" s="38"/>
      <c r="J33" s="92" t="s">
        <v>454</v>
      </c>
      <c r="K33" s="93">
        <v>4.0</v>
      </c>
      <c r="L33" s="38"/>
      <c r="M33" s="38"/>
      <c r="N33" s="92" t="s">
        <v>206</v>
      </c>
      <c r="O33" s="93">
        <v>3.0</v>
      </c>
      <c r="P33" s="38"/>
      <c r="Q33" s="38"/>
      <c r="R33" s="38"/>
      <c r="S33" s="86" t="s">
        <v>455</v>
      </c>
      <c r="T33" s="37">
        <v>4.0</v>
      </c>
      <c r="U33" s="38"/>
      <c r="V33" s="38"/>
      <c r="X33" s="46" t="s">
        <v>456</v>
      </c>
      <c r="Y33" s="2">
        <v>0.0</v>
      </c>
      <c r="Z33" s="2" t="s">
        <v>457</v>
      </c>
      <c r="AA33" s="2">
        <v>0.0</v>
      </c>
      <c r="AG33" s="3"/>
      <c r="AH33" s="3"/>
      <c r="AI33" s="3"/>
      <c r="AJ33" s="3"/>
      <c r="AK33" s="3"/>
      <c r="AL33" s="3"/>
      <c r="AM33" s="3"/>
      <c r="AN33" s="3"/>
      <c r="AO33" s="3"/>
      <c r="AP33" s="3"/>
    </row>
    <row r="34">
      <c r="A34" s="37"/>
      <c r="B34" s="37"/>
      <c r="C34" s="37"/>
      <c r="D34" s="95" t="s">
        <v>458</v>
      </c>
      <c r="E34" s="14">
        <v>1.0</v>
      </c>
      <c r="J34" s="46" t="s">
        <v>459</v>
      </c>
      <c r="K34" s="2">
        <v>36.0</v>
      </c>
      <c r="L34" s="96" t="s">
        <v>460</v>
      </c>
      <c r="M34" s="97">
        <f>SUM(K30:K33)</f>
        <v>21</v>
      </c>
      <c r="N34" s="46" t="s">
        <v>459</v>
      </c>
      <c r="O34" s="98">
        <v>45.0</v>
      </c>
      <c r="P34" s="99" t="s">
        <v>460</v>
      </c>
      <c r="Q34" s="97">
        <f>SUM(O30:O33)</f>
        <v>18</v>
      </c>
      <c r="S34" s="95" t="s">
        <v>461</v>
      </c>
      <c r="T34" s="14">
        <v>2.0</v>
      </c>
      <c r="U34" s="10"/>
      <c r="V34" s="10"/>
      <c r="X34" s="95" t="s">
        <v>462</v>
      </c>
      <c r="Y34" s="14">
        <v>0.0</v>
      </c>
      <c r="Z34" s="10"/>
      <c r="AA34" s="10"/>
      <c r="AG34" s="3"/>
      <c r="AH34" s="3"/>
      <c r="AI34" s="3"/>
      <c r="AJ34" s="3"/>
      <c r="AK34" s="3"/>
      <c r="AL34" s="3"/>
      <c r="AM34" s="3"/>
      <c r="AN34" s="3"/>
      <c r="AO34" s="3"/>
      <c r="AP34" s="3"/>
    </row>
    <row r="35">
      <c r="A35" s="38"/>
      <c r="B35" s="38"/>
      <c r="C35" s="38"/>
      <c r="D35" s="46" t="s">
        <v>459</v>
      </c>
      <c r="E35" s="2">
        <v>45.0</v>
      </c>
      <c r="F35" s="102" t="s">
        <v>460</v>
      </c>
      <c r="G35" s="97">
        <f>SUM(E30:E34)</f>
        <v>11</v>
      </c>
      <c r="M35" s="103">
        <f>M34/K34</f>
        <v>0.5833333333</v>
      </c>
      <c r="Q35" s="103">
        <f>Q34/O34</f>
        <v>0.4</v>
      </c>
      <c r="S35" s="46" t="s">
        <v>459</v>
      </c>
      <c r="T35" s="2">
        <v>45.0</v>
      </c>
      <c r="U35" s="104" t="s">
        <v>460</v>
      </c>
      <c r="V35" s="11">
        <f>SUM(T30:T34)</f>
        <v>17</v>
      </c>
      <c r="X35" s="46" t="s">
        <v>459</v>
      </c>
      <c r="Y35" s="2">
        <v>81.0</v>
      </c>
      <c r="Z35" s="105" t="s">
        <v>460</v>
      </c>
      <c r="AA35" s="11">
        <f>SUM(Y30:Y33,Y34,AA30:AA33)</f>
        <v>13</v>
      </c>
      <c r="AD35" s="12"/>
      <c r="AG35" s="3"/>
      <c r="AH35" s="3"/>
      <c r="AI35" s="3"/>
      <c r="AJ35" s="3"/>
      <c r="AK35" s="3"/>
      <c r="AL35" s="3"/>
      <c r="AM35" s="3"/>
      <c r="AN35" s="3"/>
      <c r="AO35" s="3"/>
      <c r="AP35" s="3"/>
    </row>
    <row r="36">
      <c r="A36" s="38"/>
      <c r="B36" s="38"/>
      <c r="C36" s="38"/>
      <c r="G36" s="103">
        <f>G35/E35</f>
        <v>0.2444444444</v>
      </c>
      <c r="M36" s="12"/>
      <c r="Q36" s="12"/>
      <c r="V36" s="103">
        <f>V35/T35</f>
        <v>0.3777777778</v>
      </c>
      <c r="AA36" s="103">
        <f>AA35/Y35</f>
        <v>0.1604938272</v>
      </c>
      <c r="AG36" s="3"/>
      <c r="AH36" s="3"/>
      <c r="AI36" s="3"/>
      <c r="AJ36" s="3"/>
      <c r="AK36" s="3"/>
      <c r="AL36" s="3"/>
      <c r="AM36" s="3"/>
      <c r="AN36" s="3"/>
      <c r="AO36" s="3"/>
      <c r="AP36" s="3"/>
    </row>
    <row r="37">
      <c r="A37" s="38"/>
      <c r="B37" s="38"/>
      <c r="C37" s="38"/>
      <c r="D37" s="9" t="s">
        <v>463</v>
      </c>
      <c r="E37" s="10"/>
      <c r="F37" s="10"/>
      <c r="G37" s="15"/>
      <c r="H37" s="10"/>
      <c r="I37" s="10"/>
      <c r="J37" s="10"/>
      <c r="K37" s="10"/>
      <c r="L37" s="10"/>
      <c r="M37" s="10"/>
      <c r="N37" s="10"/>
      <c r="O37" s="10"/>
      <c r="P37" s="10"/>
      <c r="Q37" s="10"/>
      <c r="R37" s="10"/>
      <c r="S37" s="10"/>
      <c r="T37" s="10"/>
      <c r="U37" s="10"/>
      <c r="V37" s="15"/>
      <c r="W37" s="10"/>
      <c r="X37" s="10"/>
      <c r="Y37" s="10"/>
      <c r="Z37" s="10"/>
      <c r="AA37" s="15"/>
      <c r="AB37" s="10"/>
      <c r="AC37" s="10"/>
      <c r="AD37" s="10"/>
      <c r="AE37" s="10"/>
      <c r="AF37" s="10"/>
      <c r="AG37" s="13"/>
      <c r="AH37" s="3"/>
      <c r="AI37" s="3"/>
      <c r="AJ37" s="3"/>
      <c r="AK37" s="3"/>
      <c r="AL37" s="3"/>
      <c r="AM37" s="3"/>
      <c r="AN37" s="3"/>
      <c r="AO37" s="3"/>
      <c r="AP37" s="3"/>
    </row>
    <row r="38">
      <c r="A38" s="38"/>
      <c r="B38" s="38"/>
      <c r="C38" s="38"/>
      <c r="AG38" s="3"/>
      <c r="AH38" s="3"/>
      <c r="AI38" s="3"/>
      <c r="AJ38" s="3"/>
      <c r="AK38" s="3"/>
      <c r="AL38" s="3"/>
      <c r="AM38" s="3"/>
      <c r="AN38" s="3"/>
      <c r="AO38" s="3"/>
      <c r="AP38" s="3"/>
    </row>
    <row r="39">
      <c r="A39" s="38"/>
      <c r="B39" s="202"/>
      <c r="C39" s="202"/>
      <c r="D39" s="32" t="s">
        <v>368</v>
      </c>
      <c r="E39" s="2" t="s">
        <v>369</v>
      </c>
      <c r="J39" s="33" t="s">
        <v>370</v>
      </c>
      <c r="K39" s="2" t="s">
        <v>371</v>
      </c>
      <c r="N39" s="34" t="s">
        <v>372</v>
      </c>
      <c r="O39" s="2" t="s">
        <v>373</v>
      </c>
      <c r="S39" s="35" t="s">
        <v>374</v>
      </c>
      <c r="T39" s="2" t="s">
        <v>375</v>
      </c>
      <c r="X39" s="36" t="s">
        <v>376</v>
      </c>
      <c r="Y39" s="2" t="s">
        <v>377</v>
      </c>
      <c r="AG39" s="136" t="s">
        <v>379</v>
      </c>
      <c r="AH39" s="136" t="s">
        <v>380</v>
      </c>
      <c r="AI39" s="3"/>
      <c r="AJ39" s="47" t="s">
        <v>382</v>
      </c>
      <c r="AK39" s="3"/>
      <c r="AL39" s="3"/>
      <c r="AM39" s="3"/>
      <c r="AN39" s="3"/>
      <c r="AO39" s="3"/>
      <c r="AP39" s="3"/>
    </row>
    <row r="40">
      <c r="A40" s="38"/>
      <c r="B40" s="38"/>
      <c r="C40" s="38"/>
      <c r="D40" s="41">
        <v>5.0</v>
      </c>
      <c r="E40" s="42"/>
      <c r="F40" s="42"/>
      <c r="G40" s="42"/>
      <c r="H40" s="42"/>
      <c r="I40" s="42"/>
      <c r="J40" s="41">
        <v>4.0</v>
      </c>
      <c r="K40" s="42"/>
      <c r="L40" s="42"/>
      <c r="M40" s="42"/>
      <c r="N40" s="41">
        <v>4.0</v>
      </c>
      <c r="O40" s="42"/>
      <c r="P40" s="42"/>
      <c r="Q40" s="42"/>
      <c r="R40" s="42"/>
      <c r="S40" s="41">
        <v>5.0</v>
      </c>
      <c r="T40" s="42"/>
      <c r="U40" s="42"/>
      <c r="V40" s="42"/>
      <c r="W40" s="42"/>
      <c r="X40" s="41">
        <v>9.0</v>
      </c>
      <c r="Y40" s="2" t="s">
        <v>381</v>
      </c>
      <c r="AD40" s="48">
        <v>27.0</v>
      </c>
      <c r="AG40" s="183"/>
      <c r="AH40" s="151"/>
      <c r="AI40" s="3"/>
      <c r="AJ40" s="51">
        <v>5.0</v>
      </c>
      <c r="AK40" s="52">
        <v>4.0</v>
      </c>
      <c r="AL40" s="53">
        <v>3.0</v>
      </c>
      <c r="AM40" s="54">
        <v>2.0</v>
      </c>
      <c r="AN40" s="55">
        <v>1.0</v>
      </c>
      <c r="AO40" s="3"/>
      <c r="AP40" s="3"/>
    </row>
    <row r="41">
      <c r="A41" s="38"/>
      <c r="B41" s="38"/>
      <c r="C41" s="38"/>
      <c r="D41" s="46"/>
      <c r="E41" s="2"/>
      <c r="F41" s="2"/>
      <c r="G41" s="2"/>
      <c r="H41" s="2"/>
      <c r="I41" s="2"/>
      <c r="J41" s="46"/>
      <c r="K41" s="2"/>
      <c r="M41" s="2"/>
      <c r="N41" s="46"/>
      <c r="O41" s="2"/>
      <c r="P41" s="2"/>
      <c r="Q41" s="2"/>
      <c r="R41" s="2"/>
      <c r="S41" s="46"/>
      <c r="T41" s="2"/>
      <c r="X41" s="119"/>
      <c r="Y41" s="2"/>
      <c r="AG41" s="183"/>
      <c r="AH41" s="151"/>
      <c r="AI41" s="3"/>
      <c r="AJ41" s="184"/>
      <c r="AK41" s="185"/>
      <c r="AL41" s="186"/>
      <c r="AM41" s="187"/>
      <c r="AN41" s="188"/>
      <c r="AO41" s="3"/>
      <c r="AP41" s="3"/>
    </row>
    <row r="42">
      <c r="A42" s="38"/>
      <c r="B42" s="38"/>
      <c r="C42" s="38"/>
      <c r="D42" s="46"/>
      <c r="E42" s="2"/>
      <c r="F42" s="2"/>
      <c r="G42" s="2"/>
      <c r="H42" s="2"/>
      <c r="I42" s="2"/>
      <c r="J42" s="46"/>
      <c r="K42" s="2"/>
      <c r="M42" s="2"/>
      <c r="N42" s="46"/>
      <c r="O42" s="2"/>
      <c r="P42" s="2"/>
      <c r="Q42" s="2"/>
      <c r="R42" s="2"/>
      <c r="S42" s="46"/>
      <c r="T42" s="2"/>
      <c r="X42" s="119"/>
      <c r="Y42" s="2"/>
      <c r="AG42" s="183"/>
      <c r="AH42" s="151"/>
      <c r="AI42" s="3"/>
      <c r="AJ42" s="184"/>
      <c r="AK42" s="185"/>
      <c r="AL42" s="186"/>
      <c r="AM42" s="187"/>
      <c r="AN42" s="188"/>
      <c r="AO42" s="3"/>
      <c r="AP42" s="3"/>
    </row>
    <row r="43">
      <c r="A43" s="48" t="s">
        <v>383</v>
      </c>
      <c r="B43" s="48" t="s">
        <v>384</v>
      </c>
      <c r="C43" s="48" t="s">
        <v>315</v>
      </c>
      <c r="D43" s="49" t="s">
        <v>466</v>
      </c>
      <c r="E43" s="50" t="s">
        <v>467</v>
      </c>
      <c r="F43" s="50" t="s">
        <v>387</v>
      </c>
      <c r="J43" s="49" t="s">
        <v>466</v>
      </c>
      <c r="K43" s="50" t="s">
        <v>467</v>
      </c>
      <c r="L43" s="50" t="s">
        <v>387</v>
      </c>
      <c r="N43" s="49" t="s">
        <v>466</v>
      </c>
      <c r="O43" s="50" t="s">
        <v>467</v>
      </c>
      <c r="P43" s="50" t="s">
        <v>387</v>
      </c>
      <c r="S43" s="49" t="s">
        <v>466</v>
      </c>
      <c r="T43" s="50" t="s">
        <v>467</v>
      </c>
      <c r="U43" s="50" t="s">
        <v>387</v>
      </c>
      <c r="X43" s="49" t="s">
        <v>466</v>
      </c>
      <c r="Y43" s="50" t="s">
        <v>467</v>
      </c>
      <c r="Z43" s="50" t="s">
        <v>387</v>
      </c>
      <c r="AG43" s="189"/>
      <c r="AH43" s="151"/>
      <c r="AI43" s="3"/>
      <c r="AJ43" s="184"/>
      <c r="AK43" s="185"/>
      <c r="AL43" s="186"/>
      <c r="AM43" s="187"/>
      <c r="AN43" s="188"/>
      <c r="AO43" s="3"/>
      <c r="AP43" s="3"/>
    </row>
    <row r="44">
      <c r="A44" s="66">
        <v>1.0</v>
      </c>
      <c r="B44" s="66">
        <v>5.0</v>
      </c>
      <c r="C44" s="66">
        <v>2.0</v>
      </c>
      <c r="D44" s="60" t="s">
        <v>712</v>
      </c>
      <c r="E44" s="37">
        <v>4.0</v>
      </c>
      <c r="F44" s="59">
        <f t="shared" ref="F44:F52" si="9">E44/$D$40</f>
        <v>0.8</v>
      </c>
      <c r="G44" s="38"/>
      <c r="H44" s="38"/>
      <c r="I44" s="38"/>
      <c r="J44" s="60" t="s">
        <v>713</v>
      </c>
      <c r="K44" s="37">
        <v>3.0</v>
      </c>
      <c r="L44" s="59">
        <f t="shared" ref="L44:L52" si="10">K44/$J$40</f>
        <v>0.75</v>
      </c>
      <c r="M44" s="38"/>
      <c r="N44" s="60" t="s">
        <v>470</v>
      </c>
      <c r="O44" s="37">
        <v>3.0</v>
      </c>
      <c r="P44" s="59">
        <f t="shared" ref="P44:P52" si="11">O44/$N$40</f>
        <v>0.75</v>
      </c>
      <c r="Q44" s="38"/>
      <c r="R44" s="38"/>
      <c r="S44" s="60" t="s">
        <v>496</v>
      </c>
      <c r="T44" s="37">
        <v>5.0</v>
      </c>
      <c r="U44" s="59">
        <f t="shared" ref="U44:U52" si="12">T44/$S$40</f>
        <v>1</v>
      </c>
      <c r="V44" s="38"/>
      <c r="W44" s="38"/>
      <c r="X44" s="60" t="s">
        <v>652</v>
      </c>
      <c r="Y44" s="37">
        <v>6.0</v>
      </c>
      <c r="Z44" s="59">
        <f t="shared" ref="Z44:Z52" si="13">Y44/$X$40</f>
        <v>0.6666666667</v>
      </c>
      <c r="AA44" s="38"/>
      <c r="AB44" s="38"/>
      <c r="AC44" s="38"/>
      <c r="AG44" s="45">
        <f t="shared" ref="AG44:AG52" si="14">SUM(Y44,T44,O44,K44,E44)</f>
        <v>21</v>
      </c>
      <c r="AH44" s="65">
        <f t="shared" ref="AH44:AH52" si="15">AVERAGE(Z44,U44,P44,L44,F44)</f>
        <v>0.7933333333</v>
      </c>
      <c r="AI44" s="3"/>
      <c r="AJ44" s="67">
        <v>21.0</v>
      </c>
      <c r="AK44" s="68">
        <v>14.0</v>
      </c>
      <c r="AL44" s="68">
        <v>21.0</v>
      </c>
      <c r="AM44" s="68">
        <v>25.0</v>
      </c>
      <c r="AN44" s="69"/>
      <c r="AO44" s="3"/>
      <c r="AP44" s="66"/>
    </row>
    <row r="45">
      <c r="A45" s="66">
        <v>4.0</v>
      </c>
      <c r="B45" s="66">
        <v>2.0</v>
      </c>
      <c r="C45" s="66">
        <v>1.0</v>
      </c>
      <c r="D45" s="60" t="s">
        <v>491</v>
      </c>
      <c r="E45" s="37">
        <v>5.0</v>
      </c>
      <c r="F45" s="59">
        <f t="shared" si="9"/>
        <v>1</v>
      </c>
      <c r="G45" s="38"/>
      <c r="H45" s="38"/>
      <c r="I45" s="38"/>
      <c r="J45" s="60" t="s">
        <v>499</v>
      </c>
      <c r="K45" s="37">
        <v>3.0</v>
      </c>
      <c r="L45" s="59">
        <f t="shared" si="10"/>
        <v>0.75</v>
      </c>
      <c r="M45" s="38"/>
      <c r="N45" s="60" t="s">
        <v>470</v>
      </c>
      <c r="O45" s="37">
        <v>3.0</v>
      </c>
      <c r="P45" s="59">
        <f t="shared" si="11"/>
        <v>0.75</v>
      </c>
      <c r="Q45" s="38"/>
      <c r="R45" s="38"/>
      <c r="S45" s="60" t="s">
        <v>496</v>
      </c>
      <c r="T45" s="37">
        <v>5.0</v>
      </c>
      <c r="U45" s="59">
        <f t="shared" si="12"/>
        <v>1</v>
      </c>
      <c r="V45" s="38"/>
      <c r="W45" s="38"/>
      <c r="X45" s="60" t="s">
        <v>497</v>
      </c>
      <c r="Y45" s="37">
        <v>8.0</v>
      </c>
      <c r="Z45" s="59">
        <f t="shared" si="13"/>
        <v>0.8888888889</v>
      </c>
      <c r="AA45" s="38"/>
      <c r="AB45" s="38"/>
      <c r="AC45" s="38"/>
      <c r="AG45" s="45">
        <f t="shared" si="14"/>
        <v>24</v>
      </c>
      <c r="AH45" s="65">
        <f t="shared" si="15"/>
        <v>0.8777777778</v>
      </c>
      <c r="AI45" s="3"/>
      <c r="AJ45" s="71">
        <v>17.0</v>
      </c>
      <c r="AK45" s="72"/>
      <c r="AL45" s="72"/>
      <c r="AM45" s="72"/>
      <c r="AN45" s="73"/>
      <c r="AO45" s="3"/>
      <c r="AP45" s="66"/>
    </row>
    <row r="46">
      <c r="A46" s="66">
        <v>10.0</v>
      </c>
      <c r="B46" s="66">
        <v>5.0</v>
      </c>
      <c r="C46" s="66">
        <v>1.0</v>
      </c>
      <c r="D46" s="60" t="s">
        <v>714</v>
      </c>
      <c r="E46" s="37">
        <v>3.0</v>
      </c>
      <c r="F46" s="59">
        <f t="shared" si="9"/>
        <v>0.6</v>
      </c>
      <c r="G46" s="38"/>
      <c r="H46" s="38"/>
      <c r="I46" s="38"/>
      <c r="J46" s="60" t="s">
        <v>642</v>
      </c>
      <c r="K46" s="37">
        <v>3.0</v>
      </c>
      <c r="L46" s="59">
        <f t="shared" si="10"/>
        <v>0.75</v>
      </c>
      <c r="M46" s="38"/>
      <c r="N46" s="60" t="s">
        <v>470</v>
      </c>
      <c r="O46" s="37">
        <v>3.0</v>
      </c>
      <c r="P46" s="59">
        <f t="shared" si="11"/>
        <v>0.75</v>
      </c>
      <c r="Q46" s="38"/>
      <c r="R46" s="38"/>
      <c r="S46" s="60" t="s">
        <v>715</v>
      </c>
      <c r="T46" s="37">
        <v>2.0</v>
      </c>
      <c r="U46" s="59">
        <f t="shared" si="12"/>
        <v>0.4</v>
      </c>
      <c r="V46" s="38"/>
      <c r="W46" s="38"/>
      <c r="X46" s="60" t="s">
        <v>490</v>
      </c>
      <c r="Y46" s="37">
        <v>6.0</v>
      </c>
      <c r="Z46" s="59">
        <f t="shared" si="13"/>
        <v>0.6666666667</v>
      </c>
      <c r="AA46" s="38"/>
      <c r="AB46" s="38"/>
      <c r="AC46" s="38"/>
      <c r="AG46" s="45">
        <f t="shared" si="14"/>
        <v>17</v>
      </c>
      <c r="AH46" s="65">
        <f t="shared" si="15"/>
        <v>0.6333333333</v>
      </c>
      <c r="AI46" s="3"/>
      <c r="AJ46" s="71">
        <v>19.0</v>
      </c>
      <c r="AK46" s="72"/>
      <c r="AL46" s="72"/>
      <c r="AM46" s="72"/>
      <c r="AN46" s="73"/>
      <c r="AO46" s="3"/>
      <c r="AP46" s="66"/>
    </row>
    <row r="47">
      <c r="A47" s="66">
        <v>14.0</v>
      </c>
      <c r="B47" s="66">
        <v>3.0</v>
      </c>
      <c r="C47" s="66">
        <v>1.0</v>
      </c>
      <c r="D47" s="60" t="s">
        <v>491</v>
      </c>
      <c r="E47" s="37">
        <v>5.0</v>
      </c>
      <c r="F47" s="59">
        <f t="shared" si="9"/>
        <v>1</v>
      </c>
      <c r="G47" s="38"/>
      <c r="H47" s="38"/>
      <c r="I47" s="38"/>
      <c r="J47" s="60" t="s">
        <v>716</v>
      </c>
      <c r="K47" s="37">
        <v>3.0</v>
      </c>
      <c r="L47" s="59">
        <f t="shared" si="10"/>
        <v>0.75</v>
      </c>
      <c r="M47" s="38"/>
      <c r="N47" s="60" t="s">
        <v>717</v>
      </c>
      <c r="O47" s="37">
        <v>3.0</v>
      </c>
      <c r="P47" s="59">
        <f t="shared" si="11"/>
        <v>0.75</v>
      </c>
      <c r="Q47" s="38"/>
      <c r="R47" s="38"/>
      <c r="S47" s="60" t="s">
        <v>718</v>
      </c>
      <c r="T47" s="37">
        <v>4.0</v>
      </c>
      <c r="U47" s="59">
        <f t="shared" si="12"/>
        <v>0.8</v>
      </c>
      <c r="V47" s="38"/>
      <c r="W47" s="38"/>
      <c r="X47" s="60" t="s">
        <v>719</v>
      </c>
      <c r="Y47" s="37">
        <v>5.0</v>
      </c>
      <c r="Z47" s="59">
        <f t="shared" si="13"/>
        <v>0.5555555556</v>
      </c>
      <c r="AA47" s="38"/>
      <c r="AB47" s="38"/>
      <c r="AC47" s="38"/>
      <c r="AG47" s="45">
        <f t="shared" si="14"/>
        <v>20</v>
      </c>
      <c r="AH47" s="65">
        <f t="shared" si="15"/>
        <v>0.7711111111</v>
      </c>
      <c r="AI47" s="3"/>
      <c r="AJ47" s="71">
        <v>21.0</v>
      </c>
      <c r="AK47" s="72"/>
      <c r="AL47" s="72"/>
      <c r="AM47" s="72"/>
      <c r="AN47" s="73"/>
      <c r="AO47" s="3"/>
      <c r="AP47" s="66"/>
    </row>
    <row r="48">
      <c r="A48" s="66">
        <v>17.0</v>
      </c>
      <c r="B48" s="66">
        <v>5.0</v>
      </c>
      <c r="C48" s="66">
        <v>1.0</v>
      </c>
      <c r="D48" s="60" t="s">
        <v>720</v>
      </c>
      <c r="E48" s="37">
        <v>3.0</v>
      </c>
      <c r="F48" s="59">
        <f t="shared" si="9"/>
        <v>0.6</v>
      </c>
      <c r="G48" s="38"/>
      <c r="H48" s="38"/>
      <c r="I48" s="38"/>
      <c r="J48" s="60" t="s">
        <v>663</v>
      </c>
      <c r="K48" s="37">
        <v>3.0</v>
      </c>
      <c r="L48" s="59">
        <f t="shared" si="10"/>
        <v>0.75</v>
      </c>
      <c r="M48" s="38"/>
      <c r="N48" s="60" t="s">
        <v>470</v>
      </c>
      <c r="O48" s="37">
        <v>3.0</v>
      </c>
      <c r="P48" s="59">
        <f t="shared" si="11"/>
        <v>0.75</v>
      </c>
      <c r="Q48" s="38"/>
      <c r="R48" s="38"/>
      <c r="S48" s="60" t="s">
        <v>637</v>
      </c>
      <c r="T48" s="37">
        <v>4.0</v>
      </c>
      <c r="U48" s="59">
        <f t="shared" si="12"/>
        <v>0.8</v>
      </c>
      <c r="V48" s="38"/>
      <c r="W48" s="38"/>
      <c r="X48" s="60" t="s">
        <v>721</v>
      </c>
      <c r="Y48" s="37">
        <v>6.0</v>
      </c>
      <c r="Z48" s="59">
        <f t="shared" si="13"/>
        <v>0.6666666667</v>
      </c>
      <c r="AA48" s="38"/>
      <c r="AB48" s="38"/>
      <c r="AC48" s="38"/>
      <c r="AG48" s="45">
        <f t="shared" si="14"/>
        <v>19</v>
      </c>
      <c r="AH48" s="65">
        <f t="shared" si="15"/>
        <v>0.7133333333</v>
      </c>
      <c r="AI48" s="3"/>
      <c r="AJ48" s="71">
        <v>19.0</v>
      </c>
      <c r="AK48" s="72"/>
      <c r="AL48" s="72"/>
      <c r="AM48" s="72"/>
      <c r="AN48" s="73"/>
      <c r="AO48" s="3"/>
      <c r="AP48" s="66"/>
    </row>
    <row r="49">
      <c r="A49" s="66">
        <v>19.0</v>
      </c>
      <c r="B49" s="66">
        <v>5.0</v>
      </c>
      <c r="C49" s="66">
        <v>1.0</v>
      </c>
      <c r="D49" s="60" t="s">
        <v>639</v>
      </c>
      <c r="E49" s="37">
        <v>4.0</v>
      </c>
      <c r="F49" s="59">
        <f t="shared" si="9"/>
        <v>0.8</v>
      </c>
      <c r="G49" s="38"/>
      <c r="H49" s="38"/>
      <c r="I49" s="38"/>
      <c r="J49" s="60" t="s">
        <v>722</v>
      </c>
      <c r="K49" s="37">
        <v>4.0</v>
      </c>
      <c r="L49" s="59">
        <f t="shared" si="10"/>
        <v>1</v>
      </c>
      <c r="M49" s="38"/>
      <c r="N49" s="60" t="s">
        <v>470</v>
      </c>
      <c r="O49" s="37">
        <v>3.0</v>
      </c>
      <c r="P49" s="59">
        <f t="shared" si="11"/>
        <v>0.75</v>
      </c>
      <c r="Q49" s="38"/>
      <c r="R49" s="38"/>
      <c r="S49" s="60" t="s">
        <v>723</v>
      </c>
      <c r="T49" s="37">
        <v>5.0</v>
      </c>
      <c r="U49" s="59">
        <f t="shared" si="12"/>
        <v>1</v>
      </c>
      <c r="V49" s="38"/>
      <c r="W49" s="38"/>
      <c r="X49" s="60" t="s">
        <v>724</v>
      </c>
      <c r="Y49" s="37">
        <v>5.0</v>
      </c>
      <c r="Z49" s="59">
        <f t="shared" si="13"/>
        <v>0.5555555556</v>
      </c>
      <c r="AA49" s="38"/>
      <c r="AB49" s="38"/>
      <c r="AC49" s="38"/>
      <c r="AG49" s="45">
        <f t="shared" si="14"/>
        <v>21</v>
      </c>
      <c r="AH49" s="65">
        <f t="shared" si="15"/>
        <v>0.8211111111</v>
      </c>
      <c r="AI49" s="3"/>
      <c r="AJ49" s="76">
        <v>20.0</v>
      </c>
      <c r="AK49" s="77"/>
      <c r="AL49" s="77"/>
      <c r="AM49" s="77"/>
      <c r="AN49" s="78"/>
      <c r="AO49" s="3"/>
      <c r="AP49" s="66"/>
    </row>
    <row r="50">
      <c r="A50" s="66">
        <v>23.0</v>
      </c>
      <c r="B50" s="66">
        <v>2.0</v>
      </c>
      <c r="C50" s="66">
        <v>1.0</v>
      </c>
      <c r="D50" s="57" t="s">
        <v>246</v>
      </c>
      <c r="E50" s="37">
        <v>1.0</v>
      </c>
      <c r="F50" s="59">
        <f t="shared" si="9"/>
        <v>0.2</v>
      </c>
      <c r="G50" s="38"/>
      <c r="H50" s="38"/>
      <c r="I50" s="38"/>
      <c r="J50" s="60" t="s">
        <v>663</v>
      </c>
      <c r="K50" s="37">
        <v>3.0</v>
      </c>
      <c r="L50" s="59">
        <f t="shared" si="10"/>
        <v>0.75</v>
      </c>
      <c r="M50" s="38"/>
      <c r="N50" s="60" t="s">
        <v>470</v>
      </c>
      <c r="O50" s="37">
        <v>3.0</v>
      </c>
      <c r="P50" s="59">
        <f t="shared" si="11"/>
        <v>0.75</v>
      </c>
      <c r="Q50" s="38"/>
      <c r="R50" s="38"/>
      <c r="S50" s="60" t="s">
        <v>725</v>
      </c>
      <c r="T50" s="37">
        <v>4.0</v>
      </c>
      <c r="U50" s="59">
        <f t="shared" si="12"/>
        <v>0.8</v>
      </c>
      <c r="V50" s="38"/>
      <c r="W50" s="38"/>
      <c r="X50" s="60" t="s">
        <v>726</v>
      </c>
      <c r="Y50" s="37">
        <v>3.0</v>
      </c>
      <c r="Z50" s="59">
        <f t="shared" si="13"/>
        <v>0.3333333333</v>
      </c>
      <c r="AA50" s="38"/>
      <c r="AB50" s="38"/>
      <c r="AC50" s="38"/>
      <c r="AG50" s="45">
        <f t="shared" si="14"/>
        <v>14</v>
      </c>
      <c r="AH50" s="65">
        <f t="shared" si="15"/>
        <v>0.5666666667</v>
      </c>
      <c r="AI50" s="3"/>
      <c r="AJ50" s="3"/>
      <c r="AK50" s="3"/>
      <c r="AL50" s="3"/>
      <c r="AM50" s="3"/>
      <c r="AN50" s="3"/>
      <c r="AO50" s="3"/>
      <c r="AP50" s="66"/>
    </row>
    <row r="51">
      <c r="A51" s="66">
        <v>25.0</v>
      </c>
      <c r="B51" s="66">
        <v>5.0</v>
      </c>
      <c r="C51" s="66">
        <v>2.0</v>
      </c>
      <c r="D51" s="60" t="s">
        <v>727</v>
      </c>
      <c r="E51" s="37">
        <v>3.0</v>
      </c>
      <c r="F51" s="59">
        <f t="shared" si="9"/>
        <v>0.6</v>
      </c>
      <c r="G51" s="38"/>
      <c r="H51" s="38"/>
      <c r="I51" s="38"/>
      <c r="J51" s="60" t="s">
        <v>495</v>
      </c>
      <c r="K51" s="37">
        <v>4.0</v>
      </c>
      <c r="L51" s="59">
        <f t="shared" si="10"/>
        <v>1</v>
      </c>
      <c r="M51" s="38"/>
      <c r="N51" s="60" t="s">
        <v>728</v>
      </c>
      <c r="O51" s="37">
        <v>2.0</v>
      </c>
      <c r="P51" s="59">
        <f t="shared" si="11"/>
        <v>0.5</v>
      </c>
      <c r="Q51" s="38"/>
      <c r="R51" s="38"/>
      <c r="S51" s="60" t="s">
        <v>496</v>
      </c>
      <c r="T51" s="37">
        <v>5.0</v>
      </c>
      <c r="U51" s="59">
        <f t="shared" si="12"/>
        <v>1</v>
      </c>
      <c r="V51" s="38"/>
      <c r="W51" s="38"/>
      <c r="X51" s="60" t="s">
        <v>729</v>
      </c>
      <c r="Y51" s="37">
        <v>5.0</v>
      </c>
      <c r="Z51" s="59">
        <f t="shared" si="13"/>
        <v>0.5555555556</v>
      </c>
      <c r="AA51" s="38"/>
      <c r="AB51" s="38"/>
      <c r="AC51" s="38"/>
      <c r="AG51" s="45">
        <f t="shared" si="14"/>
        <v>19</v>
      </c>
      <c r="AH51" s="65">
        <f t="shared" si="15"/>
        <v>0.7311111111</v>
      </c>
      <c r="AI51" s="3"/>
      <c r="AJ51" s="3"/>
      <c r="AK51" s="3"/>
      <c r="AL51" s="3"/>
      <c r="AM51" s="3"/>
      <c r="AN51" s="3"/>
      <c r="AO51" s="3"/>
      <c r="AP51" s="66"/>
    </row>
    <row r="52">
      <c r="A52" s="66">
        <v>28.0</v>
      </c>
      <c r="B52" s="66">
        <v>5.0</v>
      </c>
      <c r="C52" s="66">
        <v>1.0</v>
      </c>
      <c r="D52" s="57" t="s">
        <v>49</v>
      </c>
      <c r="E52" s="37">
        <v>2.0</v>
      </c>
      <c r="F52" s="59">
        <f t="shared" si="9"/>
        <v>0.4</v>
      </c>
      <c r="G52" s="38"/>
      <c r="H52" s="38"/>
      <c r="I52" s="38"/>
      <c r="J52" s="60" t="s">
        <v>492</v>
      </c>
      <c r="K52" s="37">
        <v>3.0</v>
      </c>
      <c r="L52" s="59">
        <f t="shared" si="10"/>
        <v>0.75</v>
      </c>
      <c r="M52" s="38"/>
      <c r="N52" s="60" t="s">
        <v>470</v>
      </c>
      <c r="O52" s="37">
        <v>3.0</v>
      </c>
      <c r="P52" s="59">
        <f t="shared" si="11"/>
        <v>0.75</v>
      </c>
      <c r="Q52" s="38"/>
      <c r="R52" s="38"/>
      <c r="S52" s="60" t="s">
        <v>496</v>
      </c>
      <c r="T52" s="37">
        <v>5.0</v>
      </c>
      <c r="U52" s="59">
        <f t="shared" si="12"/>
        <v>1</v>
      </c>
      <c r="V52" s="38"/>
      <c r="W52" s="38"/>
      <c r="X52" s="60" t="s">
        <v>730</v>
      </c>
      <c r="Y52" s="37">
        <v>7.0</v>
      </c>
      <c r="Z52" s="59">
        <f t="shared" si="13"/>
        <v>0.7777777778</v>
      </c>
      <c r="AA52" s="38"/>
      <c r="AB52" s="38"/>
      <c r="AC52" s="38"/>
      <c r="AG52" s="201">
        <f t="shared" si="14"/>
        <v>20</v>
      </c>
      <c r="AH52" s="80">
        <f t="shared" si="15"/>
        <v>0.7355555556</v>
      </c>
      <c r="AI52" s="3"/>
      <c r="AJ52" s="3"/>
      <c r="AK52" s="3"/>
      <c r="AL52" s="3"/>
      <c r="AM52" s="3"/>
      <c r="AN52" s="3"/>
      <c r="AO52" s="3"/>
      <c r="AP52" s="66"/>
    </row>
    <row r="53" ht="17.25" customHeight="1">
      <c r="A53" s="121"/>
      <c r="B53" s="121"/>
      <c r="C53" s="121"/>
      <c r="D53" s="119"/>
      <c r="J53" s="119"/>
      <c r="L53" s="12"/>
      <c r="N53" s="119"/>
      <c r="S53" s="119"/>
      <c r="U53" s="12"/>
      <c r="X53" s="119"/>
      <c r="Z53" s="12"/>
      <c r="AG53" s="3"/>
      <c r="AH53" s="90">
        <f>AVERAGE(AH44:AH52)</f>
        <v>0.7381481481</v>
      </c>
      <c r="AI53" s="3"/>
      <c r="AJ53" s="3"/>
      <c r="AK53" s="3"/>
      <c r="AL53" s="3"/>
      <c r="AM53" s="3"/>
      <c r="AN53" s="3"/>
      <c r="AO53" s="3"/>
      <c r="AP53" s="3"/>
    </row>
    <row r="54">
      <c r="A54" s="121"/>
      <c r="B54" s="121"/>
      <c r="C54" s="121"/>
      <c r="D54" s="122" t="s">
        <v>504</v>
      </c>
      <c r="E54" s="85"/>
      <c r="J54" s="122" t="s">
        <v>504</v>
      </c>
      <c r="K54" s="85"/>
      <c r="N54" s="122" t="s">
        <v>504</v>
      </c>
      <c r="O54" s="85"/>
      <c r="S54" s="122" t="s">
        <v>504</v>
      </c>
      <c r="T54" s="85"/>
      <c r="X54" s="122" t="s">
        <v>504</v>
      </c>
      <c r="Y54" s="85"/>
      <c r="Z54" s="85"/>
      <c r="AA54" s="85"/>
      <c r="AG54" s="3"/>
      <c r="AH54" s="3"/>
      <c r="AI54" s="3"/>
      <c r="AJ54" s="3"/>
      <c r="AK54" s="3"/>
      <c r="AL54" s="3"/>
      <c r="AM54" s="3"/>
      <c r="AN54" s="3"/>
      <c r="AO54" s="3"/>
      <c r="AP54" s="3"/>
    </row>
    <row r="55">
      <c r="A55" s="121"/>
      <c r="B55" s="121"/>
      <c r="C55" s="121"/>
      <c r="D55" s="86" t="s">
        <v>435</v>
      </c>
      <c r="E55" s="37">
        <v>6.0</v>
      </c>
      <c r="J55" s="86" t="s">
        <v>436</v>
      </c>
      <c r="K55" s="37">
        <v>8.0</v>
      </c>
      <c r="N55" s="112" t="s">
        <v>437</v>
      </c>
      <c r="O55" s="203">
        <v>9.0</v>
      </c>
      <c r="S55" s="86" t="s">
        <v>438</v>
      </c>
      <c r="T55" s="37">
        <v>6.0</v>
      </c>
      <c r="X55" s="33" t="s">
        <v>439</v>
      </c>
      <c r="Y55" s="130">
        <v>9.0</v>
      </c>
      <c r="Z55" s="130" t="s">
        <v>440</v>
      </c>
      <c r="AA55" s="130">
        <v>9.0</v>
      </c>
      <c r="AG55" s="3"/>
      <c r="AH55" s="3"/>
      <c r="AI55" s="3"/>
      <c r="AJ55" s="3"/>
      <c r="AK55" s="3"/>
      <c r="AL55" s="3"/>
      <c r="AM55" s="3"/>
      <c r="AN55" s="3"/>
      <c r="AO55" s="3"/>
      <c r="AP55" s="3"/>
    </row>
    <row r="56">
      <c r="A56" s="121"/>
      <c r="B56" s="121"/>
      <c r="C56" s="121"/>
      <c r="D56" s="86" t="s">
        <v>441</v>
      </c>
      <c r="E56" s="37">
        <v>7.0</v>
      </c>
      <c r="J56" s="86" t="s">
        <v>442</v>
      </c>
      <c r="K56" s="37">
        <v>8.0</v>
      </c>
      <c r="N56" s="86" t="s">
        <v>443</v>
      </c>
      <c r="O56" s="37">
        <v>0.0</v>
      </c>
      <c r="S56" s="86" t="s">
        <v>444</v>
      </c>
      <c r="T56" s="37">
        <v>8.0</v>
      </c>
      <c r="X56" s="46" t="s">
        <v>445</v>
      </c>
      <c r="Y56" s="2">
        <v>5.0</v>
      </c>
      <c r="Z56" s="2" t="s">
        <v>446</v>
      </c>
      <c r="AA56" s="2">
        <v>5.0</v>
      </c>
      <c r="AD56" s="12"/>
      <c r="AG56" s="3"/>
      <c r="AH56" s="3"/>
      <c r="AI56" s="3"/>
      <c r="AJ56" s="3"/>
      <c r="AK56" s="3"/>
      <c r="AL56" s="3"/>
      <c r="AM56" s="3"/>
      <c r="AN56" s="3"/>
      <c r="AO56" s="3"/>
      <c r="AP56" s="3"/>
    </row>
    <row r="57">
      <c r="A57" s="121"/>
      <c r="B57" s="121"/>
      <c r="C57" s="121"/>
      <c r="D57" s="86" t="s">
        <v>447</v>
      </c>
      <c r="E57" s="37">
        <v>7.0</v>
      </c>
      <c r="J57" s="112" t="s">
        <v>448</v>
      </c>
      <c r="K57" s="203">
        <v>9.0</v>
      </c>
      <c r="N57" s="112" t="s">
        <v>449</v>
      </c>
      <c r="O57" s="203">
        <v>9.0</v>
      </c>
      <c r="S57" s="112" t="s">
        <v>450</v>
      </c>
      <c r="T57" s="203">
        <v>9.0</v>
      </c>
      <c r="X57" s="46" t="s">
        <v>451</v>
      </c>
      <c r="Y57" s="2">
        <v>6.0</v>
      </c>
      <c r="Z57" s="2" t="s">
        <v>452</v>
      </c>
      <c r="AA57" s="2">
        <v>5.0</v>
      </c>
      <c r="AG57" s="3"/>
      <c r="AH57" s="3"/>
      <c r="AI57" s="3"/>
      <c r="AJ57" s="3"/>
      <c r="AK57" s="3"/>
      <c r="AL57" s="3"/>
      <c r="AM57" s="3"/>
      <c r="AN57" s="3"/>
      <c r="AO57" s="3"/>
      <c r="AP57" s="3"/>
    </row>
    <row r="58">
      <c r="A58" s="121"/>
      <c r="B58" s="121"/>
      <c r="C58" s="121"/>
      <c r="D58" s="86" t="s">
        <v>453</v>
      </c>
      <c r="E58" s="37">
        <v>7.0</v>
      </c>
      <c r="J58" s="92" t="s">
        <v>454</v>
      </c>
      <c r="K58" s="93">
        <v>4.0</v>
      </c>
      <c r="N58" s="92" t="s">
        <v>206</v>
      </c>
      <c r="O58" s="93">
        <v>8.0</v>
      </c>
      <c r="S58" s="86" t="s">
        <v>455</v>
      </c>
      <c r="T58" s="37">
        <v>8.0</v>
      </c>
      <c r="X58" s="46" t="s">
        <v>456</v>
      </c>
      <c r="Y58" s="2">
        <v>7.0</v>
      </c>
      <c r="Z58" s="2" t="s">
        <v>457</v>
      </c>
      <c r="AA58" s="2">
        <v>2.0</v>
      </c>
      <c r="AG58" s="3"/>
      <c r="AH58" s="3"/>
      <c r="AI58" s="3"/>
      <c r="AJ58" s="3"/>
      <c r="AK58" s="3"/>
      <c r="AL58" s="3"/>
      <c r="AM58" s="3"/>
      <c r="AN58" s="3"/>
      <c r="AO58" s="3"/>
      <c r="AP58" s="3"/>
    </row>
    <row r="59">
      <c r="A59" s="121"/>
      <c r="B59" s="121"/>
      <c r="C59" s="121"/>
      <c r="D59" s="95" t="s">
        <v>458</v>
      </c>
      <c r="E59" s="14">
        <v>3.0</v>
      </c>
      <c r="I59" s="105" t="s">
        <v>459</v>
      </c>
      <c r="J59" s="119">
        <f>4*9</f>
        <v>36</v>
      </c>
      <c r="K59" s="11">
        <f>SUM(K55:K58)</f>
        <v>29</v>
      </c>
      <c r="M59" s="105" t="s">
        <v>459</v>
      </c>
      <c r="N59" s="119">
        <f>5*9</f>
        <v>45</v>
      </c>
      <c r="O59" s="11">
        <f>SUM(O55:O58)</f>
        <v>26</v>
      </c>
      <c r="S59" s="95" t="s">
        <v>461</v>
      </c>
      <c r="T59" s="14">
        <v>8.0</v>
      </c>
      <c r="X59" s="95" t="s">
        <v>462</v>
      </c>
      <c r="Y59" s="14">
        <v>3.0</v>
      </c>
      <c r="Z59" s="10"/>
      <c r="AA59" s="10"/>
      <c r="AG59" s="3"/>
      <c r="AH59" s="3"/>
      <c r="AI59" s="3"/>
      <c r="AJ59" s="3"/>
      <c r="AK59" s="3"/>
      <c r="AL59" s="3"/>
      <c r="AM59" s="3"/>
      <c r="AN59" s="3"/>
      <c r="AO59" s="3"/>
      <c r="AP59" s="3"/>
    </row>
    <row r="60">
      <c r="A60" s="121"/>
      <c r="B60" s="121"/>
      <c r="C60" s="125" t="s">
        <v>459</v>
      </c>
      <c r="D60" s="119">
        <f>5*9</f>
        <v>45</v>
      </c>
      <c r="E60" s="11">
        <f>SUM(E55:E59)</f>
        <v>30</v>
      </c>
      <c r="J60" s="119"/>
      <c r="K60" s="103">
        <f>K59/J59</f>
        <v>0.8055555556</v>
      </c>
      <c r="N60" s="119"/>
      <c r="O60" s="103">
        <f>O59/N59</f>
        <v>0.5777777778</v>
      </c>
      <c r="R60" s="105" t="s">
        <v>459</v>
      </c>
      <c r="S60" s="119">
        <f>5*9</f>
        <v>45</v>
      </c>
      <c r="T60" s="11">
        <f>SUM(T55:T59)</f>
        <v>39</v>
      </c>
      <c r="X60" s="46" t="s">
        <v>459</v>
      </c>
      <c r="Y60" s="11">
        <f>9*9</f>
        <v>81</v>
      </c>
      <c r="AA60" s="11">
        <f>SUM(Y55:Y59,AA55:AA58)</f>
        <v>51</v>
      </c>
      <c r="AG60" s="3"/>
      <c r="AH60" s="3"/>
      <c r="AI60" s="3"/>
      <c r="AJ60" s="3"/>
      <c r="AK60" s="3"/>
      <c r="AL60" s="3"/>
      <c r="AM60" s="3"/>
      <c r="AN60" s="3"/>
      <c r="AO60" s="3"/>
      <c r="AP60" s="3"/>
    </row>
    <row r="61">
      <c r="A61" s="121"/>
      <c r="B61" s="121"/>
      <c r="C61" s="121"/>
      <c r="D61" s="119"/>
      <c r="E61" s="204">
        <f>E60/D60</f>
        <v>0.6666666667</v>
      </c>
      <c r="S61" s="119"/>
      <c r="T61" s="205">
        <f>T60/S60</f>
        <v>0.8666666667</v>
      </c>
      <c r="X61" s="119"/>
      <c r="AA61" s="204">
        <f>AA60/Y60</f>
        <v>0.6296296296</v>
      </c>
      <c r="AG61" s="3"/>
      <c r="AH61" s="3"/>
      <c r="AI61" s="3"/>
      <c r="AJ61" s="3"/>
      <c r="AK61" s="3"/>
      <c r="AL61" s="3"/>
      <c r="AM61" s="3"/>
      <c r="AN61" s="3"/>
      <c r="AO61" s="3"/>
      <c r="AP61" s="3"/>
    </row>
    <row r="62">
      <c r="A62" s="121"/>
      <c r="B62" s="121"/>
      <c r="C62" s="121"/>
      <c r="E62" s="12"/>
      <c r="T62" s="89"/>
      <c r="AA62" s="12"/>
      <c r="AG62" s="3"/>
      <c r="AH62" s="3"/>
      <c r="AI62" s="3"/>
      <c r="AJ62" s="3"/>
      <c r="AK62" s="3"/>
      <c r="AL62" s="3"/>
      <c r="AM62" s="3"/>
      <c r="AN62" s="3"/>
      <c r="AO62" s="3"/>
      <c r="AP62" s="3"/>
    </row>
    <row r="63">
      <c r="A63" s="121"/>
      <c r="B63" s="121"/>
      <c r="C63" s="121"/>
      <c r="D63" s="9" t="s">
        <v>505</v>
      </c>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3"/>
      <c r="AH63" s="13"/>
      <c r="AI63" s="3"/>
      <c r="AJ63" s="3"/>
      <c r="AK63" s="3"/>
      <c r="AL63" s="3"/>
      <c r="AM63" s="3"/>
      <c r="AN63" s="3"/>
      <c r="AO63" s="3"/>
      <c r="AP63" s="3"/>
    </row>
    <row r="64">
      <c r="A64" s="121"/>
      <c r="B64" s="121"/>
      <c r="C64" s="121"/>
      <c r="AG64" s="3"/>
      <c r="AH64" s="3"/>
      <c r="AI64" s="3"/>
      <c r="AJ64" s="3"/>
      <c r="AK64" s="3"/>
      <c r="AL64" s="3"/>
      <c r="AM64" s="3"/>
      <c r="AN64" s="3"/>
      <c r="AO64" s="3"/>
      <c r="AP64" s="3"/>
    </row>
    <row r="65">
      <c r="A65" s="121"/>
      <c r="B65" s="121"/>
      <c r="C65" s="121"/>
      <c r="D65" s="129" t="s">
        <v>368</v>
      </c>
      <c r="E65" s="129"/>
      <c r="J65" s="130" t="s">
        <v>370</v>
      </c>
      <c r="K65" s="130"/>
      <c r="N65" s="131" t="s">
        <v>372</v>
      </c>
      <c r="O65" s="131"/>
      <c r="S65" s="132" t="s">
        <v>374</v>
      </c>
      <c r="T65" s="132"/>
      <c r="X65" s="133" t="s">
        <v>376</v>
      </c>
      <c r="Y65" s="133"/>
      <c r="Z65" s="133"/>
      <c r="AA65" s="133"/>
      <c r="AC65" s="2"/>
      <c r="AG65" s="3"/>
      <c r="AH65" s="3"/>
      <c r="AI65" s="3"/>
      <c r="AJ65" s="3"/>
      <c r="AK65" s="3"/>
      <c r="AL65" s="3"/>
      <c r="AM65" s="3"/>
      <c r="AN65" s="3"/>
      <c r="AO65" s="3"/>
      <c r="AP65" s="3"/>
    </row>
    <row r="66">
      <c r="A66" s="121"/>
      <c r="B66" s="121"/>
      <c r="C66" s="121"/>
      <c r="AG66" s="3"/>
      <c r="AH66" s="3"/>
      <c r="AI66" s="3"/>
      <c r="AJ66" s="3"/>
      <c r="AK66" s="3"/>
      <c r="AL66" s="3"/>
      <c r="AM66" s="3"/>
      <c r="AN66" s="3"/>
      <c r="AO66" s="3"/>
      <c r="AP66" s="3"/>
    </row>
    <row r="67">
      <c r="A67" s="121"/>
      <c r="B67" s="121"/>
      <c r="C67" s="121"/>
      <c r="D67" s="2" t="s">
        <v>435</v>
      </c>
      <c r="E67" s="2" t="s">
        <v>506</v>
      </c>
      <c r="J67" s="2" t="s">
        <v>436</v>
      </c>
      <c r="K67" s="2" t="s">
        <v>507</v>
      </c>
      <c r="N67" s="2" t="s">
        <v>437</v>
      </c>
      <c r="O67" s="2" t="s">
        <v>508</v>
      </c>
      <c r="S67" s="2" t="s">
        <v>438</v>
      </c>
      <c r="T67" s="2" t="s">
        <v>509</v>
      </c>
      <c r="X67" s="2" t="s">
        <v>439</v>
      </c>
      <c r="Y67" s="2" t="s">
        <v>510</v>
      </c>
      <c r="Z67" s="2" t="s">
        <v>440</v>
      </c>
      <c r="AA67" s="2" t="s">
        <v>511</v>
      </c>
      <c r="AG67" s="3"/>
      <c r="AH67" s="3"/>
      <c r="AI67" s="3"/>
      <c r="AJ67" s="3"/>
      <c r="AK67" s="3"/>
      <c r="AL67" s="3"/>
      <c r="AM67" s="3"/>
      <c r="AN67" s="3"/>
      <c r="AO67" s="3"/>
      <c r="AP67" s="3"/>
    </row>
    <row r="68">
      <c r="A68" s="37"/>
      <c r="B68" s="37"/>
      <c r="C68" s="37"/>
      <c r="D68" s="2" t="s">
        <v>441</v>
      </c>
      <c r="E68" s="2" t="s">
        <v>512</v>
      </c>
      <c r="J68" s="2" t="s">
        <v>442</v>
      </c>
      <c r="K68" s="2" t="s">
        <v>669</v>
      </c>
      <c r="N68" s="2" t="s">
        <v>443</v>
      </c>
      <c r="O68" s="2" t="s">
        <v>514</v>
      </c>
      <c r="S68" s="2" t="s">
        <v>461</v>
      </c>
      <c r="T68" s="2" t="s">
        <v>515</v>
      </c>
      <c r="X68" s="2" t="s">
        <v>445</v>
      </c>
      <c r="Y68" s="2" t="s">
        <v>516</v>
      </c>
      <c r="Z68" s="2" t="s">
        <v>446</v>
      </c>
      <c r="AA68" s="2" t="s">
        <v>517</v>
      </c>
      <c r="AG68" s="3"/>
      <c r="AH68" s="3"/>
      <c r="AI68" s="3"/>
      <c r="AJ68" s="3"/>
      <c r="AK68" s="3"/>
      <c r="AL68" s="3"/>
      <c r="AM68" s="3"/>
      <c r="AN68" s="3"/>
      <c r="AO68" s="3"/>
      <c r="AP68" s="3"/>
    </row>
    <row r="69">
      <c r="A69" s="37"/>
      <c r="B69" s="37"/>
      <c r="C69" s="37"/>
      <c r="D69" s="2" t="s">
        <v>518</v>
      </c>
      <c r="E69" s="2" t="s">
        <v>519</v>
      </c>
      <c r="J69" s="2" t="s">
        <v>520</v>
      </c>
      <c r="K69" s="2" t="s">
        <v>521</v>
      </c>
      <c r="N69" s="2" t="s">
        <v>522</v>
      </c>
      <c r="O69" s="2" t="s">
        <v>523</v>
      </c>
      <c r="S69" s="2" t="s">
        <v>444</v>
      </c>
      <c r="T69" s="2" t="s">
        <v>524</v>
      </c>
      <c r="X69" s="2" t="s">
        <v>451</v>
      </c>
      <c r="Y69" s="2" t="s">
        <v>525</v>
      </c>
      <c r="Z69" s="2" t="s">
        <v>452</v>
      </c>
      <c r="AA69" s="2" t="s">
        <v>526</v>
      </c>
      <c r="AG69" s="3"/>
      <c r="AH69" s="3"/>
      <c r="AI69" s="3"/>
      <c r="AJ69" s="3"/>
      <c r="AK69" s="3"/>
      <c r="AL69" s="3"/>
      <c r="AM69" s="3"/>
      <c r="AN69" s="3"/>
      <c r="AO69" s="3"/>
      <c r="AP69" s="3"/>
    </row>
    <row r="70">
      <c r="A70" s="37"/>
      <c r="B70" s="37"/>
      <c r="C70" s="37"/>
      <c r="D70" s="2" t="s">
        <v>453</v>
      </c>
      <c r="E70" s="2" t="s">
        <v>527</v>
      </c>
      <c r="J70" s="2" t="s">
        <v>448</v>
      </c>
      <c r="K70" s="2" t="s">
        <v>507</v>
      </c>
      <c r="N70" s="2" t="s">
        <v>206</v>
      </c>
      <c r="O70" s="2" t="s">
        <v>514</v>
      </c>
      <c r="S70" s="2" t="s">
        <v>450</v>
      </c>
      <c r="T70" s="2" t="s">
        <v>528</v>
      </c>
      <c r="X70" s="2" t="s">
        <v>456</v>
      </c>
      <c r="Y70" s="2" t="s">
        <v>529</v>
      </c>
      <c r="Z70" s="2" t="s">
        <v>457</v>
      </c>
      <c r="AA70" s="2" t="s">
        <v>530</v>
      </c>
      <c r="AG70" s="3"/>
      <c r="AH70" s="3"/>
      <c r="AI70" s="3"/>
      <c r="AJ70" s="3"/>
      <c r="AK70" s="3"/>
      <c r="AL70" s="3"/>
      <c r="AM70" s="3"/>
      <c r="AN70" s="3"/>
      <c r="AO70" s="3"/>
      <c r="AP70" s="3"/>
    </row>
    <row r="71">
      <c r="A71" s="37"/>
      <c r="B71" s="37"/>
      <c r="C71" s="37"/>
      <c r="D71" s="2" t="s">
        <v>531</v>
      </c>
      <c r="E71" s="2" t="s">
        <v>532</v>
      </c>
      <c r="S71" s="2" t="s">
        <v>455</v>
      </c>
      <c r="T71" s="2" t="s">
        <v>533</v>
      </c>
      <c r="X71" s="2" t="s">
        <v>534</v>
      </c>
      <c r="Y71" s="2" t="s">
        <v>535</v>
      </c>
      <c r="AG71" s="3"/>
      <c r="AH71" s="3"/>
      <c r="AI71" s="3"/>
      <c r="AJ71" s="3"/>
      <c r="AK71" s="3"/>
      <c r="AL71" s="3"/>
      <c r="AM71" s="3"/>
      <c r="AN71" s="3"/>
      <c r="AO71" s="3"/>
      <c r="AP71" s="3"/>
    </row>
    <row r="72">
      <c r="A72" s="38"/>
      <c r="B72" s="38"/>
      <c r="C72" s="38"/>
      <c r="AG72" s="3"/>
      <c r="AH72" s="3"/>
      <c r="AI72" s="3"/>
      <c r="AJ72" s="47" t="s">
        <v>382</v>
      </c>
      <c r="AK72" s="3"/>
      <c r="AL72" s="3"/>
      <c r="AM72" s="3"/>
      <c r="AN72" s="3"/>
      <c r="AO72" s="3"/>
      <c r="AP72" s="3"/>
    </row>
    <row r="73">
      <c r="A73" s="38"/>
      <c r="B73" s="38"/>
      <c r="C73" s="38"/>
      <c r="E73" s="129" t="s">
        <v>435</v>
      </c>
      <c r="F73" s="129" t="s">
        <v>441</v>
      </c>
      <c r="G73" s="129" t="s">
        <v>447</v>
      </c>
      <c r="H73" s="129" t="s">
        <v>453</v>
      </c>
      <c r="I73" s="129" t="s">
        <v>531</v>
      </c>
      <c r="J73" s="130" t="s">
        <v>436</v>
      </c>
      <c r="K73" s="130" t="s">
        <v>442</v>
      </c>
      <c r="L73" s="130" t="s">
        <v>454</v>
      </c>
      <c r="M73" s="130" t="s">
        <v>448</v>
      </c>
      <c r="N73" s="131" t="s">
        <v>437</v>
      </c>
      <c r="O73" s="131" t="s">
        <v>443</v>
      </c>
      <c r="P73" s="131" t="s">
        <v>449</v>
      </c>
      <c r="Q73" s="131" t="s">
        <v>206</v>
      </c>
      <c r="R73" s="132" t="s">
        <v>438</v>
      </c>
      <c r="S73" s="132" t="s">
        <v>461</v>
      </c>
      <c r="T73" s="132" t="s">
        <v>536</v>
      </c>
      <c r="U73" s="132" t="s">
        <v>450</v>
      </c>
      <c r="V73" s="132" t="s">
        <v>455</v>
      </c>
      <c r="W73" s="133" t="s">
        <v>439</v>
      </c>
      <c r="X73" s="133" t="s">
        <v>445</v>
      </c>
      <c r="Y73" s="133" t="s">
        <v>451</v>
      </c>
      <c r="Z73" s="133" t="s">
        <v>456</v>
      </c>
      <c r="AA73" s="133" t="s">
        <v>462</v>
      </c>
      <c r="AB73" s="133" t="s">
        <v>440</v>
      </c>
      <c r="AC73" s="133" t="s">
        <v>446</v>
      </c>
      <c r="AD73" s="133" t="s">
        <v>452</v>
      </c>
      <c r="AE73" s="134" t="s">
        <v>457</v>
      </c>
      <c r="AF73" s="135" t="s">
        <v>537</v>
      </c>
      <c r="AG73" s="136" t="s">
        <v>538</v>
      </c>
      <c r="AH73" s="3"/>
      <c r="AI73" s="3"/>
      <c r="AJ73" s="51">
        <v>5.0</v>
      </c>
      <c r="AK73" s="52">
        <v>4.0</v>
      </c>
      <c r="AL73" s="53">
        <v>3.0</v>
      </c>
      <c r="AM73" s="54">
        <v>2.0</v>
      </c>
      <c r="AN73" s="55">
        <v>1.0</v>
      </c>
      <c r="AO73" s="3"/>
      <c r="AP73" s="3"/>
    </row>
    <row r="74">
      <c r="A74" s="66"/>
      <c r="B74" s="66">
        <v>5.0</v>
      </c>
      <c r="C74" s="66">
        <v>2.0</v>
      </c>
      <c r="D74" s="4">
        <v>1.0</v>
      </c>
      <c r="E74" s="137" t="s">
        <v>555</v>
      </c>
      <c r="F74" s="2" t="s">
        <v>543</v>
      </c>
      <c r="G74" s="138" t="s">
        <v>557</v>
      </c>
      <c r="H74" s="137" t="s">
        <v>545</v>
      </c>
      <c r="I74" s="2" t="s">
        <v>539</v>
      </c>
      <c r="J74" s="2" t="s">
        <v>539</v>
      </c>
      <c r="K74" s="2" t="s">
        <v>567</v>
      </c>
      <c r="L74" s="2" t="s">
        <v>532</v>
      </c>
      <c r="M74" s="138" t="s">
        <v>507</v>
      </c>
      <c r="N74" s="2" t="s">
        <v>545</v>
      </c>
      <c r="O74" s="2" t="s">
        <v>539</v>
      </c>
      <c r="P74" s="2" t="s">
        <v>547</v>
      </c>
      <c r="Q74" s="2" t="s">
        <v>546</v>
      </c>
      <c r="R74" s="2" t="s">
        <v>557</v>
      </c>
      <c r="S74" s="137" t="s">
        <v>546</v>
      </c>
      <c r="T74" s="138" t="s">
        <v>553</v>
      </c>
      <c r="U74" s="137" t="s">
        <v>554</v>
      </c>
      <c r="V74" s="2" t="s">
        <v>557</v>
      </c>
      <c r="W74" s="2" t="s">
        <v>545</v>
      </c>
      <c r="X74" s="2" t="s">
        <v>539</v>
      </c>
      <c r="Y74" s="2" t="s">
        <v>539</v>
      </c>
      <c r="Z74" s="2" t="s">
        <v>555</v>
      </c>
      <c r="AA74" s="2" t="s">
        <v>539</v>
      </c>
      <c r="AB74" s="137" t="s">
        <v>553</v>
      </c>
      <c r="AC74" s="2" t="s">
        <v>566</v>
      </c>
      <c r="AD74" s="2" t="s">
        <v>539</v>
      </c>
      <c r="AE74" s="206" t="s">
        <v>539</v>
      </c>
      <c r="AF74" s="207">
        <v>3.0</v>
      </c>
      <c r="AG74" s="140">
        <f t="shared" ref="AG74:AG82" si="16">AF74/27</f>
        <v>0.1111111111</v>
      </c>
      <c r="AH74" s="110"/>
      <c r="AI74" s="110"/>
      <c r="AJ74" s="67">
        <v>3.0</v>
      </c>
      <c r="AK74" s="68">
        <v>0.0</v>
      </c>
      <c r="AL74" s="68"/>
      <c r="AM74" s="68">
        <v>4.0</v>
      </c>
      <c r="AN74" s="69"/>
      <c r="AO74" s="110"/>
      <c r="AP74" s="3"/>
    </row>
    <row r="75">
      <c r="A75" s="66"/>
      <c r="B75" s="66">
        <v>2.0</v>
      </c>
      <c r="C75" s="66">
        <v>1.0</v>
      </c>
      <c r="D75" s="4">
        <v>4.0</v>
      </c>
      <c r="E75" s="2" t="s">
        <v>539</v>
      </c>
      <c r="F75" s="2" t="s">
        <v>539</v>
      </c>
      <c r="G75" s="2" t="s">
        <v>539</v>
      </c>
      <c r="H75" s="2" t="s">
        <v>539</v>
      </c>
      <c r="I75" s="2" t="s">
        <v>539</v>
      </c>
      <c r="J75" s="2" t="s">
        <v>535</v>
      </c>
      <c r="K75" s="2" t="s">
        <v>557</v>
      </c>
      <c r="L75" s="2" t="s">
        <v>539</v>
      </c>
      <c r="M75" s="2" t="s">
        <v>560</v>
      </c>
      <c r="N75" s="137" t="s">
        <v>543</v>
      </c>
      <c r="O75" s="2" t="s">
        <v>545</v>
      </c>
      <c r="P75" s="2" t="s">
        <v>548</v>
      </c>
      <c r="Q75" s="2" t="s">
        <v>539</v>
      </c>
      <c r="R75" s="2" t="s">
        <v>539</v>
      </c>
      <c r="S75" s="138" t="s">
        <v>542</v>
      </c>
      <c r="T75" s="138" t="s">
        <v>553</v>
      </c>
      <c r="U75" s="137" t="s">
        <v>544</v>
      </c>
      <c r="V75" s="137" t="s">
        <v>576</v>
      </c>
      <c r="W75" s="138" t="s">
        <v>574</v>
      </c>
      <c r="X75" s="2" t="s">
        <v>539</v>
      </c>
      <c r="Y75" s="2" t="s">
        <v>539</v>
      </c>
      <c r="Z75" s="2" t="s">
        <v>539</v>
      </c>
      <c r="AA75" s="138" t="s">
        <v>582</v>
      </c>
      <c r="AB75" s="2" t="s">
        <v>539</v>
      </c>
      <c r="AC75" s="2" t="s">
        <v>539</v>
      </c>
      <c r="AD75" s="2" t="s">
        <v>572</v>
      </c>
      <c r="AE75" s="206" t="s">
        <v>539</v>
      </c>
      <c r="AF75" s="208">
        <v>4.0</v>
      </c>
      <c r="AG75" s="140">
        <f t="shared" si="16"/>
        <v>0.1481481481</v>
      </c>
      <c r="AH75" s="110"/>
      <c r="AI75" s="110"/>
      <c r="AJ75" s="71">
        <v>0.0</v>
      </c>
      <c r="AK75" s="72">
        <v>6.0</v>
      </c>
      <c r="AL75" s="72"/>
      <c r="AM75" s="72"/>
      <c r="AN75" s="73"/>
      <c r="AO75" s="110"/>
      <c r="AP75" s="3"/>
    </row>
    <row r="76">
      <c r="A76" s="66"/>
      <c r="B76" s="66">
        <v>5.0</v>
      </c>
      <c r="C76" s="66">
        <v>1.0</v>
      </c>
      <c r="D76" s="4">
        <v>10.0</v>
      </c>
      <c r="E76" s="2" t="s">
        <v>539</v>
      </c>
      <c r="F76" s="2" t="s">
        <v>539</v>
      </c>
      <c r="G76" s="2" t="s">
        <v>539</v>
      </c>
      <c r="H76" s="2" t="s">
        <v>539</v>
      </c>
      <c r="I76" s="2" t="s">
        <v>539</v>
      </c>
      <c r="J76" s="2" t="s">
        <v>539</v>
      </c>
      <c r="K76" s="2" t="s">
        <v>539</v>
      </c>
      <c r="L76" s="2" t="s">
        <v>539</v>
      </c>
      <c r="M76" s="2" t="s">
        <v>539</v>
      </c>
      <c r="N76" s="2" t="s">
        <v>539</v>
      </c>
      <c r="O76" s="2" t="s">
        <v>539</v>
      </c>
      <c r="P76" s="2" t="s">
        <v>539</v>
      </c>
      <c r="Q76" s="2" t="s">
        <v>539</v>
      </c>
      <c r="R76" s="2" t="s">
        <v>539</v>
      </c>
      <c r="S76" s="2" t="s">
        <v>539</v>
      </c>
      <c r="T76" s="2" t="s">
        <v>539</v>
      </c>
      <c r="U76" s="2" t="s">
        <v>539</v>
      </c>
      <c r="V76" s="2" t="s">
        <v>539</v>
      </c>
      <c r="W76" s="2" t="s">
        <v>539</v>
      </c>
      <c r="X76" s="2" t="s">
        <v>539</v>
      </c>
      <c r="Y76" s="2" t="s">
        <v>539</v>
      </c>
      <c r="Z76" s="2" t="s">
        <v>539</v>
      </c>
      <c r="AA76" s="2" t="s">
        <v>539</v>
      </c>
      <c r="AB76" s="2" t="s">
        <v>539</v>
      </c>
      <c r="AC76" s="2" t="s">
        <v>539</v>
      </c>
      <c r="AD76" s="2" t="s">
        <v>539</v>
      </c>
      <c r="AE76" s="206" t="s">
        <v>539</v>
      </c>
      <c r="AF76" s="207">
        <v>0.0</v>
      </c>
      <c r="AG76" s="140">
        <f t="shared" si="16"/>
        <v>0</v>
      </c>
      <c r="AH76" s="110"/>
      <c r="AI76" s="110"/>
      <c r="AJ76" s="71">
        <v>1.0</v>
      </c>
      <c r="AK76" s="72"/>
      <c r="AL76" s="72"/>
      <c r="AM76" s="72"/>
      <c r="AN76" s="73"/>
      <c r="AO76" s="110"/>
      <c r="AP76" s="3"/>
    </row>
    <row r="77">
      <c r="A77" s="66"/>
      <c r="B77" s="66">
        <v>3.0</v>
      </c>
      <c r="C77" s="66">
        <v>1.0</v>
      </c>
      <c r="D77" s="4">
        <v>14.0</v>
      </c>
      <c r="E77" s="2" t="s">
        <v>539</v>
      </c>
      <c r="F77" s="2" t="s">
        <v>539</v>
      </c>
      <c r="G77" s="2" t="s">
        <v>539</v>
      </c>
      <c r="H77" s="2" t="s">
        <v>539</v>
      </c>
      <c r="I77" s="2" t="s">
        <v>539</v>
      </c>
      <c r="J77" s="2" t="s">
        <v>539</v>
      </c>
      <c r="K77" s="2" t="s">
        <v>539</v>
      </c>
      <c r="L77" s="2" t="s">
        <v>539</v>
      </c>
      <c r="M77" s="2" t="s">
        <v>539</v>
      </c>
      <c r="N77" s="2" t="s">
        <v>539</v>
      </c>
      <c r="O77" s="2" t="s">
        <v>539</v>
      </c>
      <c r="P77" s="2" t="s">
        <v>539</v>
      </c>
      <c r="Q77" s="2" t="s">
        <v>539</v>
      </c>
      <c r="R77" s="2" t="s">
        <v>539</v>
      </c>
      <c r="S77" s="2" t="s">
        <v>539</v>
      </c>
      <c r="T77" s="2" t="s">
        <v>539</v>
      </c>
      <c r="U77" s="2" t="s">
        <v>539</v>
      </c>
      <c r="V77" s="2" t="s">
        <v>539</v>
      </c>
      <c r="W77" s="2" t="s">
        <v>539</v>
      </c>
      <c r="X77" s="2" t="s">
        <v>539</v>
      </c>
      <c r="Y77" s="2" t="s">
        <v>539</v>
      </c>
      <c r="Z77" s="2" t="s">
        <v>539</v>
      </c>
      <c r="AA77" s="2" t="s">
        <v>539</v>
      </c>
      <c r="AB77" s="2" t="s">
        <v>539</v>
      </c>
      <c r="AC77" s="2" t="s">
        <v>539</v>
      </c>
      <c r="AD77" s="2" t="s">
        <v>539</v>
      </c>
      <c r="AE77" s="206" t="s">
        <v>539</v>
      </c>
      <c r="AF77" s="209">
        <v>0.0</v>
      </c>
      <c r="AG77" s="140">
        <f t="shared" si="16"/>
        <v>0</v>
      </c>
      <c r="AH77" s="110"/>
      <c r="AI77" s="110"/>
      <c r="AJ77" s="71">
        <v>2.0</v>
      </c>
      <c r="AK77" s="72"/>
      <c r="AL77" s="72"/>
      <c r="AM77" s="72"/>
      <c r="AN77" s="73"/>
      <c r="AO77" s="110"/>
      <c r="AP77" s="3"/>
    </row>
    <row r="78">
      <c r="A78" s="66"/>
      <c r="B78" s="66">
        <v>5.0</v>
      </c>
      <c r="C78" s="66">
        <v>1.0</v>
      </c>
      <c r="D78" s="4">
        <v>17.0</v>
      </c>
      <c r="E78" s="2" t="s">
        <v>539</v>
      </c>
      <c r="F78" s="2" t="s">
        <v>557</v>
      </c>
      <c r="G78" s="2" t="s">
        <v>539</v>
      </c>
      <c r="H78" s="2" t="s">
        <v>539</v>
      </c>
      <c r="I78" s="2" t="s">
        <v>539</v>
      </c>
      <c r="J78" s="137" t="s">
        <v>545</v>
      </c>
      <c r="K78" s="2" t="s">
        <v>569</v>
      </c>
      <c r="L78" s="137" t="s">
        <v>558</v>
      </c>
      <c r="M78" s="2" t="s">
        <v>563</v>
      </c>
      <c r="N78" s="2" t="s">
        <v>544</v>
      </c>
      <c r="O78" s="2" t="s">
        <v>731</v>
      </c>
      <c r="P78" s="2" t="s">
        <v>514</v>
      </c>
      <c r="Q78" s="2" t="s">
        <v>540</v>
      </c>
      <c r="R78" s="2" t="s">
        <v>542</v>
      </c>
      <c r="S78" s="2" t="s">
        <v>539</v>
      </c>
      <c r="T78" s="137" t="s">
        <v>532</v>
      </c>
      <c r="U78" s="2" t="s">
        <v>521</v>
      </c>
      <c r="V78" s="2" t="s">
        <v>564</v>
      </c>
      <c r="W78" s="2" t="s">
        <v>572</v>
      </c>
      <c r="X78" s="137" t="s">
        <v>676</v>
      </c>
      <c r="Y78" s="2" t="s">
        <v>539</v>
      </c>
      <c r="Z78" s="2" t="s">
        <v>732</v>
      </c>
      <c r="AA78" s="138" t="s">
        <v>573</v>
      </c>
      <c r="AB78" s="137" t="s">
        <v>543</v>
      </c>
      <c r="AC78" s="137" t="s">
        <v>540</v>
      </c>
      <c r="AD78" s="2" t="s">
        <v>558</v>
      </c>
      <c r="AE78" s="206" t="s">
        <v>670</v>
      </c>
      <c r="AF78" s="207">
        <v>1.0</v>
      </c>
      <c r="AG78" s="140">
        <f t="shared" si="16"/>
        <v>0.03703703704</v>
      </c>
      <c r="AH78" s="110"/>
      <c r="AI78" s="110"/>
      <c r="AJ78" s="71">
        <v>10.0</v>
      </c>
      <c r="AK78" s="72"/>
      <c r="AL78" s="72"/>
      <c r="AM78" s="72"/>
      <c r="AN78" s="73"/>
      <c r="AO78" s="110"/>
      <c r="AP78" s="3"/>
    </row>
    <row r="79">
      <c r="A79" s="66"/>
      <c r="B79" s="66">
        <v>5.0</v>
      </c>
      <c r="C79" s="66">
        <v>1.0</v>
      </c>
      <c r="D79" s="4">
        <v>19.0</v>
      </c>
      <c r="E79" s="2" t="s">
        <v>532</v>
      </c>
      <c r="F79" s="2" t="s">
        <v>541</v>
      </c>
      <c r="G79" s="2" t="s">
        <v>539</v>
      </c>
      <c r="H79" s="2" t="s">
        <v>539</v>
      </c>
      <c r="I79" s="137" t="s">
        <v>558</v>
      </c>
      <c r="J79" s="2" t="s">
        <v>512</v>
      </c>
      <c r="K79" s="2" t="s">
        <v>532</v>
      </c>
      <c r="L79" s="2" t="s">
        <v>539</v>
      </c>
      <c r="M79" s="2" t="s">
        <v>539</v>
      </c>
      <c r="N79" s="137" t="s">
        <v>543</v>
      </c>
      <c r="O79" s="2" t="s">
        <v>539</v>
      </c>
      <c r="P79" s="2" t="s">
        <v>539</v>
      </c>
      <c r="Q79" s="2" t="s">
        <v>555</v>
      </c>
      <c r="R79" s="2" t="s">
        <v>539</v>
      </c>
      <c r="S79" s="138" t="s">
        <v>552</v>
      </c>
      <c r="T79" s="137" t="s">
        <v>547</v>
      </c>
      <c r="U79" s="138" t="s">
        <v>553</v>
      </c>
      <c r="V79" s="2" t="s">
        <v>539</v>
      </c>
      <c r="W79" s="2" t="s">
        <v>539</v>
      </c>
      <c r="X79" s="2" t="s">
        <v>539</v>
      </c>
      <c r="Y79" s="2" t="s">
        <v>539</v>
      </c>
      <c r="Z79" s="2" t="s">
        <v>539</v>
      </c>
      <c r="AA79" s="2" t="s">
        <v>539</v>
      </c>
      <c r="AB79" s="2" t="s">
        <v>539</v>
      </c>
      <c r="AC79" s="2" t="s">
        <v>539</v>
      </c>
      <c r="AD79" s="2" t="s">
        <v>539</v>
      </c>
      <c r="AE79" s="206" t="s">
        <v>539</v>
      </c>
      <c r="AF79" s="207">
        <v>2.0</v>
      </c>
      <c r="AG79" s="140">
        <f t="shared" si="16"/>
        <v>0.07407407407</v>
      </c>
      <c r="AH79" s="110"/>
      <c r="AI79" s="110"/>
      <c r="AJ79" s="76">
        <v>3.0</v>
      </c>
      <c r="AK79" s="77"/>
      <c r="AL79" s="77"/>
      <c r="AM79" s="77"/>
      <c r="AN79" s="78"/>
      <c r="AO79" s="110"/>
      <c r="AP79" s="3"/>
    </row>
    <row r="80">
      <c r="A80" s="66"/>
      <c r="B80" s="66">
        <v>2.0</v>
      </c>
      <c r="C80" s="66">
        <v>1.0</v>
      </c>
      <c r="D80" s="4">
        <v>23.0</v>
      </c>
      <c r="E80" s="138" t="s">
        <v>579</v>
      </c>
      <c r="F80" s="2" t="s">
        <v>539</v>
      </c>
      <c r="G80" s="2" t="s">
        <v>539</v>
      </c>
      <c r="H80" s="2" t="s">
        <v>539</v>
      </c>
      <c r="I80" s="2" t="s">
        <v>539</v>
      </c>
      <c r="J80" s="138" t="s">
        <v>571</v>
      </c>
      <c r="K80" s="137" t="s">
        <v>559</v>
      </c>
      <c r="L80" s="2" t="s">
        <v>539</v>
      </c>
      <c r="M80" s="137" t="s">
        <v>575</v>
      </c>
      <c r="N80" s="138" t="s">
        <v>542</v>
      </c>
      <c r="O80" s="2" t="s">
        <v>554</v>
      </c>
      <c r="P80" s="2" t="s">
        <v>733</v>
      </c>
      <c r="Q80" s="138" t="s">
        <v>734</v>
      </c>
      <c r="R80" s="2" t="s">
        <v>554</v>
      </c>
      <c r="S80" s="137" t="s">
        <v>557</v>
      </c>
      <c r="T80" s="138" t="s">
        <v>553</v>
      </c>
      <c r="U80" s="138" t="s">
        <v>572</v>
      </c>
      <c r="V80" s="2" t="s">
        <v>552</v>
      </c>
      <c r="W80" s="2" t="s">
        <v>539</v>
      </c>
      <c r="X80" s="2" t="s">
        <v>539</v>
      </c>
      <c r="Y80" s="2" t="s">
        <v>539</v>
      </c>
      <c r="Z80" s="2" t="s">
        <v>539</v>
      </c>
      <c r="AA80" s="2" t="s">
        <v>539</v>
      </c>
      <c r="AB80" s="2" t="s">
        <v>539</v>
      </c>
      <c r="AC80" s="2" t="s">
        <v>539</v>
      </c>
      <c r="AD80" s="2" t="s">
        <v>539</v>
      </c>
      <c r="AE80" s="206" t="s">
        <v>539</v>
      </c>
      <c r="AF80" s="209">
        <v>6.0</v>
      </c>
      <c r="AG80" s="140">
        <f t="shared" si="16"/>
        <v>0.2222222222</v>
      </c>
      <c r="AH80" s="110"/>
      <c r="AI80" s="110"/>
      <c r="AJ80" s="110"/>
      <c r="AK80" s="110"/>
      <c r="AL80" s="110"/>
      <c r="AM80" s="110"/>
      <c r="AN80" s="110"/>
      <c r="AO80" s="110"/>
      <c r="AP80" s="3"/>
    </row>
    <row r="81">
      <c r="A81" s="66"/>
      <c r="B81" s="66">
        <v>5.0</v>
      </c>
      <c r="C81" s="66">
        <v>2.0</v>
      </c>
      <c r="D81" s="4">
        <v>25.0</v>
      </c>
      <c r="E81" s="2" t="s">
        <v>545</v>
      </c>
      <c r="F81" s="2" t="s">
        <v>547</v>
      </c>
      <c r="G81" s="138" t="s">
        <v>546</v>
      </c>
      <c r="H81" s="137" t="s">
        <v>532</v>
      </c>
      <c r="I81" s="2" t="s">
        <v>556</v>
      </c>
      <c r="J81" s="138" t="s">
        <v>567</v>
      </c>
      <c r="K81" s="2" t="s">
        <v>545</v>
      </c>
      <c r="L81" s="2" t="s">
        <v>532</v>
      </c>
      <c r="M81" s="2" t="s">
        <v>521</v>
      </c>
      <c r="N81" s="2" t="s">
        <v>561</v>
      </c>
      <c r="O81" s="138" t="s">
        <v>532</v>
      </c>
      <c r="P81" s="2" t="s">
        <v>543</v>
      </c>
      <c r="Q81" s="138" t="s">
        <v>553</v>
      </c>
      <c r="R81" s="138" t="s">
        <v>547</v>
      </c>
      <c r="S81" s="138" t="s">
        <v>552</v>
      </c>
      <c r="T81" s="138" t="s">
        <v>546</v>
      </c>
      <c r="U81" s="137" t="s">
        <v>550</v>
      </c>
      <c r="V81" s="137" t="s">
        <v>543</v>
      </c>
      <c r="W81" s="2" t="s">
        <v>546</v>
      </c>
      <c r="X81" s="138" t="s">
        <v>558</v>
      </c>
      <c r="Y81" s="2" t="s">
        <v>539</v>
      </c>
      <c r="Z81" s="138" t="s">
        <v>554</v>
      </c>
      <c r="AA81" s="2" t="s">
        <v>575</v>
      </c>
      <c r="AB81" s="137" t="s">
        <v>553</v>
      </c>
      <c r="AC81" s="2" t="s">
        <v>514</v>
      </c>
      <c r="AD81" s="2" t="s">
        <v>557</v>
      </c>
      <c r="AE81" s="210" t="s">
        <v>569</v>
      </c>
      <c r="AF81" s="207">
        <v>10.0</v>
      </c>
      <c r="AG81" s="140">
        <f t="shared" si="16"/>
        <v>0.3703703704</v>
      </c>
      <c r="AH81" s="110"/>
      <c r="AI81" s="110"/>
      <c r="AJ81" s="110"/>
      <c r="AK81" s="110"/>
      <c r="AL81" s="110"/>
      <c r="AM81" s="110"/>
      <c r="AN81" s="110"/>
      <c r="AO81" s="110"/>
      <c r="AP81" s="3"/>
    </row>
    <row r="82">
      <c r="A82" s="66"/>
      <c r="B82" s="66">
        <v>5.0</v>
      </c>
      <c r="C82" s="66">
        <v>1.0</v>
      </c>
      <c r="D82" s="4">
        <v>28.0</v>
      </c>
      <c r="E82" s="14" t="s">
        <v>539</v>
      </c>
      <c r="F82" s="14" t="s">
        <v>539</v>
      </c>
      <c r="G82" s="14" t="s">
        <v>539</v>
      </c>
      <c r="H82" s="14" t="s">
        <v>543</v>
      </c>
      <c r="I82" s="14" t="s">
        <v>539</v>
      </c>
      <c r="J82" s="14" t="s">
        <v>556</v>
      </c>
      <c r="K82" s="145" t="s">
        <v>558</v>
      </c>
      <c r="L82" s="14" t="s">
        <v>550</v>
      </c>
      <c r="M82" s="14" t="s">
        <v>563</v>
      </c>
      <c r="N82" s="144" t="s">
        <v>550</v>
      </c>
      <c r="O82" s="14" t="s">
        <v>521</v>
      </c>
      <c r="P82" s="145" t="s">
        <v>676</v>
      </c>
      <c r="Q82" s="14" t="s">
        <v>545</v>
      </c>
      <c r="R82" s="144" t="s">
        <v>550</v>
      </c>
      <c r="S82" s="14" t="s">
        <v>567</v>
      </c>
      <c r="T82" s="145" t="s">
        <v>542</v>
      </c>
      <c r="U82" s="14" t="s">
        <v>558</v>
      </c>
      <c r="V82" s="144" t="s">
        <v>556</v>
      </c>
      <c r="W82" s="14" t="s">
        <v>546</v>
      </c>
      <c r="X82" s="14" t="s">
        <v>545</v>
      </c>
      <c r="Y82" s="14" t="s">
        <v>539</v>
      </c>
      <c r="Z82" s="14" t="s">
        <v>535</v>
      </c>
      <c r="AA82" s="14" t="s">
        <v>539</v>
      </c>
      <c r="AB82" s="14" t="s">
        <v>539</v>
      </c>
      <c r="AC82" s="14" t="s">
        <v>539</v>
      </c>
      <c r="AD82" s="145" t="s">
        <v>564</v>
      </c>
      <c r="AE82" s="211" t="s">
        <v>539</v>
      </c>
      <c r="AF82" s="212">
        <v>3.0</v>
      </c>
      <c r="AG82" s="147">
        <f t="shared" si="16"/>
        <v>0.1111111111</v>
      </c>
      <c r="AH82" s="110"/>
      <c r="AI82" s="110"/>
      <c r="AJ82" s="110"/>
      <c r="AK82" s="110"/>
      <c r="AL82" s="110"/>
      <c r="AM82" s="110"/>
      <c r="AN82" s="110"/>
      <c r="AO82" s="110"/>
      <c r="AP82" s="3"/>
    </row>
    <row r="83">
      <c r="A83" s="66"/>
      <c r="B83" s="66"/>
      <c r="C83" s="66"/>
      <c r="E83" s="213">
        <v>1.0</v>
      </c>
      <c r="F83" s="213">
        <v>0.0</v>
      </c>
      <c r="G83" s="213">
        <v>2.0</v>
      </c>
      <c r="H83" s="213">
        <v>0.0</v>
      </c>
      <c r="I83" s="213">
        <v>0.0</v>
      </c>
      <c r="J83" s="213">
        <v>2.0</v>
      </c>
      <c r="K83" s="213">
        <v>0.0</v>
      </c>
      <c r="L83" s="213">
        <v>0.0</v>
      </c>
      <c r="M83" s="213">
        <v>1.0</v>
      </c>
      <c r="N83" s="213">
        <v>2.0</v>
      </c>
      <c r="O83" s="213">
        <v>1.0</v>
      </c>
      <c r="P83" s="213">
        <v>0.0</v>
      </c>
      <c r="Q83" s="213">
        <v>2.0</v>
      </c>
      <c r="R83" s="213">
        <v>2.0</v>
      </c>
      <c r="S83" s="213">
        <v>3.0</v>
      </c>
      <c r="T83" s="213">
        <v>4.0</v>
      </c>
      <c r="U83" s="213">
        <v>2.0</v>
      </c>
      <c r="V83" s="213">
        <v>1.0</v>
      </c>
      <c r="W83" s="213">
        <v>1.0</v>
      </c>
      <c r="X83" s="213">
        <v>1.0</v>
      </c>
      <c r="Y83" s="213">
        <v>0.0</v>
      </c>
      <c r="Z83" s="213">
        <v>1.0</v>
      </c>
      <c r="AA83" s="213">
        <v>2.0</v>
      </c>
      <c r="AB83" s="213">
        <v>0.0</v>
      </c>
      <c r="AC83" s="213">
        <v>0.0</v>
      </c>
      <c r="AD83" s="213">
        <v>0.0</v>
      </c>
      <c r="AE83" s="213">
        <v>1.0</v>
      </c>
      <c r="AG83" s="90">
        <f>AVERAGE(AG74:AG82)</f>
        <v>0.1193415638</v>
      </c>
      <c r="AH83" s="3"/>
      <c r="AI83" s="3"/>
      <c r="AJ83" s="3"/>
      <c r="AK83" s="3"/>
      <c r="AL83" s="3"/>
      <c r="AM83" s="3"/>
      <c r="AN83" s="3"/>
      <c r="AO83" s="3"/>
      <c r="AP83" s="3"/>
    </row>
    <row r="84">
      <c r="A84" s="66"/>
      <c r="B84" s="66"/>
      <c r="C84" s="66"/>
      <c r="AG84" s="3"/>
      <c r="AH84" s="3"/>
      <c r="AI84" s="3"/>
      <c r="AJ84" s="3"/>
      <c r="AK84" s="3"/>
      <c r="AL84" s="3"/>
      <c r="AM84" s="3"/>
      <c r="AN84" s="3"/>
      <c r="AO84" s="3"/>
      <c r="AP84" s="3"/>
    </row>
    <row r="85">
      <c r="A85" s="66"/>
      <c r="B85" s="66"/>
      <c r="C85" s="66"/>
      <c r="AG85" s="3"/>
      <c r="AH85" s="3"/>
      <c r="AI85" s="3"/>
      <c r="AJ85" s="3"/>
      <c r="AK85" s="3"/>
      <c r="AL85" s="3"/>
      <c r="AM85" s="3"/>
      <c r="AN85" s="3"/>
      <c r="AO85" s="3"/>
      <c r="AP85" s="3"/>
    </row>
    <row r="86">
      <c r="A86" s="66"/>
      <c r="B86" s="66"/>
      <c r="C86" s="66"/>
      <c r="D86" s="148"/>
      <c r="E86" s="2" t="s">
        <v>585</v>
      </c>
      <c r="AG86" s="3"/>
      <c r="AH86" s="3"/>
      <c r="AI86" s="3"/>
      <c r="AJ86" s="3"/>
      <c r="AK86" s="3"/>
      <c r="AL86" s="3"/>
      <c r="AM86" s="3"/>
      <c r="AN86" s="3"/>
      <c r="AO86" s="3"/>
      <c r="AP86" s="3"/>
    </row>
    <row r="87">
      <c r="A87" s="66"/>
      <c r="B87" s="66"/>
      <c r="C87" s="66"/>
      <c r="D87" s="149"/>
      <c r="E87" s="2" t="s">
        <v>586</v>
      </c>
      <c r="AG87" s="3"/>
      <c r="AH87" s="3"/>
      <c r="AI87" s="3"/>
      <c r="AJ87" s="3"/>
      <c r="AK87" s="3"/>
      <c r="AL87" s="3"/>
      <c r="AM87" s="3"/>
      <c r="AN87" s="3"/>
      <c r="AO87" s="3"/>
      <c r="AP87" s="3"/>
    </row>
    <row r="88">
      <c r="A88" s="66"/>
      <c r="B88" s="66"/>
      <c r="C88" s="66"/>
      <c r="AG88" s="3"/>
      <c r="AH88" s="3"/>
      <c r="AI88" s="3"/>
      <c r="AJ88" s="3"/>
      <c r="AK88" s="3"/>
      <c r="AL88" s="3"/>
      <c r="AM88" s="3"/>
      <c r="AN88" s="3"/>
      <c r="AO88" s="3"/>
      <c r="AP88" s="3"/>
    </row>
    <row r="89">
      <c r="A89" s="66"/>
      <c r="B89" s="66"/>
      <c r="C89" s="66"/>
      <c r="E89" s="14" t="s">
        <v>459</v>
      </c>
      <c r="F89" s="14">
        <v>45.0</v>
      </c>
      <c r="G89" s="14" t="s">
        <v>588</v>
      </c>
      <c r="H89" s="150">
        <v>3.0</v>
      </c>
      <c r="J89" s="14" t="s">
        <v>589</v>
      </c>
      <c r="K89" s="14">
        <v>36.0</v>
      </c>
      <c r="L89" s="14" t="s">
        <v>590</v>
      </c>
      <c r="M89" s="14">
        <v>3.0</v>
      </c>
      <c r="O89" s="14" t="s">
        <v>459</v>
      </c>
      <c r="P89" s="14">
        <v>45.0</v>
      </c>
      <c r="Q89" s="14" t="s">
        <v>590</v>
      </c>
      <c r="R89" s="14">
        <v>5.0</v>
      </c>
      <c r="T89" s="14" t="s">
        <v>459</v>
      </c>
      <c r="U89" s="14">
        <v>45.0</v>
      </c>
      <c r="V89" s="14" t="s">
        <v>590</v>
      </c>
      <c r="W89" s="14">
        <v>10.0</v>
      </c>
      <c r="Y89" s="14" t="s">
        <v>459</v>
      </c>
      <c r="Z89" s="14">
        <v>81.0</v>
      </c>
      <c r="AA89" s="14" t="s">
        <v>590</v>
      </c>
      <c r="AB89" s="14">
        <v>6.0</v>
      </c>
      <c r="AG89" s="3"/>
      <c r="AH89" s="3"/>
      <c r="AI89" s="3"/>
      <c r="AJ89" s="3"/>
      <c r="AK89" s="3"/>
      <c r="AL89" s="3"/>
      <c r="AM89" s="3"/>
      <c r="AN89" s="3"/>
      <c r="AO89" s="3"/>
      <c r="AP89" s="3"/>
    </row>
    <row r="90">
      <c r="A90" s="38"/>
      <c r="B90" s="38"/>
      <c r="C90" s="38"/>
      <c r="H90" s="103">
        <f>H89/F89</f>
        <v>0.06666666667</v>
      </c>
      <c r="M90" s="103">
        <f>M89/K89</f>
        <v>0.08333333333</v>
      </c>
      <c r="R90" s="103">
        <f>R89/P89</f>
        <v>0.1111111111</v>
      </c>
      <c r="W90" s="103">
        <f>W89/U89</f>
        <v>0.2222222222</v>
      </c>
      <c r="AB90" s="103">
        <f>AB89/Z89</f>
        <v>0.07407407407</v>
      </c>
      <c r="AD90" s="2"/>
      <c r="AG90" s="3"/>
      <c r="AH90" s="3"/>
      <c r="AI90" s="3"/>
      <c r="AJ90" s="3"/>
      <c r="AK90" s="3"/>
      <c r="AL90" s="3"/>
      <c r="AM90" s="3"/>
      <c r="AN90" s="3"/>
      <c r="AO90" s="3"/>
      <c r="AP90" s="3"/>
    </row>
    <row r="91">
      <c r="AE91" s="12"/>
      <c r="AG91" s="3"/>
      <c r="AH91" s="3"/>
      <c r="AI91" s="3"/>
      <c r="AJ91" s="3"/>
      <c r="AK91" s="3"/>
      <c r="AL91" s="3"/>
      <c r="AM91" s="3"/>
      <c r="AN91" s="3"/>
      <c r="AO91" s="3"/>
      <c r="AP91" s="3"/>
    </row>
    <row r="92">
      <c r="AG92" s="3"/>
      <c r="AH92" s="3"/>
      <c r="AI92" s="3"/>
      <c r="AJ92" s="3"/>
      <c r="AK92" s="3"/>
      <c r="AL92" s="3"/>
      <c r="AM92" s="3"/>
      <c r="AN92" s="3"/>
      <c r="AO92" s="3"/>
      <c r="AP92" s="3"/>
    </row>
    <row r="93">
      <c r="AG93" s="3"/>
      <c r="AH93" s="3"/>
      <c r="AI93" s="3"/>
      <c r="AJ93" s="3"/>
      <c r="AK93" s="3"/>
      <c r="AL93" s="3"/>
      <c r="AM93" s="3"/>
      <c r="AN93" s="3"/>
      <c r="AO93" s="3"/>
      <c r="AP93" s="3"/>
    </row>
    <row r="94">
      <c r="AG94" s="3"/>
      <c r="AH94" s="3"/>
      <c r="AI94" s="3"/>
      <c r="AJ94" s="3"/>
      <c r="AK94" s="3"/>
      <c r="AL94" s="3"/>
      <c r="AM94" s="3"/>
      <c r="AN94" s="3"/>
      <c r="AO94" s="3"/>
      <c r="AP94" s="3"/>
    </row>
    <row r="95">
      <c r="AG95" s="3"/>
      <c r="AH95" s="3"/>
      <c r="AI95" s="3"/>
      <c r="AJ95" s="3"/>
      <c r="AK95" s="3"/>
      <c r="AL95" s="3"/>
      <c r="AM95" s="3"/>
      <c r="AN95" s="3"/>
      <c r="AO95" s="3"/>
      <c r="AP95" s="3"/>
    </row>
    <row r="96">
      <c r="AG96" s="3"/>
      <c r="AH96" s="3"/>
      <c r="AI96" s="3"/>
      <c r="AJ96" s="3"/>
      <c r="AK96" s="3"/>
      <c r="AL96" s="3"/>
      <c r="AM96" s="3"/>
      <c r="AN96" s="3"/>
      <c r="AO96" s="3"/>
      <c r="AP96" s="3"/>
    </row>
    <row r="97">
      <c r="AG97" s="3"/>
      <c r="AH97" s="3"/>
      <c r="AI97" s="3"/>
      <c r="AJ97" s="3"/>
      <c r="AK97" s="3"/>
      <c r="AL97" s="3"/>
      <c r="AM97" s="3"/>
      <c r="AN97" s="3"/>
      <c r="AO97" s="3"/>
      <c r="AP97" s="3"/>
    </row>
    <row r="98">
      <c r="AG98" s="3"/>
      <c r="AH98" s="3"/>
      <c r="AI98" s="3"/>
      <c r="AJ98" s="3"/>
      <c r="AK98" s="3"/>
      <c r="AL98" s="3"/>
      <c r="AM98" s="3"/>
      <c r="AN98" s="3"/>
      <c r="AO98" s="3"/>
      <c r="AP98" s="3"/>
    </row>
    <row r="99">
      <c r="AG99" s="3"/>
      <c r="AH99" s="3"/>
      <c r="AI99" s="3"/>
      <c r="AJ99" s="3"/>
      <c r="AK99" s="3"/>
      <c r="AL99" s="3"/>
      <c r="AM99" s="3"/>
      <c r="AN99" s="3"/>
      <c r="AO99" s="3"/>
      <c r="AP99" s="3"/>
    </row>
    <row r="100">
      <c r="AG100" s="3"/>
      <c r="AH100" s="3"/>
      <c r="AI100" s="3"/>
      <c r="AJ100" s="3"/>
      <c r="AK100" s="3"/>
      <c r="AL100" s="3"/>
      <c r="AM100" s="3"/>
      <c r="AN100" s="3"/>
      <c r="AO100" s="3"/>
      <c r="AP100" s="3"/>
    </row>
    <row r="101">
      <c r="AG101" s="3"/>
      <c r="AH101" s="3"/>
      <c r="AI101" s="3"/>
      <c r="AJ101" s="3"/>
      <c r="AK101" s="3"/>
      <c r="AL101" s="3"/>
      <c r="AM101" s="3"/>
      <c r="AN101" s="3"/>
      <c r="AO101" s="3"/>
      <c r="AP101" s="3"/>
    </row>
    <row r="102">
      <c r="AG102" s="3"/>
      <c r="AH102" s="3"/>
      <c r="AI102" s="3"/>
      <c r="AJ102" s="3"/>
      <c r="AK102" s="3"/>
      <c r="AL102" s="3"/>
      <c r="AM102" s="3"/>
      <c r="AN102" s="3"/>
      <c r="AO102" s="3"/>
      <c r="AP102" s="3"/>
    </row>
    <row r="103">
      <c r="AG103" s="3"/>
      <c r="AH103" s="3"/>
      <c r="AI103" s="3"/>
      <c r="AJ103" s="3"/>
      <c r="AK103" s="3"/>
      <c r="AL103" s="3"/>
      <c r="AM103" s="3"/>
      <c r="AN103" s="3"/>
      <c r="AO103" s="3"/>
      <c r="AP103" s="3"/>
    </row>
    <row r="104">
      <c r="AG104" s="3"/>
      <c r="AH104" s="3"/>
      <c r="AI104" s="3"/>
      <c r="AJ104" s="3"/>
      <c r="AK104" s="3"/>
      <c r="AL104" s="3"/>
      <c r="AM104" s="3"/>
      <c r="AN104" s="3"/>
      <c r="AO104" s="3"/>
      <c r="AP104" s="3"/>
    </row>
    <row r="105">
      <c r="AG105" s="3"/>
      <c r="AH105" s="3"/>
      <c r="AI105" s="3"/>
      <c r="AJ105" s="3"/>
      <c r="AK105" s="3"/>
      <c r="AL105" s="3"/>
      <c r="AM105" s="3"/>
      <c r="AN105" s="3"/>
      <c r="AO105" s="3"/>
      <c r="AP105" s="3"/>
    </row>
    <row r="106">
      <c r="AG106" s="3"/>
      <c r="AH106" s="3"/>
      <c r="AI106" s="3"/>
      <c r="AJ106" s="3"/>
      <c r="AK106" s="3"/>
      <c r="AL106" s="3"/>
      <c r="AM106" s="3"/>
      <c r="AN106" s="3"/>
      <c r="AO106" s="3"/>
      <c r="AP106" s="3"/>
    </row>
    <row r="107">
      <c r="AG107" s="3"/>
      <c r="AH107" s="3"/>
      <c r="AI107" s="3"/>
      <c r="AJ107" s="3"/>
      <c r="AK107" s="3"/>
      <c r="AL107" s="3"/>
      <c r="AM107" s="3"/>
      <c r="AN107" s="3"/>
      <c r="AO107" s="3"/>
      <c r="AP107" s="3"/>
    </row>
    <row r="108">
      <c r="AG108" s="3"/>
      <c r="AH108" s="3"/>
      <c r="AI108" s="3"/>
      <c r="AJ108" s="3"/>
      <c r="AK108" s="3"/>
      <c r="AL108" s="3"/>
      <c r="AM108" s="3"/>
      <c r="AN108" s="3"/>
      <c r="AO108" s="3"/>
      <c r="AP108" s="3"/>
    </row>
    <row r="109">
      <c r="AG109" s="3"/>
      <c r="AH109" s="3"/>
      <c r="AI109" s="3"/>
      <c r="AJ109" s="3"/>
      <c r="AK109" s="3"/>
      <c r="AL109" s="3"/>
      <c r="AM109" s="3"/>
      <c r="AN109" s="3"/>
      <c r="AO109" s="3"/>
      <c r="AP109" s="3"/>
    </row>
    <row r="110">
      <c r="AG110" s="3"/>
      <c r="AH110" s="3"/>
      <c r="AI110" s="3"/>
      <c r="AJ110" s="3"/>
      <c r="AK110" s="3"/>
      <c r="AL110" s="3"/>
      <c r="AM110" s="3"/>
      <c r="AN110" s="3"/>
      <c r="AO110" s="3"/>
      <c r="AP110" s="3"/>
    </row>
    <row r="111">
      <c r="AG111" s="3"/>
      <c r="AH111" s="3"/>
      <c r="AI111" s="3"/>
      <c r="AJ111" s="3"/>
      <c r="AK111" s="3"/>
      <c r="AL111" s="3"/>
      <c r="AM111" s="3"/>
      <c r="AN111" s="3"/>
      <c r="AO111" s="3"/>
      <c r="AP111" s="3"/>
    </row>
    <row r="112">
      <c r="AG112" s="3"/>
      <c r="AH112" s="3"/>
      <c r="AI112" s="3"/>
      <c r="AJ112" s="3"/>
      <c r="AK112" s="3"/>
      <c r="AL112" s="3"/>
      <c r="AM112" s="3"/>
      <c r="AN112" s="3"/>
      <c r="AO112" s="3"/>
      <c r="AP112" s="3"/>
    </row>
    <row r="113">
      <c r="AG113" s="3"/>
      <c r="AH113" s="3"/>
      <c r="AI113" s="3"/>
      <c r="AJ113" s="3"/>
      <c r="AK113" s="3"/>
      <c r="AL113" s="3"/>
      <c r="AM113" s="3"/>
      <c r="AN113" s="3"/>
      <c r="AO113" s="3"/>
      <c r="AP113" s="3"/>
    </row>
    <row r="114">
      <c r="AG114" s="3"/>
      <c r="AH114" s="3"/>
      <c r="AI114" s="3"/>
      <c r="AJ114" s="3"/>
      <c r="AK114" s="3"/>
      <c r="AL114" s="3"/>
      <c r="AM114" s="3"/>
      <c r="AN114" s="3"/>
      <c r="AO114" s="3"/>
      <c r="AP114" s="3"/>
    </row>
    <row r="115">
      <c r="AG115" s="3"/>
      <c r="AH115" s="3"/>
      <c r="AI115" s="3"/>
      <c r="AJ115" s="3"/>
      <c r="AK115" s="3"/>
      <c r="AL115" s="3"/>
      <c r="AM115" s="3"/>
      <c r="AN115" s="3"/>
      <c r="AO115" s="3"/>
      <c r="AP115" s="3"/>
    </row>
    <row r="116">
      <c r="AG116" s="3"/>
      <c r="AH116" s="3"/>
      <c r="AI116" s="3"/>
      <c r="AJ116" s="3"/>
      <c r="AK116" s="3"/>
      <c r="AL116" s="3"/>
      <c r="AM116" s="3"/>
      <c r="AN116" s="3"/>
      <c r="AO116" s="3"/>
      <c r="AP116" s="3"/>
    </row>
    <row r="117">
      <c r="AG117" s="3"/>
      <c r="AH117" s="3"/>
      <c r="AI117" s="3"/>
      <c r="AJ117" s="3"/>
      <c r="AK117" s="3"/>
      <c r="AL117" s="3"/>
      <c r="AM117" s="3"/>
      <c r="AN117" s="3"/>
      <c r="AO117" s="3"/>
      <c r="AP117" s="3"/>
    </row>
    <row r="118">
      <c r="AG118" s="3"/>
      <c r="AH118" s="3"/>
      <c r="AI118" s="3"/>
      <c r="AJ118" s="3"/>
      <c r="AK118" s="3"/>
      <c r="AL118" s="3"/>
      <c r="AM118" s="3"/>
      <c r="AN118" s="3"/>
      <c r="AO118" s="3"/>
      <c r="AP118" s="3"/>
    </row>
    <row r="119">
      <c r="AG119" s="3"/>
      <c r="AH119" s="3"/>
      <c r="AI119" s="3"/>
      <c r="AJ119" s="3"/>
      <c r="AK119" s="3"/>
      <c r="AL119" s="3"/>
      <c r="AM119" s="3"/>
      <c r="AN119" s="3"/>
      <c r="AO119" s="3"/>
      <c r="AP119" s="3"/>
    </row>
    <row r="120">
      <c r="AG120" s="3"/>
      <c r="AH120" s="3"/>
      <c r="AI120" s="3"/>
      <c r="AJ120" s="3"/>
      <c r="AK120" s="3"/>
      <c r="AL120" s="3"/>
      <c r="AM120" s="3"/>
      <c r="AN120" s="3"/>
      <c r="AO120" s="3"/>
      <c r="AP120" s="3"/>
    </row>
    <row r="121">
      <c r="AG121" s="3"/>
      <c r="AH121" s="3"/>
      <c r="AI121" s="3"/>
      <c r="AJ121" s="3"/>
      <c r="AK121" s="3"/>
      <c r="AL121" s="3"/>
      <c r="AM121" s="3"/>
      <c r="AN121" s="3"/>
      <c r="AO121" s="3"/>
      <c r="AP121" s="3"/>
    </row>
    <row r="122">
      <c r="AG122" s="3"/>
      <c r="AH122" s="3"/>
      <c r="AI122" s="3"/>
      <c r="AJ122" s="3"/>
      <c r="AK122" s="3"/>
      <c r="AL122" s="3"/>
      <c r="AM122" s="3"/>
      <c r="AN122" s="3"/>
      <c r="AO122" s="3"/>
      <c r="AP122" s="3"/>
    </row>
    <row r="123">
      <c r="AG123" s="3"/>
      <c r="AH123" s="3"/>
      <c r="AI123" s="3"/>
      <c r="AJ123" s="3"/>
      <c r="AK123" s="3"/>
      <c r="AL123" s="3"/>
      <c r="AM123" s="3"/>
      <c r="AN123" s="3"/>
      <c r="AO123" s="3"/>
      <c r="AP123" s="3"/>
    </row>
    <row r="124">
      <c r="AG124" s="3"/>
      <c r="AH124" s="3"/>
      <c r="AI124" s="3"/>
      <c r="AJ124" s="3"/>
      <c r="AK124" s="3"/>
      <c r="AL124" s="3"/>
      <c r="AM124" s="3"/>
      <c r="AN124" s="3"/>
      <c r="AO124" s="3"/>
      <c r="AP124" s="3"/>
    </row>
    <row r="125">
      <c r="AG125" s="3"/>
      <c r="AH125" s="3"/>
      <c r="AI125" s="3"/>
      <c r="AJ125" s="3"/>
      <c r="AK125" s="3"/>
      <c r="AL125" s="3"/>
      <c r="AM125" s="3"/>
      <c r="AN125" s="3"/>
      <c r="AO125" s="3"/>
      <c r="AP125" s="3"/>
    </row>
    <row r="126">
      <c r="AG126" s="3"/>
      <c r="AH126" s="3"/>
      <c r="AI126" s="3"/>
      <c r="AJ126" s="3"/>
      <c r="AK126" s="3"/>
      <c r="AL126" s="3"/>
      <c r="AM126" s="3"/>
      <c r="AN126" s="3"/>
      <c r="AO126" s="3"/>
      <c r="AP126" s="3"/>
    </row>
    <row r="127">
      <c r="AG127" s="3"/>
      <c r="AH127" s="3"/>
      <c r="AI127" s="3"/>
      <c r="AJ127" s="3"/>
      <c r="AK127" s="3"/>
      <c r="AL127" s="3"/>
      <c r="AM127" s="3"/>
      <c r="AN127" s="3"/>
      <c r="AO127" s="3"/>
      <c r="AP127" s="3"/>
    </row>
    <row r="128">
      <c r="AG128" s="3"/>
      <c r="AH128" s="3"/>
      <c r="AI128" s="3"/>
      <c r="AJ128" s="3"/>
      <c r="AK128" s="3"/>
      <c r="AL128" s="3"/>
      <c r="AM128" s="3"/>
      <c r="AN128" s="3"/>
      <c r="AO128" s="3"/>
      <c r="AP128" s="3"/>
    </row>
    <row r="129">
      <c r="AG129" s="3"/>
      <c r="AH129" s="3"/>
      <c r="AI129" s="3"/>
      <c r="AJ129" s="3"/>
      <c r="AK129" s="3"/>
      <c r="AL129" s="3"/>
      <c r="AM129" s="3"/>
      <c r="AN129" s="3"/>
      <c r="AO129" s="3"/>
      <c r="AP129" s="3"/>
    </row>
    <row r="130">
      <c r="AG130" s="3"/>
      <c r="AH130" s="3"/>
      <c r="AI130" s="3"/>
      <c r="AJ130" s="3"/>
      <c r="AK130" s="3"/>
      <c r="AL130" s="3"/>
      <c r="AM130" s="3"/>
      <c r="AN130" s="3"/>
      <c r="AO130" s="3"/>
      <c r="AP130" s="3"/>
    </row>
    <row r="131">
      <c r="AG131" s="3"/>
      <c r="AH131" s="3"/>
      <c r="AI131" s="3"/>
      <c r="AJ131" s="3"/>
      <c r="AK131" s="3"/>
      <c r="AL131" s="3"/>
      <c r="AM131" s="3"/>
      <c r="AN131" s="3"/>
      <c r="AO131" s="3"/>
      <c r="AP131" s="3"/>
    </row>
    <row r="132">
      <c r="AG132" s="3"/>
      <c r="AH132" s="3"/>
      <c r="AI132" s="3"/>
      <c r="AJ132" s="3"/>
      <c r="AK132" s="3"/>
      <c r="AL132" s="3"/>
      <c r="AM132" s="3"/>
      <c r="AN132" s="3"/>
      <c r="AO132" s="3"/>
      <c r="AP132" s="3"/>
    </row>
    <row r="133">
      <c r="AG133" s="3"/>
      <c r="AH133" s="3"/>
      <c r="AI133" s="3"/>
      <c r="AJ133" s="3"/>
      <c r="AK133" s="3"/>
      <c r="AL133" s="3"/>
      <c r="AM133" s="3"/>
      <c r="AN133" s="3"/>
      <c r="AO133" s="3"/>
      <c r="AP133" s="3"/>
    </row>
    <row r="134">
      <c r="AG134" s="3"/>
      <c r="AH134" s="3"/>
      <c r="AI134" s="3"/>
      <c r="AJ134" s="3"/>
      <c r="AK134" s="3"/>
      <c r="AL134" s="3"/>
      <c r="AM134" s="3"/>
      <c r="AN134" s="3"/>
      <c r="AO134" s="3"/>
      <c r="AP134" s="3"/>
    </row>
    <row r="135">
      <c r="AG135" s="3"/>
      <c r="AH135" s="3"/>
      <c r="AI135" s="3"/>
      <c r="AJ135" s="3"/>
      <c r="AK135" s="3"/>
      <c r="AL135" s="3"/>
      <c r="AM135" s="3"/>
      <c r="AN135" s="3"/>
      <c r="AO135" s="3"/>
      <c r="AP135" s="3"/>
    </row>
    <row r="136">
      <c r="AG136" s="3"/>
      <c r="AH136" s="3"/>
      <c r="AI136" s="3"/>
      <c r="AJ136" s="3"/>
      <c r="AK136" s="3"/>
      <c r="AL136" s="3"/>
      <c r="AM136" s="3"/>
      <c r="AN136" s="3"/>
      <c r="AO136" s="3"/>
      <c r="AP136" s="3"/>
    </row>
    <row r="137">
      <c r="AG137" s="3"/>
      <c r="AH137" s="3"/>
      <c r="AI137" s="3"/>
      <c r="AJ137" s="3"/>
      <c r="AK137" s="3"/>
      <c r="AL137" s="3"/>
      <c r="AM137" s="3"/>
      <c r="AN137" s="3"/>
      <c r="AO137" s="3"/>
      <c r="AP137" s="3"/>
    </row>
    <row r="138">
      <c r="AG138" s="3"/>
      <c r="AH138" s="3"/>
      <c r="AI138" s="3"/>
      <c r="AJ138" s="3"/>
      <c r="AK138" s="3"/>
      <c r="AL138" s="3"/>
      <c r="AM138" s="3"/>
      <c r="AN138" s="3"/>
      <c r="AO138" s="3"/>
      <c r="AP138" s="3"/>
    </row>
    <row r="139">
      <c r="AG139" s="3"/>
      <c r="AH139" s="3"/>
      <c r="AI139" s="3"/>
      <c r="AJ139" s="3"/>
      <c r="AK139" s="3"/>
      <c r="AL139" s="3"/>
      <c r="AM139" s="3"/>
      <c r="AN139" s="3"/>
      <c r="AO139" s="3"/>
      <c r="AP139" s="3"/>
    </row>
    <row r="140">
      <c r="AG140" s="3"/>
      <c r="AH140" s="3"/>
      <c r="AI140" s="3"/>
      <c r="AJ140" s="3"/>
      <c r="AK140" s="3"/>
      <c r="AL140" s="3"/>
      <c r="AM140" s="3"/>
      <c r="AN140" s="3"/>
      <c r="AO140" s="3"/>
      <c r="AP140" s="3"/>
    </row>
    <row r="141">
      <c r="AG141" s="3"/>
      <c r="AH141" s="3"/>
      <c r="AI141" s="3"/>
      <c r="AJ141" s="3"/>
      <c r="AK141" s="3"/>
      <c r="AL141" s="3"/>
      <c r="AM141" s="3"/>
      <c r="AN141" s="3"/>
      <c r="AO141" s="3"/>
      <c r="AP141" s="3"/>
    </row>
    <row r="142">
      <c r="AG142" s="3"/>
      <c r="AH142" s="3"/>
      <c r="AI142" s="3"/>
      <c r="AJ142" s="3"/>
      <c r="AK142" s="3"/>
      <c r="AL142" s="3"/>
      <c r="AM142" s="3"/>
      <c r="AN142" s="3"/>
      <c r="AO142" s="3"/>
      <c r="AP142" s="3"/>
    </row>
    <row r="143">
      <c r="AG143" s="3"/>
      <c r="AH143" s="3"/>
      <c r="AI143" s="3"/>
      <c r="AJ143" s="3"/>
      <c r="AK143" s="3"/>
      <c r="AL143" s="3"/>
      <c r="AM143" s="3"/>
      <c r="AN143" s="3"/>
      <c r="AO143" s="3"/>
      <c r="AP143" s="3"/>
    </row>
    <row r="144">
      <c r="AG144" s="3"/>
      <c r="AH144" s="3"/>
      <c r="AI144" s="3"/>
      <c r="AJ144" s="3"/>
      <c r="AK144" s="3"/>
      <c r="AL144" s="3"/>
      <c r="AM144" s="3"/>
      <c r="AN144" s="3"/>
      <c r="AO144" s="3"/>
      <c r="AP144" s="3"/>
    </row>
    <row r="145">
      <c r="AG145" s="3"/>
      <c r="AH145" s="3"/>
      <c r="AI145" s="3"/>
      <c r="AJ145" s="3"/>
      <c r="AK145" s="3"/>
      <c r="AL145" s="3"/>
      <c r="AM145" s="3"/>
      <c r="AN145" s="3"/>
      <c r="AO145" s="3"/>
      <c r="AP145" s="3"/>
    </row>
    <row r="146">
      <c r="AG146" s="3"/>
      <c r="AH146" s="3"/>
      <c r="AI146" s="3"/>
      <c r="AJ146" s="3"/>
      <c r="AK146" s="3"/>
      <c r="AL146" s="3"/>
      <c r="AM146" s="3"/>
      <c r="AN146" s="3"/>
      <c r="AO146" s="3"/>
      <c r="AP146" s="3"/>
    </row>
    <row r="147">
      <c r="AG147" s="3"/>
      <c r="AH147" s="3"/>
      <c r="AI147" s="3"/>
      <c r="AJ147" s="3"/>
      <c r="AK147" s="3"/>
      <c r="AL147" s="3"/>
      <c r="AM147" s="3"/>
      <c r="AN147" s="3"/>
      <c r="AO147" s="3"/>
      <c r="AP147" s="3"/>
    </row>
    <row r="148">
      <c r="AG148" s="3"/>
      <c r="AH148" s="3"/>
      <c r="AI148" s="3"/>
      <c r="AJ148" s="3"/>
      <c r="AK148" s="3"/>
      <c r="AL148" s="3"/>
      <c r="AM148" s="3"/>
      <c r="AN148" s="3"/>
      <c r="AO148" s="3"/>
      <c r="AP148" s="3"/>
    </row>
    <row r="149">
      <c r="AG149" s="3"/>
      <c r="AH149" s="3"/>
      <c r="AI149" s="3"/>
      <c r="AJ149" s="3"/>
      <c r="AK149" s="3"/>
      <c r="AL149" s="3"/>
      <c r="AM149" s="3"/>
      <c r="AN149" s="3"/>
      <c r="AO149" s="3"/>
      <c r="AP149" s="3"/>
    </row>
    <row r="150">
      <c r="AG150" s="3"/>
      <c r="AH150" s="3"/>
      <c r="AI150" s="3"/>
      <c r="AJ150" s="3"/>
      <c r="AK150" s="3"/>
      <c r="AL150" s="3"/>
      <c r="AM150" s="3"/>
      <c r="AN150" s="3"/>
      <c r="AO150" s="3"/>
      <c r="AP150" s="3"/>
    </row>
    <row r="151">
      <c r="AG151" s="3"/>
      <c r="AH151" s="3"/>
      <c r="AI151" s="3"/>
      <c r="AJ151" s="3"/>
      <c r="AK151" s="3"/>
      <c r="AL151" s="3"/>
      <c r="AM151" s="3"/>
      <c r="AN151" s="3"/>
      <c r="AO151" s="3"/>
      <c r="AP151" s="3"/>
    </row>
    <row r="152">
      <c r="AG152" s="3"/>
      <c r="AH152" s="3"/>
      <c r="AI152" s="3"/>
      <c r="AJ152" s="3"/>
      <c r="AK152" s="3"/>
      <c r="AL152" s="3"/>
      <c r="AM152" s="3"/>
      <c r="AN152" s="3"/>
      <c r="AO152" s="3"/>
      <c r="AP152" s="3"/>
    </row>
    <row r="153">
      <c r="AG153" s="3"/>
      <c r="AH153" s="3"/>
      <c r="AI153" s="3"/>
      <c r="AJ153" s="3"/>
      <c r="AK153" s="3"/>
      <c r="AL153" s="3"/>
      <c r="AM153" s="3"/>
      <c r="AN153" s="3"/>
      <c r="AO153" s="3"/>
      <c r="AP153" s="3"/>
    </row>
    <row r="154">
      <c r="AG154" s="3"/>
      <c r="AH154" s="3"/>
      <c r="AI154" s="3"/>
      <c r="AJ154" s="3"/>
      <c r="AK154" s="3"/>
      <c r="AL154" s="3"/>
      <c r="AM154" s="3"/>
      <c r="AN154" s="3"/>
      <c r="AO154" s="3"/>
      <c r="AP154" s="3"/>
    </row>
    <row r="155">
      <c r="AG155" s="3"/>
      <c r="AH155" s="3"/>
      <c r="AI155" s="3"/>
      <c r="AJ155" s="3"/>
      <c r="AK155" s="3"/>
      <c r="AL155" s="3"/>
      <c r="AM155" s="3"/>
      <c r="AN155" s="3"/>
      <c r="AO155" s="3"/>
      <c r="AP155" s="3"/>
    </row>
    <row r="156">
      <c r="AG156" s="3"/>
      <c r="AH156" s="3"/>
      <c r="AI156" s="3"/>
      <c r="AJ156" s="3"/>
      <c r="AK156" s="3"/>
      <c r="AL156" s="3"/>
      <c r="AM156" s="3"/>
      <c r="AN156" s="3"/>
      <c r="AO156" s="3"/>
      <c r="AP156" s="3"/>
    </row>
    <row r="157">
      <c r="AG157" s="3"/>
      <c r="AH157" s="3"/>
      <c r="AI157" s="3"/>
      <c r="AJ157" s="3"/>
      <c r="AK157" s="3"/>
      <c r="AL157" s="3"/>
      <c r="AM157" s="3"/>
      <c r="AN157" s="3"/>
      <c r="AO157" s="3"/>
      <c r="AP157" s="3"/>
    </row>
    <row r="158">
      <c r="AG158" s="3"/>
      <c r="AH158" s="3"/>
      <c r="AI158" s="3"/>
      <c r="AJ158" s="3"/>
      <c r="AK158" s="3"/>
      <c r="AL158" s="3"/>
      <c r="AM158" s="3"/>
      <c r="AN158" s="3"/>
      <c r="AO158" s="3"/>
      <c r="AP158" s="3"/>
    </row>
    <row r="159">
      <c r="AG159" s="3"/>
      <c r="AH159" s="3"/>
      <c r="AI159" s="3"/>
      <c r="AJ159" s="3"/>
      <c r="AK159" s="3"/>
      <c r="AL159" s="3"/>
      <c r="AM159" s="3"/>
      <c r="AN159" s="3"/>
      <c r="AO159" s="3"/>
      <c r="AP159" s="3"/>
    </row>
    <row r="160">
      <c r="AG160" s="3"/>
      <c r="AH160" s="3"/>
      <c r="AI160" s="3"/>
      <c r="AJ160" s="3"/>
      <c r="AK160" s="3"/>
      <c r="AL160" s="3"/>
      <c r="AM160" s="3"/>
      <c r="AN160" s="3"/>
      <c r="AO160" s="3"/>
      <c r="AP160" s="3"/>
    </row>
    <row r="161">
      <c r="AG161" s="3"/>
      <c r="AH161" s="3"/>
      <c r="AI161" s="3"/>
      <c r="AJ161" s="3"/>
      <c r="AK161" s="3"/>
      <c r="AL161" s="3"/>
      <c r="AM161" s="3"/>
      <c r="AN161" s="3"/>
      <c r="AO161" s="3"/>
      <c r="AP161" s="3"/>
    </row>
    <row r="162">
      <c r="AG162" s="3"/>
      <c r="AH162" s="3"/>
      <c r="AI162" s="3"/>
      <c r="AJ162" s="3"/>
      <c r="AK162" s="3"/>
      <c r="AL162" s="3"/>
      <c r="AM162" s="3"/>
      <c r="AN162" s="3"/>
      <c r="AO162" s="3"/>
      <c r="AP162" s="3"/>
    </row>
    <row r="163">
      <c r="AG163" s="3"/>
      <c r="AH163" s="3"/>
      <c r="AI163" s="3"/>
      <c r="AJ163" s="3"/>
      <c r="AK163" s="3"/>
      <c r="AL163" s="3"/>
      <c r="AM163" s="3"/>
      <c r="AN163" s="3"/>
      <c r="AO163" s="3"/>
      <c r="AP163" s="3"/>
    </row>
    <row r="164">
      <c r="AG164" s="3"/>
      <c r="AH164" s="3"/>
      <c r="AI164" s="3"/>
      <c r="AJ164" s="3"/>
      <c r="AK164" s="3"/>
      <c r="AL164" s="3"/>
      <c r="AM164" s="3"/>
      <c r="AN164" s="3"/>
      <c r="AO164" s="3"/>
      <c r="AP164" s="3"/>
    </row>
    <row r="165">
      <c r="AG165" s="3"/>
      <c r="AH165" s="3"/>
      <c r="AI165" s="3"/>
      <c r="AJ165" s="3"/>
      <c r="AK165" s="3"/>
      <c r="AL165" s="3"/>
      <c r="AM165" s="3"/>
      <c r="AN165" s="3"/>
      <c r="AO165" s="3"/>
      <c r="AP165" s="3"/>
    </row>
    <row r="166">
      <c r="AG166" s="3"/>
      <c r="AH166" s="3"/>
      <c r="AI166" s="3"/>
      <c r="AJ166" s="3"/>
      <c r="AK166" s="3"/>
      <c r="AL166" s="3"/>
      <c r="AM166" s="3"/>
      <c r="AN166" s="3"/>
      <c r="AO166" s="3"/>
      <c r="AP166" s="3"/>
    </row>
    <row r="167">
      <c r="AG167" s="3"/>
      <c r="AH167" s="3"/>
      <c r="AI167" s="3"/>
      <c r="AJ167" s="3"/>
      <c r="AK167" s="3"/>
      <c r="AL167" s="3"/>
      <c r="AM167" s="3"/>
      <c r="AN167" s="3"/>
      <c r="AO167" s="3"/>
      <c r="AP167" s="3"/>
    </row>
    <row r="168">
      <c r="AG168" s="3"/>
      <c r="AH168" s="3"/>
      <c r="AI168" s="3"/>
      <c r="AJ168" s="3"/>
      <c r="AK168" s="3"/>
      <c r="AL168" s="3"/>
      <c r="AM168" s="3"/>
      <c r="AN168" s="3"/>
      <c r="AO168" s="3"/>
      <c r="AP168" s="3"/>
    </row>
    <row r="169">
      <c r="AG169" s="3"/>
      <c r="AH169" s="3"/>
      <c r="AI169" s="3"/>
      <c r="AJ169" s="3"/>
      <c r="AK169" s="3"/>
      <c r="AL169" s="3"/>
      <c r="AM169" s="3"/>
      <c r="AN169" s="3"/>
      <c r="AO169" s="3"/>
      <c r="AP169" s="3"/>
    </row>
    <row r="170">
      <c r="AG170" s="3"/>
      <c r="AH170" s="3"/>
      <c r="AI170" s="3"/>
      <c r="AJ170" s="3"/>
      <c r="AK170" s="3"/>
      <c r="AL170" s="3"/>
      <c r="AM170" s="3"/>
      <c r="AN170" s="3"/>
      <c r="AO170" s="3"/>
      <c r="AP170" s="3"/>
    </row>
    <row r="171">
      <c r="AG171" s="3"/>
      <c r="AH171" s="3"/>
      <c r="AI171" s="3"/>
      <c r="AJ171" s="3"/>
      <c r="AK171" s="3"/>
      <c r="AL171" s="3"/>
      <c r="AM171" s="3"/>
      <c r="AN171" s="3"/>
      <c r="AO171" s="3"/>
      <c r="AP171" s="3"/>
    </row>
    <row r="172">
      <c r="AG172" s="3"/>
      <c r="AH172" s="3"/>
      <c r="AI172" s="3"/>
      <c r="AJ172" s="3"/>
      <c r="AK172" s="3"/>
      <c r="AL172" s="3"/>
      <c r="AM172" s="3"/>
      <c r="AN172" s="3"/>
      <c r="AO172" s="3"/>
      <c r="AP172" s="3"/>
    </row>
    <row r="173">
      <c r="AG173" s="3"/>
      <c r="AH173" s="3"/>
      <c r="AI173" s="3"/>
      <c r="AJ173" s="3"/>
      <c r="AK173" s="3"/>
      <c r="AL173" s="3"/>
      <c r="AM173" s="3"/>
      <c r="AN173" s="3"/>
      <c r="AO173" s="3"/>
      <c r="AP173" s="3"/>
    </row>
    <row r="174">
      <c r="AG174" s="3"/>
      <c r="AH174" s="3"/>
      <c r="AI174" s="3"/>
      <c r="AJ174" s="3"/>
      <c r="AK174" s="3"/>
      <c r="AL174" s="3"/>
      <c r="AM174" s="3"/>
      <c r="AN174" s="3"/>
      <c r="AO174" s="3"/>
      <c r="AP174" s="3"/>
    </row>
    <row r="175">
      <c r="AG175" s="3"/>
      <c r="AH175" s="3"/>
      <c r="AI175" s="3"/>
      <c r="AJ175" s="3"/>
      <c r="AK175" s="3"/>
      <c r="AL175" s="3"/>
      <c r="AM175" s="3"/>
      <c r="AN175" s="3"/>
      <c r="AO175" s="3"/>
      <c r="AP175" s="3"/>
    </row>
    <row r="176">
      <c r="AG176" s="3"/>
      <c r="AH176" s="3"/>
      <c r="AI176" s="3"/>
      <c r="AJ176" s="3"/>
      <c r="AK176" s="3"/>
      <c r="AL176" s="3"/>
      <c r="AM176" s="3"/>
      <c r="AN176" s="3"/>
      <c r="AO176" s="3"/>
      <c r="AP176" s="3"/>
    </row>
    <row r="177">
      <c r="AG177" s="3"/>
      <c r="AH177" s="3"/>
      <c r="AI177" s="3"/>
      <c r="AJ177" s="3"/>
      <c r="AK177" s="3"/>
      <c r="AL177" s="3"/>
      <c r="AM177" s="3"/>
      <c r="AN177" s="3"/>
      <c r="AO177" s="3"/>
      <c r="AP177" s="3"/>
    </row>
    <row r="178">
      <c r="AG178" s="3"/>
      <c r="AH178" s="3"/>
      <c r="AI178" s="3"/>
      <c r="AJ178" s="3"/>
      <c r="AK178" s="3"/>
      <c r="AL178" s="3"/>
      <c r="AM178" s="3"/>
      <c r="AN178" s="3"/>
      <c r="AO178" s="3"/>
      <c r="AP178" s="3"/>
    </row>
    <row r="179">
      <c r="AG179" s="3"/>
      <c r="AH179" s="3"/>
      <c r="AI179" s="3"/>
      <c r="AJ179" s="3"/>
      <c r="AK179" s="3"/>
      <c r="AL179" s="3"/>
      <c r="AM179" s="3"/>
      <c r="AN179" s="3"/>
      <c r="AO179" s="3"/>
      <c r="AP179" s="3"/>
    </row>
    <row r="180">
      <c r="AG180" s="3"/>
      <c r="AH180" s="3"/>
      <c r="AI180" s="3"/>
      <c r="AJ180" s="3"/>
      <c r="AK180" s="3"/>
      <c r="AL180" s="3"/>
      <c r="AM180" s="3"/>
      <c r="AN180" s="3"/>
      <c r="AO180" s="3"/>
      <c r="AP180" s="3"/>
    </row>
    <row r="181">
      <c r="AG181" s="3"/>
      <c r="AH181" s="3"/>
      <c r="AI181" s="3"/>
      <c r="AJ181" s="3"/>
      <c r="AK181" s="3"/>
      <c r="AL181" s="3"/>
      <c r="AM181" s="3"/>
      <c r="AN181" s="3"/>
      <c r="AO181" s="3"/>
      <c r="AP181" s="3"/>
    </row>
    <row r="182">
      <c r="AG182" s="3"/>
      <c r="AH182" s="3"/>
      <c r="AI182" s="3"/>
      <c r="AJ182" s="3"/>
      <c r="AK182" s="3"/>
      <c r="AL182" s="3"/>
      <c r="AM182" s="3"/>
      <c r="AN182" s="3"/>
      <c r="AO182" s="3"/>
      <c r="AP182" s="3"/>
    </row>
    <row r="183">
      <c r="AG183" s="3"/>
      <c r="AH183" s="3"/>
      <c r="AI183" s="3"/>
      <c r="AJ183" s="3"/>
      <c r="AK183" s="3"/>
      <c r="AL183" s="3"/>
      <c r="AM183" s="3"/>
      <c r="AN183" s="3"/>
      <c r="AO183" s="3"/>
      <c r="AP183" s="3"/>
    </row>
    <row r="184">
      <c r="AG184" s="3"/>
      <c r="AH184" s="3"/>
      <c r="AI184" s="3"/>
      <c r="AJ184" s="3"/>
      <c r="AK184" s="3"/>
      <c r="AL184" s="3"/>
      <c r="AM184" s="3"/>
      <c r="AN184" s="3"/>
      <c r="AO184" s="3"/>
      <c r="AP184" s="3"/>
    </row>
    <row r="185">
      <c r="AG185" s="3"/>
      <c r="AH185" s="3"/>
      <c r="AI185" s="3"/>
      <c r="AJ185" s="3"/>
      <c r="AK185" s="3"/>
      <c r="AL185" s="3"/>
      <c r="AM185" s="3"/>
      <c r="AN185" s="3"/>
      <c r="AO185" s="3"/>
      <c r="AP185" s="3"/>
    </row>
    <row r="186">
      <c r="AG186" s="3"/>
      <c r="AH186" s="3"/>
      <c r="AI186" s="3"/>
      <c r="AJ186" s="3"/>
      <c r="AK186" s="3"/>
      <c r="AL186" s="3"/>
      <c r="AM186" s="3"/>
      <c r="AN186" s="3"/>
      <c r="AO186" s="3"/>
      <c r="AP186" s="3"/>
    </row>
    <row r="187">
      <c r="AG187" s="3"/>
      <c r="AH187" s="3"/>
      <c r="AI187" s="3"/>
      <c r="AJ187" s="3"/>
      <c r="AK187" s="3"/>
      <c r="AL187" s="3"/>
      <c r="AM187" s="3"/>
      <c r="AN187" s="3"/>
      <c r="AO187" s="3"/>
      <c r="AP187" s="3"/>
    </row>
    <row r="188">
      <c r="AG188" s="3"/>
      <c r="AH188" s="3"/>
      <c r="AI188" s="3"/>
      <c r="AJ188" s="3"/>
      <c r="AK188" s="3"/>
      <c r="AL188" s="3"/>
      <c r="AM188" s="3"/>
      <c r="AN188" s="3"/>
      <c r="AO188" s="3"/>
      <c r="AP188" s="3"/>
    </row>
    <row r="189">
      <c r="AG189" s="3"/>
      <c r="AH189" s="3"/>
      <c r="AI189" s="3"/>
      <c r="AJ189" s="3"/>
      <c r="AK189" s="3"/>
      <c r="AL189" s="3"/>
      <c r="AM189" s="3"/>
      <c r="AN189" s="3"/>
      <c r="AO189" s="3"/>
      <c r="AP189" s="3"/>
    </row>
    <row r="190">
      <c r="AG190" s="3"/>
      <c r="AH190" s="3"/>
      <c r="AI190" s="3"/>
      <c r="AJ190" s="3"/>
      <c r="AK190" s="3"/>
      <c r="AL190" s="3"/>
      <c r="AM190" s="3"/>
      <c r="AN190" s="3"/>
      <c r="AO190" s="3"/>
      <c r="AP190" s="3"/>
    </row>
    <row r="191">
      <c r="AG191" s="3"/>
      <c r="AH191" s="3"/>
      <c r="AI191" s="3"/>
      <c r="AJ191" s="3"/>
      <c r="AK191" s="3"/>
      <c r="AL191" s="3"/>
      <c r="AM191" s="3"/>
      <c r="AN191" s="3"/>
      <c r="AO191" s="3"/>
      <c r="AP191" s="3"/>
    </row>
    <row r="192">
      <c r="AG192" s="3"/>
      <c r="AH192" s="3"/>
      <c r="AI192" s="3"/>
      <c r="AJ192" s="3"/>
      <c r="AK192" s="3"/>
      <c r="AL192" s="3"/>
      <c r="AM192" s="3"/>
      <c r="AN192" s="3"/>
      <c r="AO192" s="3"/>
      <c r="AP192" s="3"/>
    </row>
    <row r="193">
      <c r="AG193" s="3"/>
      <c r="AH193" s="3"/>
      <c r="AI193" s="3"/>
      <c r="AJ193" s="3"/>
      <c r="AK193" s="3"/>
      <c r="AL193" s="3"/>
      <c r="AM193" s="3"/>
      <c r="AN193" s="3"/>
      <c r="AO193" s="3"/>
      <c r="AP193" s="3"/>
    </row>
    <row r="194">
      <c r="AG194" s="3"/>
      <c r="AH194" s="3"/>
      <c r="AI194" s="3"/>
      <c r="AJ194" s="3"/>
      <c r="AK194" s="3"/>
      <c r="AL194" s="3"/>
      <c r="AM194" s="3"/>
      <c r="AN194" s="3"/>
      <c r="AO194" s="3"/>
      <c r="AP194" s="3"/>
    </row>
    <row r="195">
      <c r="AG195" s="3"/>
      <c r="AH195" s="3"/>
      <c r="AI195" s="3"/>
      <c r="AJ195" s="3"/>
      <c r="AK195" s="3"/>
      <c r="AL195" s="3"/>
      <c r="AM195" s="3"/>
      <c r="AN195" s="3"/>
      <c r="AO195" s="3"/>
      <c r="AP195" s="3"/>
    </row>
    <row r="196">
      <c r="AG196" s="3"/>
      <c r="AH196" s="3"/>
      <c r="AI196" s="3"/>
      <c r="AJ196" s="3"/>
      <c r="AK196" s="3"/>
      <c r="AL196" s="3"/>
      <c r="AM196" s="3"/>
      <c r="AN196" s="3"/>
      <c r="AO196" s="3"/>
      <c r="AP196" s="3"/>
    </row>
    <row r="197">
      <c r="AG197" s="3"/>
      <c r="AH197" s="3"/>
      <c r="AI197" s="3"/>
      <c r="AJ197" s="3"/>
      <c r="AK197" s="3"/>
      <c r="AL197" s="3"/>
      <c r="AM197" s="3"/>
      <c r="AN197" s="3"/>
      <c r="AO197" s="3"/>
      <c r="AP197" s="3"/>
    </row>
    <row r="198">
      <c r="AG198" s="3"/>
      <c r="AH198" s="3"/>
      <c r="AI198" s="3"/>
      <c r="AJ198" s="3"/>
      <c r="AK198" s="3"/>
      <c r="AL198" s="3"/>
      <c r="AM198" s="3"/>
      <c r="AN198" s="3"/>
      <c r="AO198" s="3"/>
      <c r="AP198" s="3"/>
    </row>
    <row r="199">
      <c r="AG199" s="3"/>
      <c r="AH199" s="3"/>
      <c r="AI199" s="3"/>
      <c r="AJ199" s="3"/>
      <c r="AK199" s="3"/>
      <c r="AL199" s="3"/>
      <c r="AM199" s="3"/>
      <c r="AN199" s="3"/>
      <c r="AO199" s="3"/>
      <c r="AP199" s="3"/>
    </row>
    <row r="200">
      <c r="AG200" s="3"/>
      <c r="AH200" s="3"/>
      <c r="AI200" s="3"/>
      <c r="AJ200" s="3"/>
      <c r="AK200" s="3"/>
      <c r="AL200" s="3"/>
      <c r="AM200" s="3"/>
      <c r="AN200" s="3"/>
      <c r="AO200" s="3"/>
      <c r="AP200" s="3"/>
    </row>
    <row r="201">
      <c r="AG201" s="3"/>
      <c r="AH201" s="3"/>
      <c r="AI201" s="3"/>
      <c r="AJ201" s="3"/>
      <c r="AK201" s="3"/>
      <c r="AL201" s="3"/>
      <c r="AM201" s="3"/>
      <c r="AN201" s="3"/>
      <c r="AO201" s="3"/>
      <c r="AP201" s="3"/>
    </row>
    <row r="202">
      <c r="AG202" s="3"/>
      <c r="AH202" s="3"/>
      <c r="AI202" s="3"/>
      <c r="AJ202" s="3"/>
      <c r="AK202" s="3"/>
      <c r="AL202" s="3"/>
      <c r="AM202" s="3"/>
      <c r="AN202" s="3"/>
      <c r="AO202" s="3"/>
      <c r="AP202" s="3"/>
    </row>
    <row r="203">
      <c r="AG203" s="3"/>
      <c r="AH203" s="3"/>
      <c r="AI203" s="3"/>
      <c r="AJ203" s="3"/>
      <c r="AK203" s="3"/>
      <c r="AL203" s="3"/>
      <c r="AM203" s="3"/>
      <c r="AN203" s="3"/>
      <c r="AO203" s="3"/>
      <c r="AP203" s="3"/>
    </row>
    <row r="204">
      <c r="AG204" s="3"/>
      <c r="AH204" s="3"/>
      <c r="AI204" s="3"/>
      <c r="AJ204" s="3"/>
      <c r="AK204" s="3"/>
      <c r="AL204" s="3"/>
      <c r="AM204" s="3"/>
      <c r="AN204" s="3"/>
      <c r="AO204" s="3"/>
      <c r="AP204" s="3"/>
    </row>
    <row r="205">
      <c r="AG205" s="3"/>
      <c r="AH205" s="3"/>
      <c r="AI205" s="3"/>
      <c r="AJ205" s="3"/>
      <c r="AK205" s="3"/>
      <c r="AL205" s="3"/>
      <c r="AM205" s="3"/>
      <c r="AN205" s="3"/>
      <c r="AO205" s="3"/>
      <c r="AP205" s="3"/>
    </row>
    <row r="206">
      <c r="AG206" s="3"/>
      <c r="AH206" s="3"/>
      <c r="AI206" s="3"/>
      <c r="AJ206" s="3"/>
      <c r="AK206" s="3"/>
      <c r="AL206" s="3"/>
      <c r="AM206" s="3"/>
      <c r="AN206" s="3"/>
      <c r="AO206" s="3"/>
      <c r="AP206" s="3"/>
    </row>
    <row r="207">
      <c r="AG207" s="3"/>
      <c r="AH207" s="3"/>
      <c r="AI207" s="3"/>
      <c r="AJ207" s="3"/>
      <c r="AK207" s="3"/>
      <c r="AL207" s="3"/>
      <c r="AM207" s="3"/>
      <c r="AN207" s="3"/>
      <c r="AO207" s="3"/>
      <c r="AP207" s="3"/>
    </row>
    <row r="208">
      <c r="AG208" s="3"/>
      <c r="AH208" s="3"/>
      <c r="AI208" s="3"/>
      <c r="AJ208" s="3"/>
      <c r="AK208" s="3"/>
      <c r="AL208" s="3"/>
      <c r="AM208" s="3"/>
      <c r="AN208" s="3"/>
      <c r="AO208" s="3"/>
      <c r="AP208" s="3"/>
    </row>
    <row r="209">
      <c r="AG209" s="3"/>
      <c r="AH209" s="3"/>
      <c r="AI209" s="3"/>
      <c r="AJ209" s="3"/>
      <c r="AK209" s="3"/>
      <c r="AL209" s="3"/>
      <c r="AM209" s="3"/>
      <c r="AN209" s="3"/>
      <c r="AO209" s="3"/>
      <c r="AP209" s="3"/>
    </row>
    <row r="210">
      <c r="AG210" s="3"/>
      <c r="AH210" s="3"/>
      <c r="AI210" s="3"/>
      <c r="AJ210" s="3"/>
      <c r="AK210" s="3"/>
      <c r="AL210" s="3"/>
      <c r="AM210" s="3"/>
      <c r="AN210" s="3"/>
      <c r="AO210" s="3"/>
      <c r="AP210" s="3"/>
    </row>
    <row r="211">
      <c r="AG211" s="3"/>
      <c r="AH211" s="3"/>
      <c r="AI211" s="3"/>
      <c r="AJ211" s="3"/>
      <c r="AK211" s="3"/>
      <c r="AL211" s="3"/>
      <c r="AM211" s="3"/>
      <c r="AN211" s="3"/>
      <c r="AO211" s="3"/>
      <c r="AP211" s="3"/>
    </row>
    <row r="212">
      <c r="AG212" s="3"/>
      <c r="AH212" s="3"/>
      <c r="AI212" s="3"/>
      <c r="AJ212" s="3"/>
      <c r="AK212" s="3"/>
      <c r="AL212" s="3"/>
      <c r="AM212" s="3"/>
      <c r="AN212" s="3"/>
      <c r="AO212" s="3"/>
      <c r="AP212" s="3"/>
    </row>
    <row r="213">
      <c r="AG213" s="3"/>
      <c r="AH213" s="3"/>
      <c r="AI213" s="3"/>
      <c r="AJ213" s="3"/>
      <c r="AK213" s="3"/>
      <c r="AL213" s="3"/>
      <c r="AM213" s="3"/>
      <c r="AN213" s="3"/>
      <c r="AO213" s="3"/>
      <c r="AP213" s="3"/>
    </row>
    <row r="214">
      <c r="AG214" s="3"/>
      <c r="AH214" s="3"/>
      <c r="AI214" s="3"/>
      <c r="AJ214" s="3"/>
      <c r="AK214" s="3"/>
      <c r="AL214" s="3"/>
      <c r="AM214" s="3"/>
      <c r="AN214" s="3"/>
      <c r="AO214" s="3"/>
      <c r="AP214" s="3"/>
    </row>
    <row r="215">
      <c r="AG215" s="3"/>
      <c r="AH215" s="3"/>
      <c r="AI215" s="3"/>
      <c r="AJ215" s="3"/>
      <c r="AK215" s="3"/>
      <c r="AL215" s="3"/>
      <c r="AM215" s="3"/>
      <c r="AN215" s="3"/>
      <c r="AO215" s="3"/>
      <c r="AP215" s="3"/>
    </row>
    <row r="216">
      <c r="AG216" s="3"/>
      <c r="AH216" s="3"/>
      <c r="AI216" s="3"/>
      <c r="AJ216" s="3"/>
      <c r="AK216" s="3"/>
      <c r="AL216" s="3"/>
      <c r="AM216" s="3"/>
      <c r="AN216" s="3"/>
      <c r="AO216" s="3"/>
      <c r="AP216" s="3"/>
    </row>
    <row r="217">
      <c r="AG217" s="3"/>
      <c r="AH217" s="3"/>
      <c r="AI217" s="3"/>
      <c r="AJ217" s="3"/>
      <c r="AK217" s="3"/>
      <c r="AL217" s="3"/>
      <c r="AM217" s="3"/>
      <c r="AN217" s="3"/>
      <c r="AO217" s="3"/>
      <c r="AP217" s="3"/>
    </row>
    <row r="218">
      <c r="AG218" s="3"/>
      <c r="AH218" s="3"/>
      <c r="AI218" s="3"/>
      <c r="AJ218" s="3"/>
      <c r="AK218" s="3"/>
      <c r="AL218" s="3"/>
      <c r="AM218" s="3"/>
      <c r="AN218" s="3"/>
      <c r="AO218" s="3"/>
      <c r="AP218" s="3"/>
    </row>
    <row r="219">
      <c r="AG219" s="3"/>
      <c r="AH219" s="3"/>
      <c r="AI219" s="3"/>
      <c r="AJ219" s="3"/>
      <c r="AK219" s="3"/>
      <c r="AL219" s="3"/>
      <c r="AM219" s="3"/>
      <c r="AN219" s="3"/>
      <c r="AO219" s="3"/>
      <c r="AP219" s="3"/>
    </row>
    <row r="220">
      <c r="AG220" s="3"/>
      <c r="AH220" s="3"/>
      <c r="AI220" s="3"/>
      <c r="AJ220" s="3"/>
      <c r="AK220" s="3"/>
      <c r="AL220" s="3"/>
      <c r="AM220" s="3"/>
      <c r="AN220" s="3"/>
      <c r="AO220" s="3"/>
      <c r="AP220" s="3"/>
    </row>
    <row r="221">
      <c r="AG221" s="3"/>
      <c r="AH221" s="3"/>
      <c r="AI221" s="3"/>
      <c r="AJ221" s="3"/>
      <c r="AK221" s="3"/>
      <c r="AL221" s="3"/>
      <c r="AM221" s="3"/>
      <c r="AN221" s="3"/>
      <c r="AO221" s="3"/>
      <c r="AP221" s="3"/>
    </row>
    <row r="222">
      <c r="AG222" s="3"/>
      <c r="AH222" s="3"/>
      <c r="AI222" s="3"/>
      <c r="AJ222" s="3"/>
      <c r="AK222" s="3"/>
      <c r="AL222" s="3"/>
      <c r="AM222" s="3"/>
      <c r="AN222" s="3"/>
      <c r="AO222" s="3"/>
      <c r="AP222" s="3"/>
    </row>
    <row r="223">
      <c r="AG223" s="3"/>
      <c r="AH223" s="3"/>
      <c r="AI223" s="3"/>
      <c r="AJ223" s="3"/>
      <c r="AK223" s="3"/>
      <c r="AL223" s="3"/>
      <c r="AM223" s="3"/>
      <c r="AN223" s="3"/>
      <c r="AO223" s="3"/>
      <c r="AP223" s="3"/>
    </row>
    <row r="224">
      <c r="AG224" s="3"/>
      <c r="AH224" s="3"/>
      <c r="AI224" s="3"/>
      <c r="AJ224" s="3"/>
      <c r="AK224" s="3"/>
      <c r="AL224" s="3"/>
      <c r="AM224" s="3"/>
      <c r="AN224" s="3"/>
      <c r="AO224" s="3"/>
      <c r="AP224" s="3"/>
    </row>
    <row r="225">
      <c r="AG225" s="3"/>
      <c r="AH225" s="3"/>
      <c r="AI225" s="3"/>
      <c r="AJ225" s="3"/>
      <c r="AK225" s="3"/>
      <c r="AL225" s="3"/>
      <c r="AM225" s="3"/>
      <c r="AN225" s="3"/>
      <c r="AO225" s="3"/>
      <c r="AP225" s="3"/>
    </row>
    <row r="226">
      <c r="AG226" s="3"/>
      <c r="AH226" s="3"/>
      <c r="AI226" s="3"/>
      <c r="AJ226" s="3"/>
      <c r="AK226" s="3"/>
      <c r="AL226" s="3"/>
      <c r="AM226" s="3"/>
      <c r="AN226" s="3"/>
      <c r="AO226" s="3"/>
      <c r="AP226" s="3"/>
    </row>
    <row r="227">
      <c r="AG227" s="3"/>
      <c r="AH227" s="3"/>
      <c r="AI227" s="3"/>
      <c r="AJ227" s="3"/>
      <c r="AK227" s="3"/>
      <c r="AL227" s="3"/>
      <c r="AM227" s="3"/>
      <c r="AN227" s="3"/>
      <c r="AO227" s="3"/>
      <c r="AP227" s="3"/>
    </row>
    <row r="228">
      <c r="AG228" s="3"/>
      <c r="AH228" s="3"/>
      <c r="AI228" s="3"/>
      <c r="AJ228" s="3"/>
      <c r="AK228" s="3"/>
      <c r="AL228" s="3"/>
      <c r="AM228" s="3"/>
      <c r="AN228" s="3"/>
      <c r="AO228" s="3"/>
      <c r="AP228" s="3"/>
    </row>
    <row r="229">
      <c r="AG229" s="3"/>
      <c r="AH229" s="3"/>
      <c r="AI229" s="3"/>
      <c r="AJ229" s="3"/>
      <c r="AK229" s="3"/>
      <c r="AL229" s="3"/>
      <c r="AM229" s="3"/>
      <c r="AN229" s="3"/>
      <c r="AO229" s="3"/>
      <c r="AP229" s="3"/>
    </row>
    <row r="230">
      <c r="AG230" s="3"/>
      <c r="AH230" s="3"/>
      <c r="AI230" s="3"/>
      <c r="AJ230" s="3"/>
      <c r="AK230" s="3"/>
      <c r="AL230" s="3"/>
      <c r="AM230" s="3"/>
      <c r="AN230" s="3"/>
      <c r="AO230" s="3"/>
      <c r="AP230" s="3"/>
    </row>
    <row r="231">
      <c r="AG231" s="3"/>
      <c r="AH231" s="3"/>
      <c r="AI231" s="3"/>
      <c r="AJ231" s="3"/>
      <c r="AK231" s="3"/>
      <c r="AL231" s="3"/>
      <c r="AM231" s="3"/>
      <c r="AN231" s="3"/>
      <c r="AO231" s="3"/>
      <c r="AP231" s="3"/>
    </row>
    <row r="232">
      <c r="AG232" s="3"/>
      <c r="AH232" s="3"/>
      <c r="AI232" s="3"/>
      <c r="AJ232" s="3"/>
      <c r="AK232" s="3"/>
      <c r="AL232" s="3"/>
      <c r="AM232" s="3"/>
      <c r="AN232" s="3"/>
      <c r="AO232" s="3"/>
      <c r="AP232" s="3"/>
    </row>
    <row r="233">
      <c r="AG233" s="3"/>
      <c r="AH233" s="3"/>
      <c r="AI233" s="3"/>
      <c r="AJ233" s="3"/>
      <c r="AK233" s="3"/>
      <c r="AL233" s="3"/>
      <c r="AM233" s="3"/>
      <c r="AN233" s="3"/>
      <c r="AO233" s="3"/>
      <c r="AP233" s="3"/>
    </row>
    <row r="234">
      <c r="AG234" s="3"/>
      <c r="AH234" s="3"/>
      <c r="AI234" s="3"/>
      <c r="AJ234" s="3"/>
      <c r="AK234" s="3"/>
      <c r="AL234" s="3"/>
      <c r="AM234" s="3"/>
      <c r="AN234" s="3"/>
      <c r="AO234" s="3"/>
      <c r="AP234" s="3"/>
    </row>
    <row r="235">
      <c r="AG235" s="3"/>
      <c r="AH235" s="3"/>
      <c r="AI235" s="3"/>
      <c r="AJ235" s="3"/>
      <c r="AK235" s="3"/>
      <c r="AL235" s="3"/>
      <c r="AM235" s="3"/>
      <c r="AN235" s="3"/>
      <c r="AO235" s="3"/>
      <c r="AP235" s="3"/>
    </row>
    <row r="236">
      <c r="AG236" s="3"/>
      <c r="AH236" s="3"/>
      <c r="AI236" s="3"/>
      <c r="AJ236" s="3"/>
      <c r="AK236" s="3"/>
      <c r="AL236" s="3"/>
      <c r="AM236" s="3"/>
      <c r="AN236" s="3"/>
      <c r="AO236" s="3"/>
      <c r="AP236" s="3"/>
    </row>
    <row r="237">
      <c r="AG237" s="3"/>
      <c r="AH237" s="3"/>
      <c r="AI237" s="3"/>
      <c r="AJ237" s="3"/>
      <c r="AK237" s="3"/>
      <c r="AL237" s="3"/>
      <c r="AM237" s="3"/>
      <c r="AN237" s="3"/>
      <c r="AO237" s="3"/>
      <c r="AP237" s="3"/>
    </row>
    <row r="238">
      <c r="AG238" s="3"/>
      <c r="AH238" s="3"/>
      <c r="AI238" s="3"/>
      <c r="AJ238" s="3"/>
      <c r="AK238" s="3"/>
      <c r="AL238" s="3"/>
      <c r="AM238" s="3"/>
      <c r="AN238" s="3"/>
      <c r="AO238" s="3"/>
      <c r="AP238" s="3"/>
    </row>
    <row r="239">
      <c r="AG239" s="3"/>
      <c r="AH239" s="3"/>
      <c r="AI239" s="3"/>
      <c r="AJ239" s="3"/>
      <c r="AK239" s="3"/>
      <c r="AL239" s="3"/>
      <c r="AM239" s="3"/>
      <c r="AN239" s="3"/>
      <c r="AO239" s="3"/>
      <c r="AP239" s="3"/>
    </row>
    <row r="240">
      <c r="AG240" s="3"/>
      <c r="AH240" s="3"/>
      <c r="AI240" s="3"/>
      <c r="AJ240" s="3"/>
      <c r="AK240" s="3"/>
      <c r="AL240" s="3"/>
      <c r="AM240" s="3"/>
      <c r="AN240" s="3"/>
      <c r="AO240" s="3"/>
      <c r="AP240" s="3"/>
    </row>
    <row r="241">
      <c r="AG241" s="3"/>
      <c r="AH241" s="3"/>
      <c r="AI241" s="3"/>
      <c r="AJ241" s="3"/>
      <c r="AK241" s="3"/>
      <c r="AL241" s="3"/>
      <c r="AM241" s="3"/>
      <c r="AN241" s="3"/>
      <c r="AO241" s="3"/>
      <c r="AP241" s="3"/>
    </row>
    <row r="242">
      <c r="AG242" s="3"/>
      <c r="AH242" s="3"/>
      <c r="AI242" s="3"/>
      <c r="AJ242" s="3"/>
      <c r="AK242" s="3"/>
      <c r="AL242" s="3"/>
      <c r="AM242" s="3"/>
      <c r="AN242" s="3"/>
      <c r="AO242" s="3"/>
      <c r="AP242" s="3"/>
    </row>
    <row r="243">
      <c r="AG243" s="3"/>
      <c r="AH243" s="3"/>
      <c r="AI243" s="3"/>
      <c r="AJ243" s="3"/>
      <c r="AK243" s="3"/>
      <c r="AL243" s="3"/>
      <c r="AM243" s="3"/>
      <c r="AN243" s="3"/>
      <c r="AO243" s="3"/>
      <c r="AP243" s="3"/>
    </row>
    <row r="244">
      <c r="AG244" s="3"/>
      <c r="AH244" s="3"/>
      <c r="AI244" s="3"/>
      <c r="AJ244" s="3"/>
      <c r="AK244" s="3"/>
      <c r="AL244" s="3"/>
      <c r="AM244" s="3"/>
      <c r="AN244" s="3"/>
      <c r="AO244" s="3"/>
      <c r="AP244" s="3"/>
    </row>
    <row r="245">
      <c r="AG245" s="3"/>
      <c r="AH245" s="3"/>
      <c r="AI245" s="3"/>
      <c r="AJ245" s="3"/>
      <c r="AK245" s="3"/>
      <c r="AL245" s="3"/>
      <c r="AM245" s="3"/>
      <c r="AN245" s="3"/>
      <c r="AO245" s="3"/>
      <c r="AP245" s="3"/>
    </row>
    <row r="246">
      <c r="AG246" s="3"/>
      <c r="AH246" s="3"/>
      <c r="AI246" s="3"/>
      <c r="AJ246" s="3"/>
      <c r="AK246" s="3"/>
      <c r="AL246" s="3"/>
      <c r="AM246" s="3"/>
      <c r="AN246" s="3"/>
      <c r="AO246" s="3"/>
      <c r="AP246" s="3"/>
    </row>
    <row r="247">
      <c r="AG247" s="3"/>
      <c r="AH247" s="3"/>
      <c r="AI247" s="3"/>
      <c r="AJ247" s="3"/>
      <c r="AK247" s="3"/>
      <c r="AL247" s="3"/>
      <c r="AM247" s="3"/>
      <c r="AN247" s="3"/>
      <c r="AO247" s="3"/>
      <c r="AP247" s="3"/>
    </row>
    <row r="248">
      <c r="AG248" s="3"/>
      <c r="AH248" s="3"/>
      <c r="AI248" s="3"/>
      <c r="AJ248" s="3"/>
      <c r="AK248" s="3"/>
      <c r="AL248" s="3"/>
      <c r="AM248" s="3"/>
      <c r="AN248" s="3"/>
      <c r="AO248" s="3"/>
      <c r="AP248" s="3"/>
    </row>
    <row r="249">
      <c r="AG249" s="3"/>
      <c r="AH249" s="3"/>
      <c r="AI249" s="3"/>
      <c r="AJ249" s="3"/>
      <c r="AK249" s="3"/>
      <c r="AL249" s="3"/>
      <c r="AM249" s="3"/>
      <c r="AN249" s="3"/>
      <c r="AO249" s="3"/>
      <c r="AP249" s="3"/>
    </row>
    <row r="250">
      <c r="AG250" s="3"/>
      <c r="AH250" s="3"/>
      <c r="AI250" s="3"/>
      <c r="AJ250" s="3"/>
      <c r="AK250" s="3"/>
      <c r="AL250" s="3"/>
      <c r="AM250" s="3"/>
      <c r="AN250" s="3"/>
      <c r="AO250" s="3"/>
      <c r="AP250" s="3"/>
    </row>
    <row r="251">
      <c r="AG251" s="3"/>
      <c r="AH251" s="3"/>
      <c r="AI251" s="3"/>
      <c r="AJ251" s="3"/>
      <c r="AK251" s="3"/>
      <c r="AL251" s="3"/>
      <c r="AM251" s="3"/>
      <c r="AN251" s="3"/>
      <c r="AO251" s="3"/>
      <c r="AP251" s="3"/>
    </row>
    <row r="252">
      <c r="AG252" s="3"/>
      <c r="AH252" s="3"/>
      <c r="AI252" s="3"/>
      <c r="AJ252" s="3"/>
      <c r="AK252" s="3"/>
      <c r="AL252" s="3"/>
      <c r="AM252" s="3"/>
      <c r="AN252" s="3"/>
      <c r="AO252" s="3"/>
      <c r="AP252" s="3"/>
    </row>
    <row r="253">
      <c r="AG253" s="3"/>
      <c r="AH253" s="3"/>
      <c r="AI253" s="3"/>
      <c r="AJ253" s="3"/>
      <c r="AK253" s="3"/>
      <c r="AL253" s="3"/>
      <c r="AM253" s="3"/>
      <c r="AN253" s="3"/>
      <c r="AO253" s="3"/>
      <c r="AP253" s="3"/>
    </row>
    <row r="254">
      <c r="AG254" s="3"/>
      <c r="AH254" s="3"/>
      <c r="AI254" s="3"/>
      <c r="AJ254" s="3"/>
      <c r="AK254" s="3"/>
      <c r="AL254" s="3"/>
      <c r="AM254" s="3"/>
      <c r="AN254" s="3"/>
      <c r="AO254" s="3"/>
      <c r="AP254" s="3"/>
    </row>
    <row r="255">
      <c r="AG255" s="3"/>
      <c r="AH255" s="3"/>
      <c r="AI255" s="3"/>
      <c r="AJ255" s="3"/>
      <c r="AK255" s="3"/>
      <c r="AL255" s="3"/>
      <c r="AM255" s="3"/>
      <c r="AN255" s="3"/>
      <c r="AO255" s="3"/>
      <c r="AP255" s="3"/>
    </row>
    <row r="256">
      <c r="AG256" s="3"/>
      <c r="AH256" s="3"/>
      <c r="AI256" s="3"/>
      <c r="AJ256" s="3"/>
      <c r="AK256" s="3"/>
      <c r="AL256" s="3"/>
      <c r="AM256" s="3"/>
      <c r="AN256" s="3"/>
      <c r="AO256" s="3"/>
      <c r="AP256" s="3"/>
    </row>
    <row r="257">
      <c r="AG257" s="3"/>
      <c r="AH257" s="3"/>
      <c r="AI257" s="3"/>
      <c r="AJ257" s="3"/>
      <c r="AK257" s="3"/>
      <c r="AL257" s="3"/>
      <c r="AM257" s="3"/>
      <c r="AN257" s="3"/>
      <c r="AO257" s="3"/>
      <c r="AP257" s="3"/>
    </row>
    <row r="258">
      <c r="AG258" s="3"/>
      <c r="AH258" s="3"/>
      <c r="AI258" s="3"/>
      <c r="AJ258" s="3"/>
      <c r="AK258" s="3"/>
      <c r="AL258" s="3"/>
      <c r="AM258" s="3"/>
      <c r="AN258" s="3"/>
      <c r="AO258" s="3"/>
      <c r="AP258" s="3"/>
    </row>
    <row r="259">
      <c r="AG259" s="3"/>
      <c r="AH259" s="3"/>
      <c r="AI259" s="3"/>
      <c r="AJ259" s="3"/>
      <c r="AK259" s="3"/>
      <c r="AL259" s="3"/>
      <c r="AM259" s="3"/>
      <c r="AN259" s="3"/>
      <c r="AO259" s="3"/>
      <c r="AP259" s="3"/>
    </row>
    <row r="260">
      <c r="AG260" s="3"/>
      <c r="AH260" s="3"/>
      <c r="AI260" s="3"/>
      <c r="AJ260" s="3"/>
      <c r="AK260" s="3"/>
      <c r="AL260" s="3"/>
      <c r="AM260" s="3"/>
      <c r="AN260" s="3"/>
      <c r="AO260" s="3"/>
      <c r="AP260" s="3"/>
    </row>
    <row r="261">
      <c r="AG261" s="3"/>
      <c r="AH261" s="3"/>
      <c r="AI261" s="3"/>
      <c r="AJ261" s="3"/>
      <c r="AK261" s="3"/>
      <c r="AL261" s="3"/>
      <c r="AM261" s="3"/>
      <c r="AN261" s="3"/>
      <c r="AO261" s="3"/>
      <c r="AP261" s="3"/>
    </row>
    <row r="262">
      <c r="AG262" s="3"/>
      <c r="AH262" s="3"/>
      <c r="AI262" s="3"/>
      <c r="AJ262" s="3"/>
      <c r="AK262" s="3"/>
      <c r="AL262" s="3"/>
      <c r="AM262" s="3"/>
      <c r="AN262" s="3"/>
      <c r="AO262" s="3"/>
      <c r="AP262" s="3"/>
    </row>
    <row r="263">
      <c r="AG263" s="3"/>
      <c r="AH263" s="3"/>
      <c r="AI263" s="3"/>
      <c r="AJ263" s="3"/>
      <c r="AK263" s="3"/>
      <c r="AL263" s="3"/>
      <c r="AM263" s="3"/>
      <c r="AN263" s="3"/>
      <c r="AO263" s="3"/>
      <c r="AP263" s="3"/>
    </row>
    <row r="264">
      <c r="AG264" s="3"/>
      <c r="AH264" s="3"/>
      <c r="AI264" s="3"/>
      <c r="AJ264" s="3"/>
      <c r="AK264" s="3"/>
      <c r="AL264" s="3"/>
      <c r="AM264" s="3"/>
      <c r="AN264" s="3"/>
      <c r="AO264" s="3"/>
      <c r="AP264" s="3"/>
    </row>
    <row r="265">
      <c r="AG265" s="3"/>
      <c r="AH265" s="3"/>
      <c r="AI265" s="3"/>
      <c r="AJ265" s="3"/>
      <c r="AK265" s="3"/>
      <c r="AL265" s="3"/>
      <c r="AM265" s="3"/>
      <c r="AN265" s="3"/>
      <c r="AO265" s="3"/>
      <c r="AP265" s="3"/>
    </row>
    <row r="266">
      <c r="AG266" s="3"/>
      <c r="AH266" s="3"/>
      <c r="AI266" s="3"/>
      <c r="AJ266" s="3"/>
      <c r="AK266" s="3"/>
      <c r="AL266" s="3"/>
      <c r="AM266" s="3"/>
      <c r="AN266" s="3"/>
      <c r="AO266" s="3"/>
      <c r="AP266" s="3"/>
    </row>
    <row r="267">
      <c r="AG267" s="3"/>
      <c r="AH267" s="3"/>
      <c r="AI267" s="3"/>
      <c r="AJ267" s="3"/>
      <c r="AK267" s="3"/>
      <c r="AL267" s="3"/>
      <c r="AM267" s="3"/>
      <c r="AN267" s="3"/>
      <c r="AO267" s="3"/>
      <c r="AP267" s="3"/>
    </row>
    <row r="268">
      <c r="AG268" s="3"/>
      <c r="AH268" s="3"/>
      <c r="AI268" s="3"/>
      <c r="AJ268" s="3"/>
      <c r="AK268" s="3"/>
      <c r="AL268" s="3"/>
      <c r="AM268" s="3"/>
      <c r="AN268" s="3"/>
      <c r="AO268" s="3"/>
      <c r="AP268" s="3"/>
    </row>
    <row r="269">
      <c r="AG269" s="3"/>
      <c r="AH269" s="3"/>
      <c r="AI269" s="3"/>
      <c r="AJ269" s="3"/>
      <c r="AK269" s="3"/>
      <c r="AL269" s="3"/>
      <c r="AM269" s="3"/>
      <c r="AN269" s="3"/>
      <c r="AO269" s="3"/>
      <c r="AP269" s="3"/>
    </row>
    <row r="270">
      <c r="AG270" s="3"/>
      <c r="AH270" s="3"/>
      <c r="AI270" s="3"/>
      <c r="AJ270" s="3"/>
      <c r="AK270" s="3"/>
      <c r="AL270" s="3"/>
      <c r="AM270" s="3"/>
      <c r="AN270" s="3"/>
      <c r="AO270" s="3"/>
      <c r="AP270" s="3"/>
    </row>
    <row r="271">
      <c r="AG271" s="3"/>
      <c r="AH271" s="3"/>
      <c r="AI271" s="3"/>
      <c r="AJ271" s="3"/>
      <c r="AK271" s="3"/>
      <c r="AL271" s="3"/>
      <c r="AM271" s="3"/>
      <c r="AN271" s="3"/>
      <c r="AO271" s="3"/>
      <c r="AP271" s="3"/>
    </row>
    <row r="272">
      <c r="AG272" s="3"/>
      <c r="AH272" s="3"/>
      <c r="AI272" s="3"/>
      <c r="AJ272" s="3"/>
      <c r="AK272" s="3"/>
      <c r="AL272" s="3"/>
      <c r="AM272" s="3"/>
      <c r="AN272" s="3"/>
      <c r="AO272" s="3"/>
      <c r="AP272" s="3"/>
    </row>
    <row r="273">
      <c r="AG273" s="3"/>
      <c r="AH273" s="3"/>
      <c r="AI273" s="3"/>
      <c r="AJ273" s="3"/>
      <c r="AK273" s="3"/>
      <c r="AL273" s="3"/>
      <c r="AM273" s="3"/>
      <c r="AN273" s="3"/>
      <c r="AO273" s="3"/>
      <c r="AP273" s="3"/>
    </row>
    <row r="274">
      <c r="AG274" s="3"/>
      <c r="AH274" s="3"/>
      <c r="AI274" s="3"/>
      <c r="AJ274" s="3"/>
      <c r="AK274" s="3"/>
      <c r="AL274" s="3"/>
      <c r="AM274" s="3"/>
      <c r="AN274" s="3"/>
      <c r="AO274" s="3"/>
      <c r="AP274" s="3"/>
    </row>
    <row r="275">
      <c r="AG275" s="3"/>
      <c r="AH275" s="3"/>
      <c r="AI275" s="3"/>
      <c r="AJ275" s="3"/>
      <c r="AK275" s="3"/>
      <c r="AL275" s="3"/>
      <c r="AM275" s="3"/>
      <c r="AN275" s="3"/>
      <c r="AO275" s="3"/>
      <c r="AP275" s="3"/>
    </row>
    <row r="276">
      <c r="AG276" s="3"/>
      <c r="AH276" s="3"/>
      <c r="AI276" s="3"/>
      <c r="AJ276" s="3"/>
      <c r="AK276" s="3"/>
      <c r="AL276" s="3"/>
      <c r="AM276" s="3"/>
      <c r="AN276" s="3"/>
      <c r="AO276" s="3"/>
      <c r="AP276" s="3"/>
    </row>
    <row r="277">
      <c r="AG277" s="3"/>
      <c r="AH277" s="3"/>
      <c r="AI277" s="3"/>
      <c r="AJ277" s="3"/>
      <c r="AK277" s="3"/>
      <c r="AL277" s="3"/>
      <c r="AM277" s="3"/>
      <c r="AN277" s="3"/>
      <c r="AO277" s="3"/>
      <c r="AP277" s="3"/>
    </row>
    <row r="278">
      <c r="AG278" s="3"/>
      <c r="AH278" s="3"/>
      <c r="AI278" s="3"/>
      <c r="AJ278" s="3"/>
      <c r="AK278" s="3"/>
      <c r="AL278" s="3"/>
      <c r="AM278" s="3"/>
      <c r="AN278" s="3"/>
      <c r="AO278" s="3"/>
      <c r="AP278" s="3"/>
    </row>
    <row r="279">
      <c r="AG279" s="3"/>
      <c r="AH279" s="3"/>
      <c r="AI279" s="3"/>
      <c r="AJ279" s="3"/>
      <c r="AK279" s="3"/>
      <c r="AL279" s="3"/>
      <c r="AM279" s="3"/>
      <c r="AN279" s="3"/>
      <c r="AO279" s="3"/>
      <c r="AP279" s="3"/>
    </row>
    <row r="280">
      <c r="AG280" s="3"/>
      <c r="AH280" s="3"/>
      <c r="AI280" s="3"/>
      <c r="AJ280" s="3"/>
      <c r="AK280" s="3"/>
      <c r="AL280" s="3"/>
      <c r="AM280" s="3"/>
      <c r="AN280" s="3"/>
      <c r="AO280" s="3"/>
      <c r="AP280" s="3"/>
    </row>
    <row r="281">
      <c r="AG281" s="3"/>
      <c r="AH281" s="3"/>
      <c r="AI281" s="3"/>
      <c r="AJ281" s="3"/>
      <c r="AK281" s="3"/>
      <c r="AL281" s="3"/>
      <c r="AM281" s="3"/>
      <c r="AN281" s="3"/>
      <c r="AO281" s="3"/>
      <c r="AP281" s="3"/>
    </row>
    <row r="282">
      <c r="AG282" s="3"/>
      <c r="AH282" s="3"/>
      <c r="AI282" s="3"/>
      <c r="AJ282" s="3"/>
      <c r="AK282" s="3"/>
      <c r="AL282" s="3"/>
      <c r="AM282" s="3"/>
      <c r="AN282" s="3"/>
      <c r="AO282" s="3"/>
      <c r="AP282" s="3"/>
    </row>
    <row r="283">
      <c r="AG283" s="3"/>
      <c r="AH283" s="3"/>
      <c r="AI283" s="3"/>
      <c r="AJ283" s="3"/>
      <c r="AK283" s="3"/>
      <c r="AL283" s="3"/>
      <c r="AM283" s="3"/>
      <c r="AN283" s="3"/>
      <c r="AO283" s="3"/>
      <c r="AP283" s="3"/>
    </row>
    <row r="284">
      <c r="AG284" s="3"/>
      <c r="AH284" s="3"/>
      <c r="AI284" s="3"/>
      <c r="AJ284" s="3"/>
      <c r="AK284" s="3"/>
      <c r="AL284" s="3"/>
      <c r="AM284" s="3"/>
      <c r="AN284" s="3"/>
      <c r="AO284" s="3"/>
      <c r="AP284" s="3"/>
    </row>
    <row r="285">
      <c r="AG285" s="3"/>
      <c r="AH285" s="3"/>
      <c r="AI285" s="3"/>
      <c r="AJ285" s="3"/>
      <c r="AK285" s="3"/>
      <c r="AL285" s="3"/>
      <c r="AM285" s="3"/>
      <c r="AN285" s="3"/>
      <c r="AO285" s="3"/>
      <c r="AP285" s="3"/>
    </row>
    <row r="286">
      <c r="AG286" s="3"/>
      <c r="AH286" s="3"/>
      <c r="AI286" s="3"/>
      <c r="AJ286" s="3"/>
      <c r="AK286" s="3"/>
      <c r="AL286" s="3"/>
      <c r="AM286" s="3"/>
      <c r="AN286" s="3"/>
      <c r="AO286" s="3"/>
      <c r="AP286" s="3"/>
    </row>
    <row r="287">
      <c r="AG287" s="3"/>
      <c r="AH287" s="3"/>
      <c r="AI287" s="3"/>
      <c r="AJ287" s="3"/>
      <c r="AK287" s="3"/>
      <c r="AL287" s="3"/>
      <c r="AM287" s="3"/>
      <c r="AN287" s="3"/>
      <c r="AO287" s="3"/>
      <c r="AP287" s="3"/>
    </row>
    <row r="288">
      <c r="AG288" s="3"/>
      <c r="AH288" s="3"/>
      <c r="AI288" s="3"/>
      <c r="AJ288" s="3"/>
      <c r="AK288" s="3"/>
      <c r="AL288" s="3"/>
      <c r="AM288" s="3"/>
      <c r="AN288" s="3"/>
      <c r="AO288" s="3"/>
      <c r="AP288" s="3"/>
    </row>
    <row r="289">
      <c r="AG289" s="3"/>
      <c r="AH289" s="3"/>
      <c r="AI289" s="3"/>
      <c r="AJ289" s="3"/>
      <c r="AK289" s="3"/>
      <c r="AL289" s="3"/>
      <c r="AM289" s="3"/>
      <c r="AN289" s="3"/>
      <c r="AO289" s="3"/>
      <c r="AP289" s="3"/>
    </row>
    <row r="290">
      <c r="AG290" s="3"/>
      <c r="AH290" s="3"/>
      <c r="AI290" s="3"/>
      <c r="AJ290" s="3"/>
      <c r="AK290" s="3"/>
      <c r="AL290" s="3"/>
      <c r="AM290" s="3"/>
      <c r="AN290" s="3"/>
      <c r="AO290" s="3"/>
      <c r="AP290" s="3"/>
    </row>
    <row r="291">
      <c r="AG291" s="3"/>
      <c r="AH291" s="3"/>
      <c r="AI291" s="3"/>
      <c r="AJ291" s="3"/>
      <c r="AK291" s="3"/>
      <c r="AL291" s="3"/>
      <c r="AM291" s="3"/>
      <c r="AN291" s="3"/>
      <c r="AO291" s="3"/>
      <c r="AP291" s="3"/>
    </row>
    <row r="292">
      <c r="AG292" s="3"/>
      <c r="AH292" s="3"/>
      <c r="AI292" s="3"/>
      <c r="AJ292" s="3"/>
      <c r="AK292" s="3"/>
      <c r="AL292" s="3"/>
      <c r="AM292" s="3"/>
      <c r="AN292" s="3"/>
      <c r="AO292" s="3"/>
      <c r="AP292" s="3"/>
    </row>
    <row r="293">
      <c r="AG293" s="3"/>
      <c r="AH293" s="3"/>
      <c r="AI293" s="3"/>
      <c r="AJ293" s="3"/>
      <c r="AK293" s="3"/>
      <c r="AL293" s="3"/>
      <c r="AM293" s="3"/>
      <c r="AN293" s="3"/>
      <c r="AO293" s="3"/>
      <c r="AP293" s="3"/>
    </row>
    <row r="294">
      <c r="AG294" s="3"/>
      <c r="AH294" s="3"/>
      <c r="AI294" s="3"/>
      <c r="AJ294" s="3"/>
      <c r="AK294" s="3"/>
      <c r="AL294" s="3"/>
      <c r="AM294" s="3"/>
      <c r="AN294" s="3"/>
      <c r="AO294" s="3"/>
      <c r="AP294" s="3"/>
    </row>
    <row r="295">
      <c r="AG295" s="3"/>
      <c r="AH295" s="3"/>
      <c r="AI295" s="3"/>
      <c r="AJ295" s="3"/>
      <c r="AK295" s="3"/>
      <c r="AL295" s="3"/>
      <c r="AM295" s="3"/>
      <c r="AN295" s="3"/>
      <c r="AO295" s="3"/>
      <c r="AP295" s="3"/>
    </row>
    <row r="296">
      <c r="AG296" s="3"/>
      <c r="AH296" s="3"/>
      <c r="AI296" s="3"/>
      <c r="AJ296" s="3"/>
      <c r="AK296" s="3"/>
      <c r="AL296" s="3"/>
      <c r="AM296" s="3"/>
      <c r="AN296" s="3"/>
      <c r="AO296" s="3"/>
      <c r="AP296" s="3"/>
    </row>
    <row r="297">
      <c r="AG297" s="3"/>
      <c r="AH297" s="3"/>
      <c r="AI297" s="3"/>
      <c r="AJ297" s="3"/>
      <c r="AK297" s="3"/>
      <c r="AL297" s="3"/>
      <c r="AM297" s="3"/>
      <c r="AN297" s="3"/>
      <c r="AO297" s="3"/>
      <c r="AP297" s="3"/>
    </row>
    <row r="298">
      <c r="AG298" s="3"/>
      <c r="AH298" s="3"/>
      <c r="AI298" s="3"/>
      <c r="AJ298" s="3"/>
      <c r="AK298" s="3"/>
      <c r="AL298" s="3"/>
      <c r="AM298" s="3"/>
      <c r="AN298" s="3"/>
      <c r="AO298" s="3"/>
      <c r="AP298" s="3"/>
    </row>
    <row r="299">
      <c r="AG299" s="3"/>
      <c r="AH299" s="3"/>
      <c r="AI299" s="3"/>
      <c r="AJ299" s="3"/>
      <c r="AK299" s="3"/>
      <c r="AL299" s="3"/>
      <c r="AM299" s="3"/>
      <c r="AN299" s="3"/>
      <c r="AO299" s="3"/>
      <c r="AP299" s="3"/>
    </row>
    <row r="300">
      <c r="AG300" s="3"/>
      <c r="AH300" s="3"/>
      <c r="AI300" s="3"/>
      <c r="AJ300" s="3"/>
      <c r="AK300" s="3"/>
      <c r="AL300" s="3"/>
      <c r="AM300" s="3"/>
      <c r="AN300" s="3"/>
      <c r="AO300" s="3"/>
      <c r="AP300" s="3"/>
    </row>
    <row r="301">
      <c r="AG301" s="3"/>
      <c r="AH301" s="3"/>
      <c r="AI301" s="3"/>
      <c r="AJ301" s="3"/>
      <c r="AK301" s="3"/>
      <c r="AL301" s="3"/>
      <c r="AM301" s="3"/>
      <c r="AN301" s="3"/>
      <c r="AO301" s="3"/>
      <c r="AP301" s="3"/>
    </row>
    <row r="302">
      <c r="AG302" s="3"/>
      <c r="AH302" s="3"/>
      <c r="AI302" s="3"/>
      <c r="AJ302" s="3"/>
      <c r="AK302" s="3"/>
      <c r="AL302" s="3"/>
      <c r="AM302" s="3"/>
      <c r="AN302" s="3"/>
      <c r="AO302" s="3"/>
      <c r="AP302" s="3"/>
    </row>
    <row r="303">
      <c r="AG303" s="3"/>
      <c r="AH303" s="3"/>
      <c r="AI303" s="3"/>
      <c r="AJ303" s="3"/>
      <c r="AK303" s="3"/>
      <c r="AL303" s="3"/>
      <c r="AM303" s="3"/>
      <c r="AN303" s="3"/>
      <c r="AO303" s="3"/>
      <c r="AP303" s="3"/>
    </row>
    <row r="304">
      <c r="AG304" s="3"/>
      <c r="AH304" s="3"/>
      <c r="AI304" s="3"/>
      <c r="AJ304" s="3"/>
      <c r="AK304" s="3"/>
      <c r="AL304" s="3"/>
      <c r="AM304" s="3"/>
      <c r="AN304" s="3"/>
      <c r="AO304" s="3"/>
      <c r="AP304" s="3"/>
    </row>
    <row r="305">
      <c r="AG305" s="3"/>
      <c r="AH305" s="3"/>
      <c r="AI305" s="3"/>
      <c r="AJ305" s="3"/>
      <c r="AK305" s="3"/>
      <c r="AL305" s="3"/>
      <c r="AM305" s="3"/>
      <c r="AN305" s="3"/>
      <c r="AO305" s="3"/>
      <c r="AP305" s="3"/>
    </row>
    <row r="306">
      <c r="AG306" s="3"/>
      <c r="AH306" s="3"/>
      <c r="AI306" s="3"/>
      <c r="AJ306" s="3"/>
      <c r="AK306" s="3"/>
      <c r="AL306" s="3"/>
      <c r="AM306" s="3"/>
      <c r="AN306" s="3"/>
      <c r="AO306" s="3"/>
      <c r="AP306" s="3"/>
    </row>
    <row r="307">
      <c r="AG307" s="3"/>
      <c r="AH307" s="3"/>
      <c r="AI307" s="3"/>
      <c r="AJ307" s="3"/>
      <c r="AK307" s="3"/>
      <c r="AL307" s="3"/>
      <c r="AM307" s="3"/>
      <c r="AN307" s="3"/>
      <c r="AO307" s="3"/>
      <c r="AP307" s="3"/>
    </row>
    <row r="308">
      <c r="AG308" s="3"/>
      <c r="AH308" s="3"/>
      <c r="AI308" s="3"/>
      <c r="AJ308" s="3"/>
      <c r="AK308" s="3"/>
      <c r="AL308" s="3"/>
      <c r="AM308" s="3"/>
      <c r="AN308" s="3"/>
      <c r="AO308" s="3"/>
      <c r="AP308" s="3"/>
    </row>
    <row r="309">
      <c r="AG309" s="3"/>
      <c r="AH309" s="3"/>
      <c r="AI309" s="3"/>
      <c r="AJ309" s="3"/>
      <c r="AK309" s="3"/>
      <c r="AL309" s="3"/>
      <c r="AM309" s="3"/>
      <c r="AN309" s="3"/>
      <c r="AO309" s="3"/>
      <c r="AP309" s="3"/>
    </row>
    <row r="310">
      <c r="AG310" s="3"/>
      <c r="AH310" s="3"/>
      <c r="AI310" s="3"/>
      <c r="AJ310" s="3"/>
      <c r="AK310" s="3"/>
      <c r="AL310" s="3"/>
      <c r="AM310" s="3"/>
      <c r="AN310" s="3"/>
      <c r="AO310" s="3"/>
      <c r="AP310" s="3"/>
    </row>
    <row r="311">
      <c r="AG311" s="3"/>
      <c r="AH311" s="3"/>
      <c r="AI311" s="3"/>
      <c r="AJ311" s="3"/>
      <c r="AK311" s="3"/>
      <c r="AL311" s="3"/>
      <c r="AM311" s="3"/>
      <c r="AN311" s="3"/>
      <c r="AO311" s="3"/>
      <c r="AP311" s="3"/>
    </row>
    <row r="312">
      <c r="AG312" s="3"/>
      <c r="AH312" s="3"/>
      <c r="AI312" s="3"/>
      <c r="AJ312" s="3"/>
      <c r="AK312" s="3"/>
      <c r="AL312" s="3"/>
      <c r="AM312" s="3"/>
      <c r="AN312" s="3"/>
      <c r="AO312" s="3"/>
      <c r="AP312" s="3"/>
    </row>
    <row r="313">
      <c r="AG313" s="3"/>
      <c r="AH313" s="3"/>
      <c r="AI313" s="3"/>
      <c r="AJ313" s="3"/>
      <c r="AK313" s="3"/>
      <c r="AL313" s="3"/>
      <c r="AM313" s="3"/>
      <c r="AN313" s="3"/>
      <c r="AO313" s="3"/>
      <c r="AP313" s="3"/>
    </row>
    <row r="314">
      <c r="AG314" s="3"/>
      <c r="AH314" s="3"/>
      <c r="AI314" s="3"/>
      <c r="AJ314" s="3"/>
      <c r="AK314" s="3"/>
      <c r="AL314" s="3"/>
      <c r="AM314" s="3"/>
      <c r="AN314" s="3"/>
      <c r="AO314" s="3"/>
      <c r="AP314" s="3"/>
    </row>
    <row r="315">
      <c r="AG315" s="3"/>
      <c r="AH315" s="3"/>
      <c r="AI315" s="3"/>
      <c r="AJ315" s="3"/>
      <c r="AK315" s="3"/>
      <c r="AL315" s="3"/>
      <c r="AM315" s="3"/>
      <c r="AN315" s="3"/>
      <c r="AO315" s="3"/>
      <c r="AP315" s="3"/>
    </row>
    <row r="316">
      <c r="AG316" s="3"/>
      <c r="AH316" s="3"/>
      <c r="AI316" s="3"/>
      <c r="AJ316" s="3"/>
      <c r="AK316" s="3"/>
      <c r="AL316" s="3"/>
      <c r="AM316" s="3"/>
      <c r="AN316" s="3"/>
      <c r="AO316" s="3"/>
      <c r="AP316" s="3"/>
    </row>
    <row r="317">
      <c r="AG317" s="3"/>
      <c r="AH317" s="3"/>
      <c r="AI317" s="3"/>
      <c r="AJ317" s="3"/>
      <c r="AK317" s="3"/>
      <c r="AL317" s="3"/>
      <c r="AM317" s="3"/>
      <c r="AN317" s="3"/>
      <c r="AO317" s="3"/>
      <c r="AP317" s="3"/>
    </row>
    <row r="318">
      <c r="AG318" s="3"/>
      <c r="AH318" s="3"/>
      <c r="AI318" s="3"/>
      <c r="AJ318" s="3"/>
      <c r="AK318" s="3"/>
      <c r="AL318" s="3"/>
      <c r="AM318" s="3"/>
      <c r="AN318" s="3"/>
      <c r="AO318" s="3"/>
      <c r="AP318" s="3"/>
    </row>
    <row r="319">
      <c r="AG319" s="3"/>
      <c r="AH319" s="3"/>
      <c r="AI319" s="3"/>
      <c r="AJ319" s="3"/>
      <c r="AK319" s="3"/>
      <c r="AL319" s="3"/>
      <c r="AM319" s="3"/>
      <c r="AN319" s="3"/>
      <c r="AO319" s="3"/>
      <c r="AP319" s="3"/>
    </row>
    <row r="320">
      <c r="AG320" s="3"/>
      <c r="AH320" s="3"/>
      <c r="AI320" s="3"/>
      <c r="AJ320" s="3"/>
      <c r="AK320" s="3"/>
      <c r="AL320" s="3"/>
      <c r="AM320" s="3"/>
      <c r="AN320" s="3"/>
      <c r="AO320" s="3"/>
      <c r="AP320" s="3"/>
    </row>
    <row r="321">
      <c r="AG321" s="3"/>
      <c r="AH321" s="3"/>
      <c r="AI321" s="3"/>
      <c r="AJ321" s="3"/>
      <c r="AK321" s="3"/>
      <c r="AL321" s="3"/>
      <c r="AM321" s="3"/>
      <c r="AN321" s="3"/>
      <c r="AO321" s="3"/>
      <c r="AP321" s="3"/>
    </row>
    <row r="322">
      <c r="AG322" s="3"/>
      <c r="AH322" s="3"/>
      <c r="AI322" s="3"/>
      <c r="AJ322" s="3"/>
      <c r="AK322" s="3"/>
      <c r="AL322" s="3"/>
      <c r="AM322" s="3"/>
      <c r="AN322" s="3"/>
      <c r="AO322" s="3"/>
      <c r="AP322" s="3"/>
    </row>
    <row r="323">
      <c r="AG323" s="3"/>
      <c r="AH323" s="3"/>
      <c r="AI323" s="3"/>
      <c r="AJ323" s="3"/>
      <c r="AK323" s="3"/>
      <c r="AL323" s="3"/>
      <c r="AM323" s="3"/>
      <c r="AN323" s="3"/>
      <c r="AO323" s="3"/>
      <c r="AP323" s="3"/>
    </row>
    <row r="324">
      <c r="AG324" s="3"/>
      <c r="AH324" s="3"/>
      <c r="AI324" s="3"/>
      <c r="AJ324" s="3"/>
      <c r="AK324" s="3"/>
      <c r="AL324" s="3"/>
      <c r="AM324" s="3"/>
      <c r="AN324" s="3"/>
      <c r="AO324" s="3"/>
      <c r="AP324" s="3"/>
    </row>
    <row r="325">
      <c r="AG325" s="3"/>
      <c r="AH325" s="3"/>
      <c r="AI325" s="3"/>
      <c r="AJ325" s="3"/>
      <c r="AK325" s="3"/>
      <c r="AL325" s="3"/>
      <c r="AM325" s="3"/>
      <c r="AN325" s="3"/>
      <c r="AO325" s="3"/>
      <c r="AP325" s="3"/>
    </row>
    <row r="326">
      <c r="AG326" s="3"/>
      <c r="AH326" s="3"/>
      <c r="AI326" s="3"/>
      <c r="AJ326" s="3"/>
      <c r="AK326" s="3"/>
      <c r="AL326" s="3"/>
      <c r="AM326" s="3"/>
      <c r="AN326" s="3"/>
      <c r="AO326" s="3"/>
      <c r="AP326" s="3"/>
    </row>
    <row r="327">
      <c r="AG327" s="3"/>
      <c r="AH327" s="3"/>
      <c r="AI327" s="3"/>
      <c r="AJ327" s="3"/>
      <c r="AK327" s="3"/>
      <c r="AL327" s="3"/>
      <c r="AM327" s="3"/>
      <c r="AN327" s="3"/>
      <c r="AO327" s="3"/>
      <c r="AP327" s="3"/>
    </row>
    <row r="328">
      <c r="AG328" s="3"/>
      <c r="AH328" s="3"/>
      <c r="AI328" s="3"/>
      <c r="AJ328" s="3"/>
      <c r="AK328" s="3"/>
      <c r="AL328" s="3"/>
      <c r="AM328" s="3"/>
      <c r="AN328" s="3"/>
      <c r="AO328" s="3"/>
      <c r="AP328" s="3"/>
    </row>
    <row r="329">
      <c r="AG329" s="3"/>
      <c r="AH329" s="3"/>
      <c r="AI329" s="3"/>
      <c r="AJ329" s="3"/>
      <c r="AK329" s="3"/>
      <c r="AL329" s="3"/>
      <c r="AM329" s="3"/>
      <c r="AN329" s="3"/>
      <c r="AO329" s="3"/>
      <c r="AP329" s="3"/>
    </row>
    <row r="330">
      <c r="AG330" s="3"/>
      <c r="AH330" s="3"/>
      <c r="AI330" s="3"/>
      <c r="AJ330" s="3"/>
      <c r="AK330" s="3"/>
      <c r="AL330" s="3"/>
      <c r="AM330" s="3"/>
      <c r="AN330" s="3"/>
      <c r="AO330" s="3"/>
      <c r="AP330" s="3"/>
    </row>
    <row r="331">
      <c r="AG331" s="3"/>
      <c r="AH331" s="3"/>
      <c r="AI331" s="3"/>
      <c r="AJ331" s="3"/>
      <c r="AK331" s="3"/>
      <c r="AL331" s="3"/>
      <c r="AM331" s="3"/>
      <c r="AN331" s="3"/>
      <c r="AO331" s="3"/>
      <c r="AP331" s="3"/>
    </row>
    <row r="332">
      <c r="AG332" s="3"/>
      <c r="AH332" s="3"/>
      <c r="AI332" s="3"/>
      <c r="AJ332" s="3"/>
      <c r="AK332" s="3"/>
      <c r="AL332" s="3"/>
      <c r="AM332" s="3"/>
      <c r="AN332" s="3"/>
      <c r="AO332" s="3"/>
      <c r="AP332" s="3"/>
    </row>
    <row r="333">
      <c r="AG333" s="3"/>
      <c r="AH333" s="3"/>
      <c r="AI333" s="3"/>
      <c r="AJ333" s="3"/>
      <c r="AK333" s="3"/>
      <c r="AL333" s="3"/>
      <c r="AM333" s="3"/>
      <c r="AN333" s="3"/>
      <c r="AO333" s="3"/>
      <c r="AP333" s="3"/>
    </row>
    <row r="334">
      <c r="AG334" s="3"/>
      <c r="AH334" s="3"/>
      <c r="AI334" s="3"/>
      <c r="AJ334" s="3"/>
      <c r="AK334" s="3"/>
      <c r="AL334" s="3"/>
      <c r="AM334" s="3"/>
      <c r="AN334" s="3"/>
      <c r="AO334" s="3"/>
      <c r="AP334" s="3"/>
    </row>
    <row r="335">
      <c r="AG335" s="3"/>
      <c r="AH335" s="3"/>
      <c r="AI335" s="3"/>
      <c r="AJ335" s="3"/>
      <c r="AK335" s="3"/>
      <c r="AL335" s="3"/>
      <c r="AM335" s="3"/>
      <c r="AN335" s="3"/>
      <c r="AO335" s="3"/>
      <c r="AP335" s="3"/>
    </row>
    <row r="336">
      <c r="AG336" s="3"/>
      <c r="AH336" s="3"/>
      <c r="AI336" s="3"/>
      <c r="AJ336" s="3"/>
      <c r="AK336" s="3"/>
      <c r="AL336" s="3"/>
      <c r="AM336" s="3"/>
      <c r="AN336" s="3"/>
      <c r="AO336" s="3"/>
      <c r="AP336" s="3"/>
    </row>
    <row r="337">
      <c r="AG337" s="3"/>
      <c r="AH337" s="3"/>
      <c r="AI337" s="3"/>
      <c r="AJ337" s="3"/>
      <c r="AK337" s="3"/>
      <c r="AL337" s="3"/>
      <c r="AM337" s="3"/>
      <c r="AN337" s="3"/>
      <c r="AO337" s="3"/>
      <c r="AP337" s="3"/>
    </row>
    <row r="338">
      <c r="AG338" s="3"/>
      <c r="AH338" s="3"/>
      <c r="AI338" s="3"/>
      <c r="AJ338" s="3"/>
      <c r="AK338" s="3"/>
      <c r="AL338" s="3"/>
      <c r="AM338" s="3"/>
      <c r="AN338" s="3"/>
      <c r="AO338" s="3"/>
      <c r="AP338" s="3"/>
    </row>
    <row r="339">
      <c r="AG339" s="3"/>
      <c r="AH339" s="3"/>
      <c r="AI339" s="3"/>
      <c r="AJ339" s="3"/>
      <c r="AK339" s="3"/>
      <c r="AL339" s="3"/>
      <c r="AM339" s="3"/>
      <c r="AN339" s="3"/>
      <c r="AO339" s="3"/>
      <c r="AP339" s="3"/>
    </row>
    <row r="340">
      <c r="AG340" s="3"/>
      <c r="AH340" s="3"/>
      <c r="AI340" s="3"/>
      <c r="AJ340" s="3"/>
      <c r="AK340" s="3"/>
      <c r="AL340" s="3"/>
      <c r="AM340" s="3"/>
      <c r="AN340" s="3"/>
      <c r="AO340" s="3"/>
      <c r="AP340" s="3"/>
    </row>
    <row r="341">
      <c r="AG341" s="3"/>
      <c r="AH341" s="3"/>
      <c r="AI341" s="3"/>
      <c r="AJ341" s="3"/>
      <c r="AK341" s="3"/>
      <c r="AL341" s="3"/>
      <c r="AM341" s="3"/>
      <c r="AN341" s="3"/>
      <c r="AO341" s="3"/>
      <c r="AP341" s="3"/>
    </row>
    <row r="342">
      <c r="AG342" s="3"/>
      <c r="AH342" s="3"/>
      <c r="AI342" s="3"/>
      <c r="AJ342" s="3"/>
      <c r="AK342" s="3"/>
      <c r="AL342" s="3"/>
      <c r="AM342" s="3"/>
      <c r="AN342" s="3"/>
      <c r="AO342" s="3"/>
      <c r="AP342" s="3"/>
    </row>
    <row r="343">
      <c r="AG343" s="3"/>
      <c r="AH343" s="3"/>
      <c r="AI343" s="3"/>
      <c r="AJ343" s="3"/>
      <c r="AK343" s="3"/>
      <c r="AL343" s="3"/>
      <c r="AM343" s="3"/>
      <c r="AN343" s="3"/>
      <c r="AO343" s="3"/>
      <c r="AP343" s="3"/>
    </row>
    <row r="344">
      <c r="AG344" s="3"/>
      <c r="AH344" s="3"/>
      <c r="AI344" s="3"/>
      <c r="AJ344" s="3"/>
      <c r="AK344" s="3"/>
      <c r="AL344" s="3"/>
      <c r="AM344" s="3"/>
      <c r="AN344" s="3"/>
      <c r="AO344" s="3"/>
      <c r="AP344" s="3"/>
    </row>
    <row r="345">
      <c r="AG345" s="3"/>
      <c r="AH345" s="3"/>
      <c r="AI345" s="3"/>
      <c r="AJ345" s="3"/>
      <c r="AK345" s="3"/>
      <c r="AL345" s="3"/>
      <c r="AM345" s="3"/>
      <c r="AN345" s="3"/>
      <c r="AO345" s="3"/>
      <c r="AP345" s="3"/>
    </row>
    <row r="346">
      <c r="AG346" s="3"/>
      <c r="AH346" s="3"/>
      <c r="AI346" s="3"/>
      <c r="AJ346" s="3"/>
      <c r="AK346" s="3"/>
      <c r="AL346" s="3"/>
      <c r="AM346" s="3"/>
      <c r="AN346" s="3"/>
      <c r="AO346" s="3"/>
      <c r="AP346" s="3"/>
    </row>
    <row r="347">
      <c r="AG347" s="3"/>
      <c r="AH347" s="3"/>
      <c r="AI347" s="3"/>
      <c r="AJ347" s="3"/>
      <c r="AK347" s="3"/>
      <c r="AL347" s="3"/>
      <c r="AM347" s="3"/>
      <c r="AN347" s="3"/>
      <c r="AO347" s="3"/>
      <c r="AP347" s="3"/>
    </row>
    <row r="348">
      <c r="AG348" s="3"/>
      <c r="AH348" s="3"/>
      <c r="AI348" s="3"/>
      <c r="AJ348" s="3"/>
      <c r="AK348" s="3"/>
      <c r="AL348" s="3"/>
      <c r="AM348" s="3"/>
      <c r="AN348" s="3"/>
      <c r="AO348" s="3"/>
      <c r="AP348" s="3"/>
    </row>
    <row r="349">
      <c r="AG349" s="3"/>
      <c r="AH349" s="3"/>
      <c r="AI349" s="3"/>
      <c r="AJ349" s="3"/>
      <c r="AK349" s="3"/>
      <c r="AL349" s="3"/>
      <c r="AM349" s="3"/>
      <c r="AN349" s="3"/>
      <c r="AO349" s="3"/>
      <c r="AP349" s="3"/>
    </row>
    <row r="350">
      <c r="AG350" s="3"/>
      <c r="AH350" s="3"/>
      <c r="AI350" s="3"/>
      <c r="AJ350" s="3"/>
      <c r="AK350" s="3"/>
      <c r="AL350" s="3"/>
      <c r="AM350" s="3"/>
      <c r="AN350" s="3"/>
      <c r="AO350" s="3"/>
      <c r="AP350" s="3"/>
    </row>
    <row r="351">
      <c r="AG351" s="3"/>
      <c r="AH351" s="3"/>
      <c r="AI351" s="3"/>
      <c r="AJ351" s="3"/>
      <c r="AK351" s="3"/>
      <c r="AL351" s="3"/>
      <c r="AM351" s="3"/>
      <c r="AN351" s="3"/>
      <c r="AO351" s="3"/>
      <c r="AP351" s="3"/>
    </row>
    <row r="352">
      <c r="AG352" s="3"/>
      <c r="AH352" s="3"/>
      <c r="AI352" s="3"/>
      <c r="AJ352" s="3"/>
      <c r="AK352" s="3"/>
      <c r="AL352" s="3"/>
      <c r="AM352" s="3"/>
      <c r="AN352" s="3"/>
      <c r="AO352" s="3"/>
      <c r="AP352" s="3"/>
    </row>
    <row r="353">
      <c r="AG353" s="3"/>
      <c r="AH353" s="3"/>
      <c r="AI353" s="3"/>
      <c r="AJ353" s="3"/>
      <c r="AK353" s="3"/>
      <c r="AL353" s="3"/>
      <c r="AM353" s="3"/>
      <c r="AN353" s="3"/>
      <c r="AO353" s="3"/>
      <c r="AP353" s="3"/>
    </row>
    <row r="354">
      <c r="AG354" s="3"/>
      <c r="AH354" s="3"/>
      <c r="AI354" s="3"/>
      <c r="AJ354" s="3"/>
      <c r="AK354" s="3"/>
      <c r="AL354" s="3"/>
      <c r="AM354" s="3"/>
      <c r="AN354" s="3"/>
      <c r="AO354" s="3"/>
      <c r="AP354" s="3"/>
    </row>
    <row r="355">
      <c r="AG355" s="3"/>
      <c r="AH355" s="3"/>
      <c r="AI355" s="3"/>
      <c r="AJ355" s="3"/>
      <c r="AK355" s="3"/>
      <c r="AL355" s="3"/>
      <c r="AM355" s="3"/>
      <c r="AN355" s="3"/>
      <c r="AO355" s="3"/>
      <c r="AP355" s="3"/>
    </row>
    <row r="356">
      <c r="AG356" s="3"/>
      <c r="AH356" s="3"/>
      <c r="AI356" s="3"/>
      <c r="AJ356" s="3"/>
      <c r="AK356" s="3"/>
      <c r="AL356" s="3"/>
      <c r="AM356" s="3"/>
      <c r="AN356" s="3"/>
      <c r="AO356" s="3"/>
      <c r="AP356" s="3"/>
    </row>
    <row r="357">
      <c r="AG357" s="3"/>
      <c r="AH357" s="3"/>
      <c r="AI357" s="3"/>
      <c r="AJ357" s="3"/>
      <c r="AK357" s="3"/>
      <c r="AL357" s="3"/>
      <c r="AM357" s="3"/>
      <c r="AN357" s="3"/>
      <c r="AO357" s="3"/>
      <c r="AP357" s="3"/>
    </row>
    <row r="358">
      <c r="AG358" s="3"/>
      <c r="AH358" s="3"/>
      <c r="AI358" s="3"/>
      <c r="AJ358" s="3"/>
      <c r="AK358" s="3"/>
      <c r="AL358" s="3"/>
      <c r="AM358" s="3"/>
      <c r="AN358" s="3"/>
      <c r="AO358" s="3"/>
      <c r="AP358" s="3"/>
    </row>
    <row r="359">
      <c r="AG359" s="3"/>
      <c r="AH359" s="3"/>
      <c r="AI359" s="3"/>
      <c r="AJ359" s="3"/>
      <c r="AK359" s="3"/>
      <c r="AL359" s="3"/>
      <c r="AM359" s="3"/>
      <c r="AN359" s="3"/>
      <c r="AO359" s="3"/>
      <c r="AP359" s="3"/>
    </row>
    <row r="360">
      <c r="AG360" s="3"/>
      <c r="AH360" s="3"/>
      <c r="AI360" s="3"/>
      <c r="AJ360" s="3"/>
      <c r="AK360" s="3"/>
      <c r="AL360" s="3"/>
      <c r="AM360" s="3"/>
      <c r="AN360" s="3"/>
      <c r="AO360" s="3"/>
      <c r="AP360" s="3"/>
    </row>
    <row r="361">
      <c r="AG361" s="3"/>
      <c r="AH361" s="3"/>
      <c r="AI361" s="3"/>
      <c r="AJ361" s="3"/>
      <c r="AK361" s="3"/>
      <c r="AL361" s="3"/>
      <c r="AM361" s="3"/>
      <c r="AN361" s="3"/>
      <c r="AO361" s="3"/>
      <c r="AP361" s="3"/>
    </row>
    <row r="362">
      <c r="AG362" s="3"/>
      <c r="AH362" s="3"/>
      <c r="AI362" s="3"/>
      <c r="AJ362" s="3"/>
      <c r="AK362" s="3"/>
      <c r="AL362" s="3"/>
      <c r="AM362" s="3"/>
      <c r="AN362" s="3"/>
      <c r="AO362" s="3"/>
      <c r="AP362" s="3"/>
    </row>
    <row r="363">
      <c r="AG363" s="3"/>
      <c r="AH363" s="3"/>
      <c r="AI363" s="3"/>
      <c r="AJ363" s="3"/>
      <c r="AK363" s="3"/>
      <c r="AL363" s="3"/>
      <c r="AM363" s="3"/>
      <c r="AN363" s="3"/>
      <c r="AO363" s="3"/>
      <c r="AP363" s="3"/>
    </row>
    <row r="364">
      <c r="AG364" s="3"/>
      <c r="AH364" s="3"/>
      <c r="AI364" s="3"/>
      <c r="AJ364" s="3"/>
      <c r="AK364" s="3"/>
      <c r="AL364" s="3"/>
      <c r="AM364" s="3"/>
      <c r="AN364" s="3"/>
      <c r="AO364" s="3"/>
      <c r="AP364" s="3"/>
    </row>
    <row r="365">
      <c r="AG365" s="3"/>
      <c r="AH365" s="3"/>
      <c r="AI365" s="3"/>
      <c r="AJ365" s="3"/>
      <c r="AK365" s="3"/>
      <c r="AL365" s="3"/>
      <c r="AM365" s="3"/>
      <c r="AN365" s="3"/>
      <c r="AO365" s="3"/>
      <c r="AP365" s="3"/>
    </row>
    <row r="366">
      <c r="AG366" s="3"/>
      <c r="AH366" s="3"/>
      <c r="AI366" s="3"/>
      <c r="AJ366" s="3"/>
      <c r="AK366" s="3"/>
      <c r="AL366" s="3"/>
      <c r="AM366" s="3"/>
      <c r="AN366" s="3"/>
      <c r="AO366" s="3"/>
      <c r="AP366" s="3"/>
    </row>
    <row r="367">
      <c r="AG367" s="3"/>
      <c r="AH367" s="3"/>
      <c r="AI367" s="3"/>
      <c r="AJ367" s="3"/>
      <c r="AK367" s="3"/>
      <c r="AL367" s="3"/>
      <c r="AM367" s="3"/>
      <c r="AN367" s="3"/>
      <c r="AO367" s="3"/>
      <c r="AP367" s="3"/>
    </row>
    <row r="368">
      <c r="AG368" s="3"/>
      <c r="AH368" s="3"/>
      <c r="AI368" s="3"/>
      <c r="AJ368" s="3"/>
      <c r="AK368" s="3"/>
      <c r="AL368" s="3"/>
      <c r="AM368" s="3"/>
      <c r="AN368" s="3"/>
      <c r="AO368" s="3"/>
      <c r="AP368" s="3"/>
    </row>
    <row r="369">
      <c r="AG369" s="3"/>
      <c r="AH369" s="3"/>
      <c r="AI369" s="3"/>
      <c r="AJ369" s="3"/>
      <c r="AK369" s="3"/>
      <c r="AL369" s="3"/>
      <c r="AM369" s="3"/>
      <c r="AN369" s="3"/>
      <c r="AO369" s="3"/>
      <c r="AP369" s="3"/>
    </row>
    <row r="370">
      <c r="AG370" s="3"/>
      <c r="AH370" s="3"/>
      <c r="AI370" s="3"/>
      <c r="AJ370" s="3"/>
      <c r="AK370" s="3"/>
      <c r="AL370" s="3"/>
      <c r="AM370" s="3"/>
      <c r="AN370" s="3"/>
      <c r="AO370" s="3"/>
      <c r="AP370" s="3"/>
    </row>
    <row r="371">
      <c r="AG371" s="3"/>
      <c r="AH371" s="3"/>
      <c r="AI371" s="3"/>
      <c r="AJ371" s="3"/>
      <c r="AK371" s="3"/>
      <c r="AL371" s="3"/>
      <c r="AM371" s="3"/>
      <c r="AN371" s="3"/>
      <c r="AO371" s="3"/>
      <c r="AP371" s="3"/>
    </row>
    <row r="372">
      <c r="AG372" s="3"/>
      <c r="AH372" s="3"/>
      <c r="AI372" s="3"/>
      <c r="AJ372" s="3"/>
      <c r="AK372" s="3"/>
      <c r="AL372" s="3"/>
      <c r="AM372" s="3"/>
      <c r="AN372" s="3"/>
      <c r="AO372" s="3"/>
      <c r="AP372" s="3"/>
    </row>
    <row r="373">
      <c r="AG373" s="3"/>
      <c r="AH373" s="3"/>
      <c r="AI373" s="3"/>
      <c r="AJ373" s="3"/>
      <c r="AK373" s="3"/>
      <c r="AL373" s="3"/>
      <c r="AM373" s="3"/>
      <c r="AN373" s="3"/>
      <c r="AO373" s="3"/>
      <c r="AP373" s="3"/>
    </row>
    <row r="374">
      <c r="AG374" s="3"/>
      <c r="AH374" s="3"/>
      <c r="AI374" s="3"/>
      <c r="AJ374" s="3"/>
      <c r="AK374" s="3"/>
      <c r="AL374" s="3"/>
      <c r="AM374" s="3"/>
      <c r="AN374" s="3"/>
      <c r="AO374" s="3"/>
      <c r="AP374" s="3"/>
    </row>
    <row r="375">
      <c r="AG375" s="3"/>
      <c r="AH375" s="3"/>
      <c r="AI375" s="3"/>
      <c r="AJ375" s="3"/>
      <c r="AK375" s="3"/>
      <c r="AL375" s="3"/>
      <c r="AM375" s="3"/>
      <c r="AN375" s="3"/>
      <c r="AO375" s="3"/>
      <c r="AP375" s="3"/>
    </row>
    <row r="376">
      <c r="AG376" s="3"/>
      <c r="AH376" s="3"/>
      <c r="AI376" s="3"/>
      <c r="AJ376" s="3"/>
      <c r="AK376" s="3"/>
      <c r="AL376" s="3"/>
      <c r="AM376" s="3"/>
      <c r="AN376" s="3"/>
      <c r="AO376" s="3"/>
      <c r="AP376" s="3"/>
    </row>
    <row r="377">
      <c r="AG377" s="3"/>
      <c r="AH377" s="3"/>
      <c r="AI377" s="3"/>
      <c r="AJ377" s="3"/>
      <c r="AK377" s="3"/>
      <c r="AL377" s="3"/>
      <c r="AM377" s="3"/>
      <c r="AN377" s="3"/>
      <c r="AO377" s="3"/>
      <c r="AP377" s="3"/>
    </row>
    <row r="378">
      <c r="AG378" s="3"/>
      <c r="AH378" s="3"/>
      <c r="AI378" s="3"/>
      <c r="AJ378" s="3"/>
      <c r="AK378" s="3"/>
      <c r="AL378" s="3"/>
      <c r="AM378" s="3"/>
      <c r="AN378" s="3"/>
      <c r="AO378" s="3"/>
      <c r="AP378" s="3"/>
    </row>
    <row r="379">
      <c r="AG379" s="3"/>
      <c r="AH379" s="3"/>
      <c r="AI379" s="3"/>
      <c r="AJ379" s="3"/>
      <c r="AK379" s="3"/>
      <c r="AL379" s="3"/>
      <c r="AM379" s="3"/>
      <c r="AN379" s="3"/>
      <c r="AO379" s="3"/>
      <c r="AP379" s="3"/>
    </row>
    <row r="380">
      <c r="AG380" s="3"/>
      <c r="AH380" s="3"/>
      <c r="AI380" s="3"/>
      <c r="AJ380" s="3"/>
      <c r="AK380" s="3"/>
      <c r="AL380" s="3"/>
      <c r="AM380" s="3"/>
      <c r="AN380" s="3"/>
      <c r="AO380" s="3"/>
      <c r="AP380" s="3"/>
    </row>
    <row r="381">
      <c r="AG381" s="3"/>
      <c r="AH381" s="3"/>
      <c r="AI381" s="3"/>
      <c r="AJ381" s="3"/>
      <c r="AK381" s="3"/>
      <c r="AL381" s="3"/>
      <c r="AM381" s="3"/>
      <c r="AN381" s="3"/>
      <c r="AO381" s="3"/>
      <c r="AP381" s="3"/>
    </row>
    <row r="382">
      <c r="AG382" s="3"/>
      <c r="AH382" s="3"/>
      <c r="AI382" s="3"/>
      <c r="AJ382" s="3"/>
      <c r="AK382" s="3"/>
      <c r="AL382" s="3"/>
      <c r="AM382" s="3"/>
      <c r="AN382" s="3"/>
      <c r="AO382" s="3"/>
      <c r="AP382" s="3"/>
    </row>
    <row r="383">
      <c r="AG383" s="3"/>
      <c r="AH383" s="3"/>
      <c r="AI383" s="3"/>
      <c r="AJ383" s="3"/>
      <c r="AK383" s="3"/>
      <c r="AL383" s="3"/>
      <c r="AM383" s="3"/>
      <c r="AN383" s="3"/>
      <c r="AO383" s="3"/>
      <c r="AP383" s="3"/>
    </row>
    <row r="384">
      <c r="AG384" s="3"/>
      <c r="AH384" s="3"/>
      <c r="AI384" s="3"/>
      <c r="AJ384" s="3"/>
      <c r="AK384" s="3"/>
      <c r="AL384" s="3"/>
      <c r="AM384" s="3"/>
      <c r="AN384" s="3"/>
      <c r="AO384" s="3"/>
      <c r="AP384" s="3"/>
    </row>
    <row r="385">
      <c r="AG385" s="3"/>
      <c r="AH385" s="3"/>
      <c r="AI385" s="3"/>
      <c r="AJ385" s="3"/>
      <c r="AK385" s="3"/>
      <c r="AL385" s="3"/>
      <c r="AM385" s="3"/>
      <c r="AN385" s="3"/>
      <c r="AO385" s="3"/>
      <c r="AP385" s="3"/>
    </row>
    <row r="386">
      <c r="AG386" s="3"/>
      <c r="AH386" s="3"/>
      <c r="AI386" s="3"/>
      <c r="AJ386" s="3"/>
      <c r="AK386" s="3"/>
      <c r="AL386" s="3"/>
      <c r="AM386" s="3"/>
      <c r="AN386" s="3"/>
      <c r="AO386" s="3"/>
      <c r="AP386" s="3"/>
    </row>
    <row r="387">
      <c r="AG387" s="3"/>
      <c r="AH387" s="3"/>
      <c r="AI387" s="3"/>
      <c r="AJ387" s="3"/>
      <c r="AK387" s="3"/>
      <c r="AL387" s="3"/>
      <c r="AM387" s="3"/>
      <c r="AN387" s="3"/>
      <c r="AO387" s="3"/>
      <c r="AP387" s="3"/>
    </row>
    <row r="388">
      <c r="AG388" s="3"/>
      <c r="AH388" s="3"/>
      <c r="AI388" s="3"/>
      <c r="AJ388" s="3"/>
      <c r="AK388" s="3"/>
      <c r="AL388" s="3"/>
      <c r="AM388" s="3"/>
      <c r="AN388" s="3"/>
      <c r="AO388" s="3"/>
      <c r="AP388" s="3"/>
    </row>
    <row r="389">
      <c r="AG389" s="3"/>
      <c r="AH389" s="3"/>
      <c r="AI389" s="3"/>
      <c r="AJ389" s="3"/>
      <c r="AK389" s="3"/>
      <c r="AL389" s="3"/>
      <c r="AM389" s="3"/>
      <c r="AN389" s="3"/>
      <c r="AO389" s="3"/>
      <c r="AP389" s="3"/>
    </row>
    <row r="390">
      <c r="AG390" s="3"/>
      <c r="AH390" s="3"/>
      <c r="AI390" s="3"/>
      <c r="AJ390" s="3"/>
      <c r="AK390" s="3"/>
      <c r="AL390" s="3"/>
      <c r="AM390" s="3"/>
      <c r="AN390" s="3"/>
      <c r="AO390" s="3"/>
      <c r="AP390" s="3"/>
    </row>
    <row r="391">
      <c r="AG391" s="3"/>
      <c r="AH391" s="3"/>
      <c r="AI391" s="3"/>
      <c r="AJ391" s="3"/>
      <c r="AK391" s="3"/>
      <c r="AL391" s="3"/>
      <c r="AM391" s="3"/>
      <c r="AN391" s="3"/>
      <c r="AO391" s="3"/>
      <c r="AP391" s="3"/>
    </row>
    <row r="392">
      <c r="AG392" s="3"/>
      <c r="AH392" s="3"/>
      <c r="AI392" s="3"/>
      <c r="AJ392" s="3"/>
      <c r="AK392" s="3"/>
      <c r="AL392" s="3"/>
      <c r="AM392" s="3"/>
      <c r="AN392" s="3"/>
      <c r="AO392" s="3"/>
      <c r="AP392" s="3"/>
    </row>
    <row r="393">
      <c r="AG393" s="3"/>
      <c r="AH393" s="3"/>
      <c r="AI393" s="3"/>
      <c r="AJ393" s="3"/>
      <c r="AK393" s="3"/>
      <c r="AL393" s="3"/>
      <c r="AM393" s="3"/>
      <c r="AN393" s="3"/>
      <c r="AO393" s="3"/>
      <c r="AP393" s="3"/>
    </row>
    <row r="394">
      <c r="AG394" s="3"/>
      <c r="AH394" s="3"/>
      <c r="AI394" s="3"/>
      <c r="AJ394" s="3"/>
      <c r="AK394" s="3"/>
      <c r="AL394" s="3"/>
      <c r="AM394" s="3"/>
      <c r="AN394" s="3"/>
      <c r="AO394" s="3"/>
      <c r="AP394" s="3"/>
    </row>
    <row r="395">
      <c r="AG395" s="3"/>
      <c r="AH395" s="3"/>
      <c r="AI395" s="3"/>
      <c r="AJ395" s="3"/>
      <c r="AK395" s="3"/>
      <c r="AL395" s="3"/>
      <c r="AM395" s="3"/>
      <c r="AN395" s="3"/>
      <c r="AO395" s="3"/>
      <c r="AP395" s="3"/>
    </row>
    <row r="396">
      <c r="AG396" s="3"/>
      <c r="AH396" s="3"/>
      <c r="AI396" s="3"/>
      <c r="AJ396" s="3"/>
      <c r="AK396" s="3"/>
      <c r="AL396" s="3"/>
      <c r="AM396" s="3"/>
      <c r="AN396" s="3"/>
      <c r="AO396" s="3"/>
      <c r="AP396" s="3"/>
    </row>
    <row r="397">
      <c r="AG397" s="3"/>
      <c r="AH397" s="3"/>
      <c r="AI397" s="3"/>
      <c r="AJ397" s="3"/>
      <c r="AK397" s="3"/>
      <c r="AL397" s="3"/>
      <c r="AM397" s="3"/>
      <c r="AN397" s="3"/>
      <c r="AO397" s="3"/>
      <c r="AP397" s="3"/>
    </row>
    <row r="398">
      <c r="AG398" s="3"/>
      <c r="AH398" s="3"/>
      <c r="AI398" s="3"/>
      <c r="AJ398" s="3"/>
      <c r="AK398" s="3"/>
      <c r="AL398" s="3"/>
      <c r="AM398" s="3"/>
      <c r="AN398" s="3"/>
      <c r="AO398" s="3"/>
      <c r="AP398" s="3"/>
    </row>
    <row r="399">
      <c r="AG399" s="3"/>
      <c r="AH399" s="3"/>
      <c r="AI399" s="3"/>
      <c r="AJ399" s="3"/>
      <c r="AK399" s="3"/>
      <c r="AL399" s="3"/>
      <c r="AM399" s="3"/>
      <c r="AN399" s="3"/>
      <c r="AO399" s="3"/>
      <c r="AP399" s="3"/>
    </row>
    <row r="400">
      <c r="AG400" s="3"/>
      <c r="AH400" s="3"/>
      <c r="AI400" s="3"/>
      <c r="AJ400" s="3"/>
      <c r="AK400" s="3"/>
      <c r="AL400" s="3"/>
      <c r="AM400" s="3"/>
      <c r="AN400" s="3"/>
      <c r="AO400" s="3"/>
      <c r="AP400" s="3"/>
    </row>
    <row r="401">
      <c r="AG401" s="3"/>
      <c r="AH401" s="3"/>
      <c r="AI401" s="3"/>
      <c r="AJ401" s="3"/>
      <c r="AK401" s="3"/>
      <c r="AL401" s="3"/>
      <c r="AM401" s="3"/>
      <c r="AN401" s="3"/>
      <c r="AO401" s="3"/>
      <c r="AP401" s="3"/>
    </row>
    <row r="402">
      <c r="AG402" s="3"/>
      <c r="AH402" s="3"/>
      <c r="AI402" s="3"/>
      <c r="AJ402" s="3"/>
      <c r="AK402" s="3"/>
      <c r="AL402" s="3"/>
      <c r="AM402" s="3"/>
      <c r="AN402" s="3"/>
      <c r="AO402" s="3"/>
      <c r="AP402" s="3"/>
    </row>
    <row r="403">
      <c r="AG403" s="3"/>
      <c r="AH403" s="3"/>
      <c r="AI403" s="3"/>
      <c r="AJ403" s="3"/>
      <c r="AK403" s="3"/>
      <c r="AL403" s="3"/>
      <c r="AM403" s="3"/>
      <c r="AN403" s="3"/>
      <c r="AO403" s="3"/>
      <c r="AP403" s="3"/>
    </row>
    <row r="404">
      <c r="AG404" s="3"/>
      <c r="AH404" s="3"/>
      <c r="AI404" s="3"/>
      <c r="AJ404" s="3"/>
      <c r="AK404" s="3"/>
      <c r="AL404" s="3"/>
      <c r="AM404" s="3"/>
      <c r="AN404" s="3"/>
      <c r="AO404" s="3"/>
      <c r="AP404" s="3"/>
    </row>
    <row r="405">
      <c r="AG405" s="3"/>
      <c r="AH405" s="3"/>
      <c r="AI405" s="3"/>
      <c r="AJ405" s="3"/>
      <c r="AK405" s="3"/>
      <c r="AL405" s="3"/>
      <c r="AM405" s="3"/>
      <c r="AN405" s="3"/>
      <c r="AO405" s="3"/>
      <c r="AP405" s="3"/>
    </row>
    <row r="406">
      <c r="AG406" s="3"/>
      <c r="AH406" s="3"/>
      <c r="AI406" s="3"/>
      <c r="AJ406" s="3"/>
      <c r="AK406" s="3"/>
      <c r="AL406" s="3"/>
      <c r="AM406" s="3"/>
      <c r="AN406" s="3"/>
      <c r="AO406" s="3"/>
      <c r="AP406" s="3"/>
    </row>
    <row r="407">
      <c r="AG407" s="3"/>
      <c r="AH407" s="3"/>
      <c r="AI407" s="3"/>
      <c r="AJ407" s="3"/>
      <c r="AK407" s="3"/>
      <c r="AL407" s="3"/>
      <c r="AM407" s="3"/>
      <c r="AN407" s="3"/>
      <c r="AO407" s="3"/>
      <c r="AP407" s="3"/>
    </row>
    <row r="408">
      <c r="AG408" s="3"/>
      <c r="AH408" s="3"/>
      <c r="AI408" s="3"/>
      <c r="AJ408" s="3"/>
      <c r="AK408" s="3"/>
      <c r="AL408" s="3"/>
      <c r="AM408" s="3"/>
      <c r="AN408" s="3"/>
      <c r="AO408" s="3"/>
      <c r="AP408" s="3"/>
    </row>
    <row r="409">
      <c r="AG409" s="3"/>
      <c r="AH409" s="3"/>
      <c r="AI409" s="3"/>
      <c r="AJ409" s="3"/>
      <c r="AK409" s="3"/>
      <c r="AL409" s="3"/>
      <c r="AM409" s="3"/>
      <c r="AN409" s="3"/>
      <c r="AO409" s="3"/>
      <c r="AP409" s="3"/>
    </row>
    <row r="410">
      <c r="AG410" s="3"/>
      <c r="AH410" s="3"/>
      <c r="AI410" s="3"/>
      <c r="AJ410" s="3"/>
      <c r="AK410" s="3"/>
      <c r="AL410" s="3"/>
      <c r="AM410" s="3"/>
      <c r="AN410" s="3"/>
      <c r="AO410" s="3"/>
      <c r="AP410" s="3"/>
    </row>
    <row r="411">
      <c r="AG411" s="3"/>
      <c r="AH411" s="3"/>
      <c r="AI411" s="3"/>
      <c r="AJ411" s="3"/>
      <c r="AK411" s="3"/>
      <c r="AL411" s="3"/>
      <c r="AM411" s="3"/>
      <c r="AN411" s="3"/>
      <c r="AO411" s="3"/>
      <c r="AP411" s="3"/>
    </row>
    <row r="412">
      <c r="AG412" s="3"/>
      <c r="AH412" s="3"/>
      <c r="AI412" s="3"/>
      <c r="AJ412" s="3"/>
      <c r="AK412" s="3"/>
      <c r="AL412" s="3"/>
      <c r="AM412" s="3"/>
      <c r="AN412" s="3"/>
      <c r="AO412" s="3"/>
      <c r="AP412" s="3"/>
    </row>
    <row r="413">
      <c r="AG413" s="3"/>
      <c r="AH413" s="3"/>
      <c r="AI413" s="3"/>
      <c r="AJ413" s="3"/>
      <c r="AK413" s="3"/>
      <c r="AL413" s="3"/>
      <c r="AM413" s="3"/>
      <c r="AN413" s="3"/>
      <c r="AO413" s="3"/>
      <c r="AP413" s="3"/>
    </row>
    <row r="414">
      <c r="AG414" s="3"/>
      <c r="AH414" s="3"/>
      <c r="AI414" s="3"/>
      <c r="AJ414" s="3"/>
      <c r="AK414" s="3"/>
      <c r="AL414" s="3"/>
      <c r="AM414" s="3"/>
      <c r="AN414" s="3"/>
      <c r="AO414" s="3"/>
      <c r="AP414" s="3"/>
    </row>
    <row r="415">
      <c r="AG415" s="3"/>
      <c r="AH415" s="3"/>
      <c r="AI415" s="3"/>
      <c r="AJ415" s="3"/>
      <c r="AK415" s="3"/>
      <c r="AL415" s="3"/>
      <c r="AM415" s="3"/>
      <c r="AN415" s="3"/>
      <c r="AO415" s="3"/>
      <c r="AP415" s="3"/>
    </row>
    <row r="416">
      <c r="AG416" s="3"/>
      <c r="AH416" s="3"/>
      <c r="AI416" s="3"/>
      <c r="AJ416" s="3"/>
      <c r="AK416" s="3"/>
      <c r="AL416" s="3"/>
      <c r="AM416" s="3"/>
      <c r="AN416" s="3"/>
      <c r="AO416" s="3"/>
      <c r="AP416" s="3"/>
    </row>
    <row r="417">
      <c r="AG417" s="3"/>
      <c r="AH417" s="3"/>
      <c r="AI417" s="3"/>
      <c r="AJ417" s="3"/>
      <c r="AK417" s="3"/>
      <c r="AL417" s="3"/>
      <c r="AM417" s="3"/>
      <c r="AN417" s="3"/>
      <c r="AO417" s="3"/>
      <c r="AP417" s="3"/>
    </row>
    <row r="418">
      <c r="AG418" s="3"/>
      <c r="AH418" s="3"/>
      <c r="AI418" s="3"/>
      <c r="AJ418" s="3"/>
      <c r="AK418" s="3"/>
      <c r="AL418" s="3"/>
      <c r="AM418" s="3"/>
      <c r="AN418" s="3"/>
      <c r="AO418" s="3"/>
      <c r="AP418" s="3"/>
    </row>
    <row r="419">
      <c r="AG419" s="3"/>
      <c r="AH419" s="3"/>
      <c r="AI419" s="3"/>
      <c r="AJ419" s="3"/>
      <c r="AK419" s="3"/>
      <c r="AL419" s="3"/>
      <c r="AM419" s="3"/>
      <c r="AN419" s="3"/>
      <c r="AO419" s="3"/>
      <c r="AP419" s="3"/>
    </row>
    <row r="420">
      <c r="AG420" s="3"/>
      <c r="AH420" s="3"/>
      <c r="AI420" s="3"/>
      <c r="AJ420" s="3"/>
      <c r="AK420" s="3"/>
      <c r="AL420" s="3"/>
      <c r="AM420" s="3"/>
      <c r="AN420" s="3"/>
      <c r="AO420" s="3"/>
      <c r="AP420" s="3"/>
    </row>
    <row r="421">
      <c r="AG421" s="3"/>
      <c r="AH421" s="3"/>
      <c r="AI421" s="3"/>
      <c r="AJ421" s="3"/>
      <c r="AK421" s="3"/>
      <c r="AL421" s="3"/>
      <c r="AM421" s="3"/>
      <c r="AN421" s="3"/>
      <c r="AO421" s="3"/>
      <c r="AP421" s="3"/>
    </row>
    <row r="422">
      <c r="AG422" s="3"/>
      <c r="AH422" s="3"/>
      <c r="AI422" s="3"/>
      <c r="AJ422" s="3"/>
      <c r="AK422" s="3"/>
      <c r="AL422" s="3"/>
      <c r="AM422" s="3"/>
      <c r="AN422" s="3"/>
      <c r="AO422" s="3"/>
      <c r="AP422" s="3"/>
    </row>
    <row r="423">
      <c r="AG423" s="3"/>
      <c r="AH423" s="3"/>
      <c r="AI423" s="3"/>
      <c r="AJ423" s="3"/>
      <c r="AK423" s="3"/>
      <c r="AL423" s="3"/>
      <c r="AM423" s="3"/>
      <c r="AN423" s="3"/>
      <c r="AO423" s="3"/>
      <c r="AP423" s="3"/>
    </row>
    <row r="424">
      <c r="AG424" s="3"/>
      <c r="AH424" s="3"/>
      <c r="AI424" s="3"/>
      <c r="AJ424" s="3"/>
      <c r="AK424" s="3"/>
      <c r="AL424" s="3"/>
      <c r="AM424" s="3"/>
      <c r="AN424" s="3"/>
      <c r="AO424" s="3"/>
      <c r="AP424" s="3"/>
    </row>
    <row r="425">
      <c r="AG425" s="3"/>
      <c r="AH425" s="3"/>
      <c r="AI425" s="3"/>
      <c r="AJ425" s="3"/>
      <c r="AK425" s="3"/>
      <c r="AL425" s="3"/>
      <c r="AM425" s="3"/>
      <c r="AN425" s="3"/>
      <c r="AO425" s="3"/>
      <c r="AP425" s="3"/>
    </row>
    <row r="426">
      <c r="AG426" s="3"/>
      <c r="AH426" s="3"/>
      <c r="AI426" s="3"/>
      <c r="AJ426" s="3"/>
      <c r="AK426" s="3"/>
      <c r="AL426" s="3"/>
      <c r="AM426" s="3"/>
      <c r="AN426" s="3"/>
      <c r="AO426" s="3"/>
      <c r="AP426" s="3"/>
    </row>
    <row r="427">
      <c r="AG427" s="3"/>
      <c r="AH427" s="3"/>
      <c r="AI427" s="3"/>
      <c r="AJ427" s="3"/>
      <c r="AK427" s="3"/>
      <c r="AL427" s="3"/>
      <c r="AM427" s="3"/>
      <c r="AN427" s="3"/>
      <c r="AO427" s="3"/>
      <c r="AP427" s="3"/>
    </row>
    <row r="428">
      <c r="AG428" s="3"/>
      <c r="AH428" s="3"/>
      <c r="AI428" s="3"/>
      <c r="AJ428" s="3"/>
      <c r="AK428" s="3"/>
      <c r="AL428" s="3"/>
      <c r="AM428" s="3"/>
      <c r="AN428" s="3"/>
      <c r="AO428" s="3"/>
      <c r="AP428" s="3"/>
    </row>
    <row r="429">
      <c r="AG429" s="3"/>
      <c r="AH429" s="3"/>
      <c r="AI429" s="3"/>
      <c r="AJ429" s="3"/>
      <c r="AK429" s="3"/>
      <c r="AL429" s="3"/>
      <c r="AM429" s="3"/>
      <c r="AN429" s="3"/>
      <c r="AO429" s="3"/>
      <c r="AP429" s="3"/>
    </row>
    <row r="430">
      <c r="AG430" s="3"/>
      <c r="AH430" s="3"/>
      <c r="AI430" s="3"/>
      <c r="AJ430" s="3"/>
      <c r="AK430" s="3"/>
      <c r="AL430" s="3"/>
      <c r="AM430" s="3"/>
      <c r="AN430" s="3"/>
      <c r="AO430" s="3"/>
      <c r="AP430" s="3"/>
    </row>
    <row r="431">
      <c r="AG431" s="3"/>
      <c r="AH431" s="3"/>
      <c r="AI431" s="3"/>
      <c r="AJ431" s="3"/>
      <c r="AK431" s="3"/>
      <c r="AL431" s="3"/>
      <c r="AM431" s="3"/>
      <c r="AN431" s="3"/>
      <c r="AO431" s="3"/>
      <c r="AP431" s="3"/>
    </row>
    <row r="432">
      <c r="AG432" s="3"/>
      <c r="AH432" s="3"/>
      <c r="AI432" s="3"/>
      <c r="AJ432" s="3"/>
      <c r="AK432" s="3"/>
      <c r="AL432" s="3"/>
      <c r="AM432" s="3"/>
      <c r="AN432" s="3"/>
      <c r="AO432" s="3"/>
      <c r="AP432" s="3"/>
    </row>
    <row r="433">
      <c r="AG433" s="3"/>
      <c r="AH433" s="3"/>
      <c r="AI433" s="3"/>
      <c r="AJ433" s="3"/>
      <c r="AK433" s="3"/>
      <c r="AL433" s="3"/>
      <c r="AM433" s="3"/>
      <c r="AN433" s="3"/>
      <c r="AO433" s="3"/>
      <c r="AP433" s="3"/>
    </row>
    <row r="434">
      <c r="AG434" s="3"/>
      <c r="AH434" s="3"/>
      <c r="AI434" s="3"/>
      <c r="AJ434" s="3"/>
      <c r="AK434" s="3"/>
      <c r="AL434" s="3"/>
      <c r="AM434" s="3"/>
      <c r="AN434" s="3"/>
      <c r="AO434" s="3"/>
      <c r="AP434" s="3"/>
    </row>
    <row r="435">
      <c r="AG435" s="3"/>
      <c r="AH435" s="3"/>
      <c r="AI435" s="3"/>
      <c r="AJ435" s="3"/>
      <c r="AK435" s="3"/>
      <c r="AL435" s="3"/>
      <c r="AM435" s="3"/>
      <c r="AN435" s="3"/>
      <c r="AO435" s="3"/>
      <c r="AP435" s="3"/>
    </row>
    <row r="436">
      <c r="AG436" s="3"/>
      <c r="AH436" s="3"/>
      <c r="AI436" s="3"/>
      <c r="AJ436" s="3"/>
      <c r="AK436" s="3"/>
      <c r="AL436" s="3"/>
      <c r="AM436" s="3"/>
      <c r="AN436" s="3"/>
      <c r="AO436" s="3"/>
      <c r="AP436" s="3"/>
    </row>
    <row r="437">
      <c r="AG437" s="3"/>
      <c r="AH437" s="3"/>
      <c r="AI437" s="3"/>
      <c r="AJ437" s="3"/>
      <c r="AK437" s="3"/>
      <c r="AL437" s="3"/>
      <c r="AM437" s="3"/>
      <c r="AN437" s="3"/>
      <c r="AO437" s="3"/>
      <c r="AP437" s="3"/>
    </row>
    <row r="438">
      <c r="AG438" s="3"/>
      <c r="AH438" s="3"/>
      <c r="AI438" s="3"/>
      <c r="AJ438" s="3"/>
      <c r="AK438" s="3"/>
      <c r="AL438" s="3"/>
      <c r="AM438" s="3"/>
      <c r="AN438" s="3"/>
      <c r="AO438" s="3"/>
      <c r="AP438" s="3"/>
    </row>
    <row r="439">
      <c r="AG439" s="3"/>
      <c r="AH439" s="3"/>
      <c r="AI439" s="3"/>
      <c r="AJ439" s="3"/>
      <c r="AK439" s="3"/>
      <c r="AL439" s="3"/>
      <c r="AM439" s="3"/>
      <c r="AN439" s="3"/>
      <c r="AO439" s="3"/>
      <c r="AP439" s="3"/>
    </row>
    <row r="440">
      <c r="AG440" s="3"/>
      <c r="AH440" s="3"/>
      <c r="AI440" s="3"/>
      <c r="AJ440" s="3"/>
      <c r="AK440" s="3"/>
      <c r="AL440" s="3"/>
      <c r="AM440" s="3"/>
      <c r="AN440" s="3"/>
      <c r="AO440" s="3"/>
      <c r="AP440" s="3"/>
    </row>
    <row r="441">
      <c r="AG441" s="3"/>
      <c r="AH441" s="3"/>
      <c r="AI441" s="3"/>
      <c r="AJ441" s="3"/>
      <c r="AK441" s="3"/>
      <c r="AL441" s="3"/>
      <c r="AM441" s="3"/>
      <c r="AN441" s="3"/>
      <c r="AO441" s="3"/>
      <c r="AP441" s="3"/>
    </row>
    <row r="442">
      <c r="AG442" s="3"/>
      <c r="AH442" s="3"/>
      <c r="AI442" s="3"/>
      <c r="AJ442" s="3"/>
      <c r="AK442" s="3"/>
      <c r="AL442" s="3"/>
      <c r="AM442" s="3"/>
      <c r="AN442" s="3"/>
      <c r="AO442" s="3"/>
      <c r="AP442" s="3"/>
    </row>
    <row r="443">
      <c r="AG443" s="3"/>
      <c r="AH443" s="3"/>
      <c r="AI443" s="3"/>
      <c r="AJ443" s="3"/>
      <c r="AK443" s="3"/>
      <c r="AL443" s="3"/>
      <c r="AM443" s="3"/>
      <c r="AN443" s="3"/>
      <c r="AO443" s="3"/>
      <c r="AP443" s="3"/>
    </row>
    <row r="444">
      <c r="AG444" s="3"/>
      <c r="AH444" s="3"/>
      <c r="AI444" s="3"/>
      <c r="AJ444" s="3"/>
      <c r="AK444" s="3"/>
      <c r="AL444" s="3"/>
      <c r="AM444" s="3"/>
      <c r="AN444" s="3"/>
      <c r="AO444" s="3"/>
      <c r="AP444" s="3"/>
    </row>
    <row r="445">
      <c r="AG445" s="3"/>
      <c r="AH445" s="3"/>
      <c r="AI445" s="3"/>
      <c r="AJ445" s="3"/>
      <c r="AK445" s="3"/>
      <c r="AL445" s="3"/>
      <c r="AM445" s="3"/>
      <c r="AN445" s="3"/>
      <c r="AO445" s="3"/>
      <c r="AP445" s="3"/>
    </row>
    <row r="446">
      <c r="AG446" s="3"/>
      <c r="AH446" s="3"/>
      <c r="AI446" s="3"/>
      <c r="AJ446" s="3"/>
      <c r="AK446" s="3"/>
      <c r="AL446" s="3"/>
      <c r="AM446" s="3"/>
      <c r="AN446" s="3"/>
      <c r="AO446" s="3"/>
      <c r="AP446" s="3"/>
    </row>
    <row r="447">
      <c r="AG447" s="3"/>
      <c r="AH447" s="3"/>
      <c r="AI447" s="3"/>
      <c r="AJ447" s="3"/>
      <c r="AK447" s="3"/>
      <c r="AL447" s="3"/>
      <c r="AM447" s="3"/>
      <c r="AN447" s="3"/>
      <c r="AO447" s="3"/>
      <c r="AP447" s="3"/>
    </row>
    <row r="448">
      <c r="AG448" s="3"/>
      <c r="AH448" s="3"/>
      <c r="AI448" s="3"/>
      <c r="AJ448" s="3"/>
      <c r="AK448" s="3"/>
      <c r="AL448" s="3"/>
      <c r="AM448" s="3"/>
      <c r="AN448" s="3"/>
      <c r="AO448" s="3"/>
      <c r="AP448" s="3"/>
    </row>
    <row r="449">
      <c r="AG449" s="3"/>
      <c r="AH449" s="3"/>
      <c r="AI449" s="3"/>
      <c r="AJ449" s="3"/>
      <c r="AK449" s="3"/>
      <c r="AL449" s="3"/>
      <c r="AM449" s="3"/>
      <c r="AN449" s="3"/>
      <c r="AO449" s="3"/>
      <c r="AP449" s="3"/>
    </row>
    <row r="450">
      <c r="AG450" s="3"/>
      <c r="AH450" s="3"/>
      <c r="AI450" s="3"/>
      <c r="AJ450" s="3"/>
      <c r="AK450" s="3"/>
      <c r="AL450" s="3"/>
      <c r="AM450" s="3"/>
      <c r="AN450" s="3"/>
      <c r="AO450" s="3"/>
      <c r="AP450" s="3"/>
    </row>
    <row r="451">
      <c r="AG451" s="3"/>
      <c r="AH451" s="3"/>
      <c r="AI451" s="3"/>
      <c r="AJ451" s="3"/>
      <c r="AK451" s="3"/>
      <c r="AL451" s="3"/>
      <c r="AM451" s="3"/>
      <c r="AN451" s="3"/>
      <c r="AO451" s="3"/>
      <c r="AP451" s="3"/>
    </row>
    <row r="452">
      <c r="AG452" s="3"/>
      <c r="AH452" s="3"/>
      <c r="AI452" s="3"/>
      <c r="AJ452" s="3"/>
      <c r="AK452" s="3"/>
      <c r="AL452" s="3"/>
      <c r="AM452" s="3"/>
      <c r="AN452" s="3"/>
      <c r="AO452" s="3"/>
      <c r="AP452" s="3"/>
    </row>
    <row r="453">
      <c r="AG453" s="3"/>
      <c r="AH453" s="3"/>
      <c r="AI453" s="3"/>
      <c r="AJ453" s="3"/>
      <c r="AK453" s="3"/>
      <c r="AL453" s="3"/>
      <c r="AM453" s="3"/>
      <c r="AN453" s="3"/>
      <c r="AO453" s="3"/>
      <c r="AP453" s="3"/>
    </row>
    <row r="454">
      <c r="AG454" s="3"/>
      <c r="AH454" s="3"/>
      <c r="AI454" s="3"/>
      <c r="AJ454" s="3"/>
      <c r="AK454" s="3"/>
      <c r="AL454" s="3"/>
      <c r="AM454" s="3"/>
      <c r="AN454" s="3"/>
      <c r="AO454" s="3"/>
      <c r="AP454" s="3"/>
    </row>
    <row r="455">
      <c r="AG455" s="3"/>
      <c r="AH455" s="3"/>
      <c r="AI455" s="3"/>
      <c r="AJ455" s="3"/>
      <c r="AK455" s="3"/>
      <c r="AL455" s="3"/>
      <c r="AM455" s="3"/>
      <c r="AN455" s="3"/>
      <c r="AO455" s="3"/>
      <c r="AP455" s="3"/>
    </row>
    <row r="456">
      <c r="AG456" s="3"/>
      <c r="AH456" s="3"/>
      <c r="AI456" s="3"/>
      <c r="AJ456" s="3"/>
      <c r="AK456" s="3"/>
      <c r="AL456" s="3"/>
      <c r="AM456" s="3"/>
      <c r="AN456" s="3"/>
      <c r="AO456" s="3"/>
      <c r="AP456" s="3"/>
    </row>
    <row r="457">
      <c r="AG457" s="3"/>
      <c r="AH457" s="3"/>
      <c r="AI457" s="3"/>
      <c r="AJ457" s="3"/>
      <c r="AK457" s="3"/>
      <c r="AL457" s="3"/>
      <c r="AM457" s="3"/>
      <c r="AN457" s="3"/>
      <c r="AO457" s="3"/>
      <c r="AP457" s="3"/>
    </row>
    <row r="458">
      <c r="AG458" s="3"/>
      <c r="AH458" s="3"/>
      <c r="AI458" s="3"/>
      <c r="AJ458" s="3"/>
      <c r="AK458" s="3"/>
      <c r="AL458" s="3"/>
      <c r="AM458" s="3"/>
      <c r="AN458" s="3"/>
      <c r="AO458" s="3"/>
      <c r="AP458" s="3"/>
    </row>
    <row r="459">
      <c r="AG459" s="3"/>
      <c r="AH459" s="3"/>
      <c r="AI459" s="3"/>
      <c r="AJ459" s="3"/>
      <c r="AK459" s="3"/>
      <c r="AL459" s="3"/>
      <c r="AM459" s="3"/>
      <c r="AN459" s="3"/>
      <c r="AO459" s="3"/>
      <c r="AP459" s="3"/>
    </row>
    <row r="460">
      <c r="AG460" s="3"/>
      <c r="AH460" s="3"/>
      <c r="AI460" s="3"/>
      <c r="AJ460" s="3"/>
      <c r="AK460" s="3"/>
      <c r="AL460" s="3"/>
      <c r="AM460" s="3"/>
      <c r="AN460" s="3"/>
      <c r="AO460" s="3"/>
      <c r="AP460" s="3"/>
    </row>
    <row r="461">
      <c r="AG461" s="3"/>
      <c r="AH461" s="3"/>
      <c r="AI461" s="3"/>
      <c r="AJ461" s="3"/>
      <c r="AK461" s="3"/>
      <c r="AL461" s="3"/>
      <c r="AM461" s="3"/>
      <c r="AN461" s="3"/>
      <c r="AO461" s="3"/>
      <c r="AP461" s="3"/>
    </row>
    <row r="462">
      <c r="AG462" s="3"/>
      <c r="AH462" s="3"/>
      <c r="AI462" s="3"/>
      <c r="AJ462" s="3"/>
      <c r="AK462" s="3"/>
      <c r="AL462" s="3"/>
      <c r="AM462" s="3"/>
      <c r="AN462" s="3"/>
      <c r="AO462" s="3"/>
      <c r="AP462" s="3"/>
    </row>
    <row r="463">
      <c r="AG463" s="3"/>
      <c r="AH463" s="3"/>
      <c r="AI463" s="3"/>
      <c r="AJ463" s="3"/>
      <c r="AK463" s="3"/>
      <c r="AL463" s="3"/>
      <c r="AM463" s="3"/>
      <c r="AN463" s="3"/>
      <c r="AO463" s="3"/>
      <c r="AP463" s="3"/>
    </row>
    <row r="464">
      <c r="AG464" s="3"/>
      <c r="AH464" s="3"/>
      <c r="AI464" s="3"/>
      <c r="AJ464" s="3"/>
      <c r="AK464" s="3"/>
      <c r="AL464" s="3"/>
      <c r="AM464" s="3"/>
      <c r="AN464" s="3"/>
      <c r="AO464" s="3"/>
      <c r="AP464" s="3"/>
    </row>
    <row r="465">
      <c r="AG465" s="3"/>
      <c r="AH465" s="3"/>
      <c r="AI465" s="3"/>
      <c r="AJ465" s="3"/>
      <c r="AK465" s="3"/>
      <c r="AL465" s="3"/>
      <c r="AM465" s="3"/>
      <c r="AN465" s="3"/>
      <c r="AO465" s="3"/>
      <c r="AP465" s="3"/>
    </row>
    <row r="466">
      <c r="AG466" s="3"/>
      <c r="AH466" s="3"/>
      <c r="AI466" s="3"/>
      <c r="AJ466" s="3"/>
      <c r="AK466" s="3"/>
      <c r="AL466" s="3"/>
      <c r="AM466" s="3"/>
      <c r="AN466" s="3"/>
      <c r="AO466" s="3"/>
      <c r="AP466" s="3"/>
    </row>
    <row r="467">
      <c r="AG467" s="3"/>
      <c r="AH467" s="3"/>
      <c r="AI467" s="3"/>
      <c r="AJ467" s="3"/>
      <c r="AK467" s="3"/>
      <c r="AL467" s="3"/>
      <c r="AM467" s="3"/>
      <c r="AN467" s="3"/>
      <c r="AO467" s="3"/>
      <c r="AP467" s="3"/>
    </row>
    <row r="468">
      <c r="AG468" s="3"/>
      <c r="AH468" s="3"/>
      <c r="AI468" s="3"/>
      <c r="AJ468" s="3"/>
      <c r="AK468" s="3"/>
      <c r="AL468" s="3"/>
      <c r="AM468" s="3"/>
      <c r="AN468" s="3"/>
      <c r="AO468" s="3"/>
      <c r="AP468" s="3"/>
    </row>
    <row r="469">
      <c r="AG469" s="3"/>
      <c r="AH469" s="3"/>
      <c r="AI469" s="3"/>
      <c r="AJ469" s="3"/>
      <c r="AK469" s="3"/>
      <c r="AL469" s="3"/>
      <c r="AM469" s="3"/>
      <c r="AN469" s="3"/>
      <c r="AO469" s="3"/>
      <c r="AP469" s="3"/>
    </row>
    <row r="470">
      <c r="AG470" s="3"/>
      <c r="AH470" s="3"/>
      <c r="AI470" s="3"/>
      <c r="AJ470" s="3"/>
      <c r="AK470" s="3"/>
      <c r="AL470" s="3"/>
      <c r="AM470" s="3"/>
      <c r="AN470" s="3"/>
      <c r="AO470" s="3"/>
      <c r="AP470" s="3"/>
    </row>
    <row r="471">
      <c r="AG471" s="3"/>
      <c r="AH471" s="3"/>
      <c r="AI471" s="3"/>
      <c r="AJ471" s="3"/>
      <c r="AK471" s="3"/>
      <c r="AL471" s="3"/>
      <c r="AM471" s="3"/>
      <c r="AN471" s="3"/>
      <c r="AO471" s="3"/>
      <c r="AP471" s="3"/>
    </row>
    <row r="472">
      <c r="AG472" s="3"/>
      <c r="AH472" s="3"/>
      <c r="AI472" s="3"/>
      <c r="AJ472" s="3"/>
      <c r="AK472" s="3"/>
      <c r="AL472" s="3"/>
      <c r="AM472" s="3"/>
      <c r="AN472" s="3"/>
      <c r="AO472" s="3"/>
      <c r="AP472" s="3"/>
    </row>
    <row r="473">
      <c r="AG473" s="3"/>
      <c r="AH473" s="3"/>
      <c r="AI473" s="3"/>
      <c r="AJ473" s="3"/>
      <c r="AK473" s="3"/>
      <c r="AL473" s="3"/>
      <c r="AM473" s="3"/>
      <c r="AN473" s="3"/>
      <c r="AO473" s="3"/>
      <c r="AP473" s="3"/>
    </row>
    <row r="474">
      <c r="AG474" s="3"/>
      <c r="AH474" s="3"/>
      <c r="AI474" s="3"/>
      <c r="AJ474" s="3"/>
      <c r="AK474" s="3"/>
      <c r="AL474" s="3"/>
      <c r="AM474" s="3"/>
      <c r="AN474" s="3"/>
      <c r="AO474" s="3"/>
      <c r="AP474" s="3"/>
    </row>
    <row r="475">
      <c r="AG475" s="3"/>
      <c r="AH475" s="3"/>
      <c r="AI475" s="3"/>
      <c r="AJ475" s="3"/>
      <c r="AK475" s="3"/>
      <c r="AL475" s="3"/>
      <c r="AM475" s="3"/>
      <c r="AN475" s="3"/>
      <c r="AO475" s="3"/>
      <c r="AP475" s="3"/>
    </row>
    <row r="476">
      <c r="AG476" s="3"/>
      <c r="AH476" s="3"/>
      <c r="AI476" s="3"/>
      <c r="AJ476" s="3"/>
      <c r="AK476" s="3"/>
      <c r="AL476" s="3"/>
      <c r="AM476" s="3"/>
      <c r="AN476" s="3"/>
      <c r="AO476" s="3"/>
      <c r="AP476" s="3"/>
    </row>
    <row r="477">
      <c r="AG477" s="3"/>
      <c r="AH477" s="3"/>
      <c r="AI477" s="3"/>
      <c r="AJ477" s="3"/>
      <c r="AK477" s="3"/>
      <c r="AL477" s="3"/>
      <c r="AM477" s="3"/>
      <c r="AN477" s="3"/>
      <c r="AO477" s="3"/>
      <c r="AP477" s="3"/>
    </row>
    <row r="478">
      <c r="AG478" s="3"/>
      <c r="AH478" s="3"/>
      <c r="AI478" s="3"/>
      <c r="AJ478" s="3"/>
      <c r="AK478" s="3"/>
      <c r="AL478" s="3"/>
      <c r="AM478" s="3"/>
      <c r="AN478" s="3"/>
      <c r="AO478" s="3"/>
      <c r="AP478" s="3"/>
    </row>
    <row r="479">
      <c r="AG479" s="3"/>
      <c r="AH479" s="3"/>
      <c r="AI479" s="3"/>
      <c r="AJ479" s="3"/>
      <c r="AK479" s="3"/>
      <c r="AL479" s="3"/>
      <c r="AM479" s="3"/>
      <c r="AN479" s="3"/>
      <c r="AO479" s="3"/>
      <c r="AP479" s="3"/>
    </row>
    <row r="480">
      <c r="AG480" s="3"/>
      <c r="AH480" s="3"/>
      <c r="AI480" s="3"/>
      <c r="AJ480" s="3"/>
      <c r="AK480" s="3"/>
      <c r="AL480" s="3"/>
      <c r="AM480" s="3"/>
      <c r="AN480" s="3"/>
      <c r="AO480" s="3"/>
      <c r="AP480" s="3"/>
    </row>
    <row r="481">
      <c r="AG481" s="3"/>
      <c r="AH481" s="3"/>
      <c r="AI481" s="3"/>
      <c r="AJ481" s="3"/>
      <c r="AK481" s="3"/>
      <c r="AL481" s="3"/>
      <c r="AM481" s="3"/>
      <c r="AN481" s="3"/>
      <c r="AO481" s="3"/>
      <c r="AP481" s="3"/>
    </row>
    <row r="482">
      <c r="AG482" s="3"/>
      <c r="AH482" s="3"/>
      <c r="AI482" s="3"/>
      <c r="AJ482" s="3"/>
      <c r="AK482" s="3"/>
      <c r="AL482" s="3"/>
      <c r="AM482" s="3"/>
      <c r="AN482" s="3"/>
      <c r="AO482" s="3"/>
      <c r="AP482" s="3"/>
    </row>
    <row r="483">
      <c r="AG483" s="3"/>
      <c r="AH483" s="3"/>
      <c r="AI483" s="3"/>
      <c r="AJ483" s="3"/>
      <c r="AK483" s="3"/>
      <c r="AL483" s="3"/>
      <c r="AM483" s="3"/>
      <c r="AN483" s="3"/>
      <c r="AO483" s="3"/>
      <c r="AP483" s="3"/>
    </row>
    <row r="484">
      <c r="AG484" s="3"/>
      <c r="AH484" s="3"/>
      <c r="AI484" s="3"/>
      <c r="AJ484" s="3"/>
      <c r="AK484" s="3"/>
      <c r="AL484" s="3"/>
      <c r="AM484" s="3"/>
      <c r="AN484" s="3"/>
      <c r="AO484" s="3"/>
      <c r="AP484" s="3"/>
    </row>
    <row r="485">
      <c r="AG485" s="3"/>
      <c r="AH485" s="3"/>
      <c r="AI485" s="3"/>
      <c r="AJ485" s="3"/>
      <c r="AK485" s="3"/>
      <c r="AL485" s="3"/>
      <c r="AM485" s="3"/>
      <c r="AN485" s="3"/>
      <c r="AO485" s="3"/>
      <c r="AP485" s="3"/>
    </row>
    <row r="486">
      <c r="AG486" s="3"/>
      <c r="AH486" s="3"/>
      <c r="AI486" s="3"/>
      <c r="AJ486" s="3"/>
      <c r="AK486" s="3"/>
      <c r="AL486" s="3"/>
      <c r="AM486" s="3"/>
      <c r="AN486" s="3"/>
      <c r="AO486" s="3"/>
      <c r="AP486" s="3"/>
    </row>
    <row r="487">
      <c r="AG487" s="3"/>
      <c r="AH487" s="3"/>
      <c r="AI487" s="3"/>
      <c r="AJ487" s="3"/>
      <c r="AK487" s="3"/>
      <c r="AL487" s="3"/>
      <c r="AM487" s="3"/>
      <c r="AN487" s="3"/>
      <c r="AO487" s="3"/>
      <c r="AP487" s="3"/>
    </row>
    <row r="488">
      <c r="AG488" s="3"/>
      <c r="AH488" s="3"/>
      <c r="AI488" s="3"/>
      <c r="AJ488" s="3"/>
      <c r="AK488" s="3"/>
      <c r="AL488" s="3"/>
      <c r="AM488" s="3"/>
      <c r="AN488" s="3"/>
      <c r="AO488" s="3"/>
      <c r="AP488" s="3"/>
    </row>
    <row r="489">
      <c r="AG489" s="3"/>
      <c r="AH489" s="3"/>
      <c r="AI489" s="3"/>
      <c r="AJ489" s="3"/>
      <c r="AK489" s="3"/>
      <c r="AL489" s="3"/>
      <c r="AM489" s="3"/>
      <c r="AN489" s="3"/>
      <c r="AO489" s="3"/>
      <c r="AP489" s="3"/>
    </row>
    <row r="490">
      <c r="AG490" s="3"/>
      <c r="AH490" s="3"/>
      <c r="AI490" s="3"/>
      <c r="AJ490" s="3"/>
      <c r="AK490" s="3"/>
      <c r="AL490" s="3"/>
      <c r="AM490" s="3"/>
      <c r="AN490" s="3"/>
      <c r="AO490" s="3"/>
      <c r="AP490" s="3"/>
    </row>
    <row r="491">
      <c r="AG491" s="3"/>
      <c r="AH491" s="3"/>
      <c r="AI491" s="3"/>
      <c r="AJ491" s="3"/>
      <c r="AK491" s="3"/>
      <c r="AL491" s="3"/>
      <c r="AM491" s="3"/>
      <c r="AN491" s="3"/>
      <c r="AO491" s="3"/>
      <c r="AP491" s="3"/>
    </row>
    <row r="492">
      <c r="AG492" s="3"/>
      <c r="AH492" s="3"/>
      <c r="AI492" s="3"/>
      <c r="AJ492" s="3"/>
      <c r="AK492" s="3"/>
      <c r="AL492" s="3"/>
      <c r="AM492" s="3"/>
      <c r="AN492" s="3"/>
      <c r="AO492" s="3"/>
      <c r="AP492" s="3"/>
    </row>
    <row r="493">
      <c r="AG493" s="3"/>
      <c r="AH493" s="3"/>
      <c r="AI493" s="3"/>
      <c r="AJ493" s="3"/>
      <c r="AK493" s="3"/>
      <c r="AL493" s="3"/>
      <c r="AM493" s="3"/>
      <c r="AN493" s="3"/>
      <c r="AO493" s="3"/>
      <c r="AP493" s="3"/>
    </row>
    <row r="494">
      <c r="AG494" s="3"/>
      <c r="AH494" s="3"/>
      <c r="AI494" s="3"/>
      <c r="AJ494" s="3"/>
      <c r="AK494" s="3"/>
      <c r="AL494" s="3"/>
      <c r="AM494" s="3"/>
      <c r="AN494" s="3"/>
      <c r="AO494" s="3"/>
      <c r="AP494" s="3"/>
    </row>
    <row r="495">
      <c r="AG495" s="3"/>
      <c r="AH495" s="3"/>
      <c r="AI495" s="3"/>
      <c r="AJ495" s="3"/>
      <c r="AK495" s="3"/>
      <c r="AL495" s="3"/>
      <c r="AM495" s="3"/>
      <c r="AN495" s="3"/>
      <c r="AO495" s="3"/>
      <c r="AP495" s="3"/>
    </row>
    <row r="496">
      <c r="AG496" s="3"/>
      <c r="AH496" s="3"/>
      <c r="AI496" s="3"/>
      <c r="AJ496" s="3"/>
      <c r="AK496" s="3"/>
      <c r="AL496" s="3"/>
      <c r="AM496" s="3"/>
      <c r="AN496" s="3"/>
      <c r="AO496" s="3"/>
      <c r="AP496" s="3"/>
    </row>
    <row r="497">
      <c r="AG497" s="3"/>
      <c r="AH497" s="3"/>
      <c r="AI497" s="3"/>
      <c r="AJ497" s="3"/>
      <c r="AK497" s="3"/>
      <c r="AL497" s="3"/>
      <c r="AM497" s="3"/>
      <c r="AN497" s="3"/>
      <c r="AO497" s="3"/>
      <c r="AP497" s="3"/>
    </row>
    <row r="498">
      <c r="AG498" s="3"/>
      <c r="AH498" s="3"/>
      <c r="AI498" s="3"/>
      <c r="AJ498" s="3"/>
      <c r="AK498" s="3"/>
      <c r="AL498" s="3"/>
      <c r="AM498" s="3"/>
      <c r="AN498" s="3"/>
      <c r="AO498" s="3"/>
      <c r="AP498" s="3"/>
    </row>
    <row r="499">
      <c r="AG499" s="3"/>
      <c r="AH499" s="3"/>
      <c r="AI499" s="3"/>
      <c r="AJ499" s="3"/>
      <c r="AK499" s="3"/>
      <c r="AL499" s="3"/>
      <c r="AM499" s="3"/>
      <c r="AN499" s="3"/>
      <c r="AO499" s="3"/>
      <c r="AP499" s="3"/>
    </row>
    <row r="500">
      <c r="AG500" s="3"/>
      <c r="AH500" s="3"/>
      <c r="AI500" s="3"/>
      <c r="AJ500" s="3"/>
      <c r="AK500" s="3"/>
      <c r="AL500" s="3"/>
      <c r="AM500" s="3"/>
      <c r="AN500" s="3"/>
      <c r="AO500" s="3"/>
      <c r="AP500" s="3"/>
    </row>
    <row r="501">
      <c r="AG501" s="3"/>
      <c r="AH501" s="3"/>
      <c r="AI501" s="3"/>
      <c r="AJ501" s="3"/>
      <c r="AK501" s="3"/>
      <c r="AL501" s="3"/>
      <c r="AM501" s="3"/>
      <c r="AN501" s="3"/>
      <c r="AO501" s="3"/>
      <c r="AP501" s="3"/>
    </row>
    <row r="502">
      <c r="AG502" s="3"/>
      <c r="AH502" s="3"/>
      <c r="AI502" s="3"/>
      <c r="AJ502" s="3"/>
      <c r="AK502" s="3"/>
      <c r="AL502" s="3"/>
      <c r="AM502" s="3"/>
      <c r="AN502" s="3"/>
      <c r="AO502" s="3"/>
      <c r="AP502" s="3"/>
    </row>
    <row r="503">
      <c r="AG503" s="3"/>
      <c r="AH503" s="3"/>
      <c r="AI503" s="3"/>
      <c r="AJ503" s="3"/>
      <c r="AK503" s="3"/>
      <c r="AL503" s="3"/>
      <c r="AM503" s="3"/>
      <c r="AN503" s="3"/>
      <c r="AO503" s="3"/>
      <c r="AP503" s="3"/>
    </row>
    <row r="504">
      <c r="AG504" s="3"/>
      <c r="AH504" s="3"/>
      <c r="AI504" s="3"/>
      <c r="AJ504" s="3"/>
      <c r="AK504" s="3"/>
      <c r="AL504" s="3"/>
      <c r="AM504" s="3"/>
      <c r="AN504" s="3"/>
      <c r="AO504" s="3"/>
      <c r="AP504" s="3"/>
    </row>
    <row r="505">
      <c r="AG505" s="3"/>
      <c r="AH505" s="3"/>
      <c r="AI505" s="3"/>
      <c r="AJ505" s="3"/>
      <c r="AK505" s="3"/>
      <c r="AL505" s="3"/>
      <c r="AM505" s="3"/>
      <c r="AN505" s="3"/>
      <c r="AO505" s="3"/>
      <c r="AP505" s="3"/>
    </row>
    <row r="506">
      <c r="AG506" s="3"/>
      <c r="AH506" s="3"/>
      <c r="AI506" s="3"/>
      <c r="AJ506" s="3"/>
      <c r="AK506" s="3"/>
      <c r="AL506" s="3"/>
      <c r="AM506" s="3"/>
      <c r="AN506" s="3"/>
      <c r="AO506" s="3"/>
      <c r="AP506" s="3"/>
    </row>
    <row r="507">
      <c r="AG507" s="3"/>
      <c r="AH507" s="3"/>
      <c r="AI507" s="3"/>
      <c r="AJ507" s="3"/>
      <c r="AK507" s="3"/>
      <c r="AL507" s="3"/>
      <c r="AM507" s="3"/>
      <c r="AN507" s="3"/>
      <c r="AO507" s="3"/>
      <c r="AP507" s="3"/>
    </row>
    <row r="508">
      <c r="AG508" s="3"/>
      <c r="AH508" s="3"/>
      <c r="AI508" s="3"/>
      <c r="AJ508" s="3"/>
      <c r="AK508" s="3"/>
      <c r="AL508" s="3"/>
      <c r="AM508" s="3"/>
      <c r="AN508" s="3"/>
      <c r="AO508" s="3"/>
      <c r="AP508" s="3"/>
    </row>
    <row r="509">
      <c r="AG509" s="3"/>
      <c r="AH509" s="3"/>
      <c r="AI509" s="3"/>
      <c r="AJ509" s="3"/>
      <c r="AK509" s="3"/>
      <c r="AL509" s="3"/>
      <c r="AM509" s="3"/>
      <c r="AN509" s="3"/>
      <c r="AO509" s="3"/>
      <c r="AP509" s="3"/>
    </row>
    <row r="510">
      <c r="AG510" s="3"/>
      <c r="AH510" s="3"/>
      <c r="AI510" s="3"/>
      <c r="AJ510" s="3"/>
      <c r="AK510" s="3"/>
      <c r="AL510" s="3"/>
      <c r="AM510" s="3"/>
      <c r="AN510" s="3"/>
      <c r="AO510" s="3"/>
      <c r="AP510" s="3"/>
    </row>
    <row r="511">
      <c r="AG511" s="3"/>
      <c r="AH511" s="3"/>
      <c r="AI511" s="3"/>
      <c r="AJ511" s="3"/>
      <c r="AK511" s="3"/>
      <c r="AL511" s="3"/>
      <c r="AM511" s="3"/>
      <c r="AN511" s="3"/>
      <c r="AO511" s="3"/>
      <c r="AP511" s="3"/>
    </row>
    <row r="512">
      <c r="AG512" s="3"/>
      <c r="AH512" s="3"/>
      <c r="AI512" s="3"/>
      <c r="AJ512" s="3"/>
      <c r="AK512" s="3"/>
      <c r="AL512" s="3"/>
      <c r="AM512" s="3"/>
      <c r="AN512" s="3"/>
      <c r="AO512" s="3"/>
      <c r="AP512" s="3"/>
    </row>
    <row r="513">
      <c r="AG513" s="3"/>
      <c r="AH513" s="3"/>
      <c r="AI513" s="3"/>
      <c r="AJ513" s="3"/>
      <c r="AK513" s="3"/>
      <c r="AL513" s="3"/>
      <c r="AM513" s="3"/>
      <c r="AN513" s="3"/>
      <c r="AO513" s="3"/>
      <c r="AP513" s="3"/>
    </row>
    <row r="514">
      <c r="AG514" s="3"/>
      <c r="AH514" s="3"/>
      <c r="AI514" s="3"/>
      <c r="AJ514" s="3"/>
      <c r="AK514" s="3"/>
      <c r="AL514" s="3"/>
      <c r="AM514" s="3"/>
      <c r="AN514" s="3"/>
      <c r="AO514" s="3"/>
      <c r="AP514" s="3"/>
    </row>
    <row r="515">
      <c r="AG515" s="3"/>
      <c r="AH515" s="3"/>
      <c r="AI515" s="3"/>
      <c r="AJ515" s="3"/>
      <c r="AK515" s="3"/>
      <c r="AL515" s="3"/>
      <c r="AM515" s="3"/>
      <c r="AN515" s="3"/>
      <c r="AO515" s="3"/>
      <c r="AP515" s="3"/>
    </row>
    <row r="516">
      <c r="AG516" s="3"/>
      <c r="AH516" s="3"/>
      <c r="AI516" s="3"/>
      <c r="AJ516" s="3"/>
      <c r="AK516" s="3"/>
      <c r="AL516" s="3"/>
      <c r="AM516" s="3"/>
      <c r="AN516" s="3"/>
      <c r="AO516" s="3"/>
      <c r="AP516" s="3"/>
    </row>
    <row r="517">
      <c r="AG517" s="3"/>
      <c r="AH517" s="3"/>
      <c r="AI517" s="3"/>
      <c r="AJ517" s="3"/>
      <c r="AK517" s="3"/>
      <c r="AL517" s="3"/>
      <c r="AM517" s="3"/>
      <c r="AN517" s="3"/>
      <c r="AO517" s="3"/>
      <c r="AP517" s="3"/>
    </row>
    <row r="518">
      <c r="AG518" s="3"/>
      <c r="AH518" s="3"/>
      <c r="AI518" s="3"/>
      <c r="AJ518" s="3"/>
      <c r="AK518" s="3"/>
      <c r="AL518" s="3"/>
      <c r="AM518" s="3"/>
      <c r="AN518" s="3"/>
      <c r="AO518" s="3"/>
      <c r="AP518" s="3"/>
    </row>
    <row r="519">
      <c r="AG519" s="3"/>
      <c r="AH519" s="3"/>
      <c r="AI519" s="3"/>
      <c r="AJ519" s="3"/>
      <c r="AK519" s="3"/>
      <c r="AL519" s="3"/>
      <c r="AM519" s="3"/>
      <c r="AN519" s="3"/>
      <c r="AO519" s="3"/>
      <c r="AP519" s="3"/>
    </row>
    <row r="520">
      <c r="AG520" s="3"/>
      <c r="AH520" s="3"/>
      <c r="AI520" s="3"/>
      <c r="AJ520" s="3"/>
      <c r="AK520" s="3"/>
      <c r="AL520" s="3"/>
      <c r="AM520" s="3"/>
      <c r="AN520" s="3"/>
      <c r="AO520" s="3"/>
      <c r="AP520" s="3"/>
    </row>
    <row r="521">
      <c r="AG521" s="3"/>
      <c r="AH521" s="3"/>
      <c r="AI521" s="3"/>
      <c r="AJ521" s="3"/>
      <c r="AK521" s="3"/>
      <c r="AL521" s="3"/>
      <c r="AM521" s="3"/>
      <c r="AN521" s="3"/>
      <c r="AO521" s="3"/>
      <c r="AP521" s="3"/>
    </row>
    <row r="522">
      <c r="AG522" s="3"/>
      <c r="AH522" s="3"/>
      <c r="AI522" s="3"/>
      <c r="AJ522" s="3"/>
      <c r="AK522" s="3"/>
      <c r="AL522" s="3"/>
      <c r="AM522" s="3"/>
      <c r="AN522" s="3"/>
      <c r="AO522" s="3"/>
      <c r="AP522" s="3"/>
    </row>
    <row r="523">
      <c r="AG523" s="3"/>
      <c r="AH523" s="3"/>
      <c r="AI523" s="3"/>
      <c r="AJ523" s="3"/>
      <c r="AK523" s="3"/>
      <c r="AL523" s="3"/>
      <c r="AM523" s="3"/>
      <c r="AN523" s="3"/>
      <c r="AO523" s="3"/>
      <c r="AP523" s="3"/>
    </row>
    <row r="524">
      <c r="AG524" s="3"/>
      <c r="AH524" s="3"/>
      <c r="AI524" s="3"/>
      <c r="AJ524" s="3"/>
      <c r="AK524" s="3"/>
      <c r="AL524" s="3"/>
      <c r="AM524" s="3"/>
      <c r="AN524" s="3"/>
      <c r="AO524" s="3"/>
      <c r="AP524" s="3"/>
    </row>
    <row r="525">
      <c r="AG525" s="3"/>
      <c r="AH525" s="3"/>
      <c r="AI525" s="3"/>
      <c r="AJ525" s="3"/>
      <c r="AK525" s="3"/>
      <c r="AL525" s="3"/>
      <c r="AM525" s="3"/>
      <c r="AN525" s="3"/>
      <c r="AO525" s="3"/>
      <c r="AP525" s="3"/>
    </row>
    <row r="526">
      <c r="AG526" s="3"/>
      <c r="AH526" s="3"/>
      <c r="AI526" s="3"/>
      <c r="AJ526" s="3"/>
      <c r="AK526" s="3"/>
      <c r="AL526" s="3"/>
      <c r="AM526" s="3"/>
      <c r="AN526" s="3"/>
      <c r="AO526" s="3"/>
      <c r="AP526" s="3"/>
    </row>
    <row r="527">
      <c r="AG527" s="3"/>
      <c r="AH527" s="3"/>
      <c r="AI527" s="3"/>
      <c r="AJ527" s="3"/>
      <c r="AK527" s="3"/>
      <c r="AL527" s="3"/>
      <c r="AM527" s="3"/>
      <c r="AN527" s="3"/>
      <c r="AO527" s="3"/>
      <c r="AP527" s="3"/>
    </row>
    <row r="528">
      <c r="AG528" s="3"/>
      <c r="AH528" s="3"/>
      <c r="AI528" s="3"/>
      <c r="AJ528" s="3"/>
      <c r="AK528" s="3"/>
      <c r="AL528" s="3"/>
      <c r="AM528" s="3"/>
      <c r="AN528" s="3"/>
      <c r="AO528" s="3"/>
      <c r="AP528" s="3"/>
    </row>
    <row r="529">
      <c r="AG529" s="3"/>
      <c r="AH529" s="3"/>
      <c r="AI529" s="3"/>
      <c r="AJ529" s="3"/>
      <c r="AK529" s="3"/>
      <c r="AL529" s="3"/>
      <c r="AM529" s="3"/>
      <c r="AN529" s="3"/>
      <c r="AO529" s="3"/>
      <c r="AP529" s="3"/>
    </row>
    <row r="530">
      <c r="AG530" s="3"/>
      <c r="AH530" s="3"/>
      <c r="AI530" s="3"/>
      <c r="AJ530" s="3"/>
      <c r="AK530" s="3"/>
      <c r="AL530" s="3"/>
      <c r="AM530" s="3"/>
      <c r="AN530" s="3"/>
      <c r="AO530" s="3"/>
      <c r="AP530" s="3"/>
    </row>
    <row r="531">
      <c r="AG531" s="3"/>
      <c r="AH531" s="3"/>
      <c r="AI531" s="3"/>
      <c r="AJ531" s="3"/>
      <c r="AK531" s="3"/>
      <c r="AL531" s="3"/>
      <c r="AM531" s="3"/>
      <c r="AN531" s="3"/>
      <c r="AO531" s="3"/>
      <c r="AP531" s="3"/>
    </row>
    <row r="532">
      <c r="AG532" s="3"/>
      <c r="AH532" s="3"/>
      <c r="AI532" s="3"/>
      <c r="AJ532" s="3"/>
      <c r="AK532" s="3"/>
      <c r="AL532" s="3"/>
      <c r="AM532" s="3"/>
      <c r="AN532" s="3"/>
      <c r="AO532" s="3"/>
      <c r="AP532" s="3"/>
    </row>
    <row r="533">
      <c r="AG533" s="3"/>
      <c r="AH533" s="3"/>
      <c r="AI533" s="3"/>
      <c r="AJ533" s="3"/>
      <c r="AK533" s="3"/>
      <c r="AL533" s="3"/>
      <c r="AM533" s="3"/>
      <c r="AN533" s="3"/>
      <c r="AO533" s="3"/>
      <c r="AP533" s="3"/>
    </row>
    <row r="534">
      <c r="AG534" s="3"/>
      <c r="AH534" s="3"/>
      <c r="AI534" s="3"/>
      <c r="AJ534" s="3"/>
      <c r="AK534" s="3"/>
      <c r="AL534" s="3"/>
      <c r="AM534" s="3"/>
      <c r="AN534" s="3"/>
      <c r="AO534" s="3"/>
      <c r="AP534" s="3"/>
    </row>
    <row r="535">
      <c r="AG535" s="3"/>
      <c r="AH535" s="3"/>
      <c r="AI535" s="3"/>
      <c r="AJ535" s="3"/>
      <c r="AK535" s="3"/>
      <c r="AL535" s="3"/>
      <c r="AM535" s="3"/>
      <c r="AN535" s="3"/>
      <c r="AO535" s="3"/>
      <c r="AP535" s="3"/>
    </row>
    <row r="536">
      <c r="AG536" s="3"/>
      <c r="AH536" s="3"/>
      <c r="AI536" s="3"/>
      <c r="AJ536" s="3"/>
      <c r="AK536" s="3"/>
      <c r="AL536" s="3"/>
      <c r="AM536" s="3"/>
      <c r="AN536" s="3"/>
      <c r="AO536" s="3"/>
      <c r="AP536" s="3"/>
    </row>
    <row r="537">
      <c r="AG537" s="3"/>
      <c r="AH537" s="3"/>
      <c r="AI537" s="3"/>
      <c r="AJ537" s="3"/>
      <c r="AK537" s="3"/>
      <c r="AL537" s="3"/>
      <c r="AM537" s="3"/>
      <c r="AN537" s="3"/>
      <c r="AO537" s="3"/>
      <c r="AP537" s="3"/>
    </row>
    <row r="538">
      <c r="AG538" s="3"/>
      <c r="AH538" s="3"/>
      <c r="AI538" s="3"/>
      <c r="AJ538" s="3"/>
      <c r="AK538" s="3"/>
      <c r="AL538" s="3"/>
      <c r="AM538" s="3"/>
      <c r="AN538" s="3"/>
      <c r="AO538" s="3"/>
      <c r="AP538" s="3"/>
    </row>
    <row r="539">
      <c r="AG539" s="3"/>
      <c r="AH539" s="3"/>
      <c r="AI539" s="3"/>
      <c r="AJ539" s="3"/>
      <c r="AK539" s="3"/>
      <c r="AL539" s="3"/>
      <c r="AM539" s="3"/>
      <c r="AN539" s="3"/>
      <c r="AO539" s="3"/>
      <c r="AP539" s="3"/>
    </row>
    <row r="540">
      <c r="AG540" s="3"/>
      <c r="AH540" s="3"/>
      <c r="AI540" s="3"/>
      <c r="AJ540" s="3"/>
      <c r="AK540" s="3"/>
      <c r="AL540" s="3"/>
      <c r="AM540" s="3"/>
      <c r="AN540" s="3"/>
      <c r="AO540" s="3"/>
      <c r="AP540" s="3"/>
    </row>
    <row r="541">
      <c r="AG541" s="3"/>
      <c r="AH541" s="3"/>
      <c r="AI541" s="3"/>
      <c r="AJ541" s="3"/>
      <c r="AK541" s="3"/>
      <c r="AL541" s="3"/>
      <c r="AM541" s="3"/>
      <c r="AN541" s="3"/>
      <c r="AO541" s="3"/>
      <c r="AP541" s="3"/>
    </row>
    <row r="542">
      <c r="AG542" s="3"/>
      <c r="AH542" s="3"/>
      <c r="AI542" s="3"/>
      <c r="AJ542" s="3"/>
      <c r="AK542" s="3"/>
      <c r="AL542" s="3"/>
      <c r="AM542" s="3"/>
      <c r="AN542" s="3"/>
      <c r="AO542" s="3"/>
      <c r="AP542" s="3"/>
    </row>
    <row r="543">
      <c r="AG543" s="3"/>
      <c r="AH543" s="3"/>
      <c r="AI543" s="3"/>
      <c r="AJ543" s="3"/>
      <c r="AK543" s="3"/>
      <c r="AL543" s="3"/>
      <c r="AM543" s="3"/>
      <c r="AN543" s="3"/>
      <c r="AO543" s="3"/>
      <c r="AP543" s="3"/>
    </row>
    <row r="544">
      <c r="AG544" s="3"/>
      <c r="AH544" s="3"/>
      <c r="AI544" s="3"/>
      <c r="AJ544" s="3"/>
      <c r="AK544" s="3"/>
      <c r="AL544" s="3"/>
      <c r="AM544" s="3"/>
      <c r="AN544" s="3"/>
      <c r="AO544" s="3"/>
      <c r="AP544" s="3"/>
    </row>
    <row r="545">
      <c r="AG545" s="3"/>
      <c r="AH545" s="3"/>
      <c r="AI545" s="3"/>
      <c r="AJ545" s="3"/>
      <c r="AK545" s="3"/>
      <c r="AL545" s="3"/>
      <c r="AM545" s="3"/>
      <c r="AN545" s="3"/>
      <c r="AO545" s="3"/>
      <c r="AP545" s="3"/>
    </row>
    <row r="546">
      <c r="AG546" s="3"/>
      <c r="AH546" s="3"/>
      <c r="AI546" s="3"/>
      <c r="AJ546" s="3"/>
      <c r="AK546" s="3"/>
      <c r="AL546" s="3"/>
      <c r="AM546" s="3"/>
      <c r="AN546" s="3"/>
      <c r="AO546" s="3"/>
      <c r="AP546" s="3"/>
    </row>
    <row r="547">
      <c r="AG547" s="3"/>
      <c r="AH547" s="3"/>
      <c r="AI547" s="3"/>
      <c r="AJ547" s="3"/>
      <c r="AK547" s="3"/>
      <c r="AL547" s="3"/>
      <c r="AM547" s="3"/>
      <c r="AN547" s="3"/>
      <c r="AO547" s="3"/>
      <c r="AP547" s="3"/>
    </row>
    <row r="548">
      <c r="AG548" s="3"/>
      <c r="AH548" s="3"/>
      <c r="AI548" s="3"/>
      <c r="AJ548" s="3"/>
      <c r="AK548" s="3"/>
      <c r="AL548" s="3"/>
      <c r="AM548" s="3"/>
      <c r="AN548" s="3"/>
      <c r="AO548" s="3"/>
      <c r="AP548" s="3"/>
    </row>
    <row r="549">
      <c r="AG549" s="3"/>
      <c r="AH549" s="3"/>
      <c r="AI549" s="3"/>
      <c r="AJ549" s="3"/>
      <c r="AK549" s="3"/>
      <c r="AL549" s="3"/>
      <c r="AM549" s="3"/>
      <c r="AN549" s="3"/>
      <c r="AO549" s="3"/>
      <c r="AP549" s="3"/>
    </row>
    <row r="550">
      <c r="AG550" s="3"/>
      <c r="AH550" s="3"/>
      <c r="AI550" s="3"/>
      <c r="AJ550" s="3"/>
      <c r="AK550" s="3"/>
      <c r="AL550" s="3"/>
      <c r="AM550" s="3"/>
      <c r="AN550" s="3"/>
      <c r="AO550" s="3"/>
      <c r="AP550" s="3"/>
    </row>
    <row r="551">
      <c r="AG551" s="3"/>
      <c r="AH551" s="3"/>
      <c r="AI551" s="3"/>
      <c r="AJ551" s="3"/>
      <c r="AK551" s="3"/>
      <c r="AL551" s="3"/>
      <c r="AM551" s="3"/>
      <c r="AN551" s="3"/>
      <c r="AO551" s="3"/>
      <c r="AP551" s="3"/>
    </row>
    <row r="552">
      <c r="AG552" s="3"/>
      <c r="AH552" s="3"/>
      <c r="AI552" s="3"/>
      <c r="AJ552" s="3"/>
      <c r="AK552" s="3"/>
      <c r="AL552" s="3"/>
      <c r="AM552" s="3"/>
      <c r="AN552" s="3"/>
      <c r="AO552" s="3"/>
      <c r="AP552" s="3"/>
    </row>
    <row r="553">
      <c r="AG553" s="3"/>
      <c r="AH553" s="3"/>
      <c r="AI553" s="3"/>
      <c r="AJ553" s="3"/>
      <c r="AK553" s="3"/>
      <c r="AL553" s="3"/>
      <c r="AM553" s="3"/>
      <c r="AN553" s="3"/>
      <c r="AO553" s="3"/>
      <c r="AP553" s="3"/>
    </row>
    <row r="554">
      <c r="AG554" s="3"/>
      <c r="AH554" s="3"/>
      <c r="AI554" s="3"/>
      <c r="AJ554" s="3"/>
      <c r="AK554" s="3"/>
      <c r="AL554" s="3"/>
      <c r="AM554" s="3"/>
      <c r="AN554" s="3"/>
      <c r="AO554" s="3"/>
      <c r="AP554" s="3"/>
    </row>
    <row r="555">
      <c r="AG555" s="3"/>
      <c r="AH555" s="3"/>
      <c r="AI555" s="3"/>
      <c r="AJ555" s="3"/>
      <c r="AK555" s="3"/>
      <c r="AL555" s="3"/>
      <c r="AM555" s="3"/>
      <c r="AN555" s="3"/>
      <c r="AO555" s="3"/>
      <c r="AP555" s="3"/>
    </row>
    <row r="556">
      <c r="AG556" s="3"/>
      <c r="AH556" s="3"/>
      <c r="AI556" s="3"/>
      <c r="AJ556" s="3"/>
      <c r="AK556" s="3"/>
      <c r="AL556" s="3"/>
      <c r="AM556" s="3"/>
      <c r="AN556" s="3"/>
      <c r="AO556" s="3"/>
      <c r="AP556" s="3"/>
    </row>
    <row r="557">
      <c r="AG557" s="3"/>
      <c r="AH557" s="3"/>
      <c r="AI557" s="3"/>
      <c r="AJ557" s="3"/>
      <c r="AK557" s="3"/>
      <c r="AL557" s="3"/>
      <c r="AM557" s="3"/>
      <c r="AN557" s="3"/>
      <c r="AO557" s="3"/>
      <c r="AP557" s="3"/>
    </row>
    <row r="558">
      <c r="AG558" s="3"/>
      <c r="AH558" s="3"/>
      <c r="AI558" s="3"/>
      <c r="AJ558" s="3"/>
      <c r="AK558" s="3"/>
      <c r="AL558" s="3"/>
      <c r="AM558" s="3"/>
      <c r="AN558" s="3"/>
      <c r="AO558" s="3"/>
      <c r="AP558" s="3"/>
    </row>
    <row r="559">
      <c r="AG559" s="3"/>
      <c r="AH559" s="3"/>
      <c r="AI559" s="3"/>
      <c r="AJ559" s="3"/>
      <c r="AK559" s="3"/>
      <c r="AL559" s="3"/>
      <c r="AM559" s="3"/>
      <c r="AN559" s="3"/>
      <c r="AO559" s="3"/>
      <c r="AP559" s="3"/>
    </row>
    <row r="560">
      <c r="AG560" s="3"/>
      <c r="AH560" s="3"/>
      <c r="AI560" s="3"/>
      <c r="AJ560" s="3"/>
      <c r="AK560" s="3"/>
      <c r="AL560" s="3"/>
      <c r="AM560" s="3"/>
      <c r="AN560" s="3"/>
      <c r="AO560" s="3"/>
      <c r="AP560" s="3"/>
    </row>
    <row r="561">
      <c r="AG561" s="3"/>
      <c r="AH561" s="3"/>
      <c r="AI561" s="3"/>
      <c r="AJ561" s="3"/>
      <c r="AK561" s="3"/>
      <c r="AL561" s="3"/>
      <c r="AM561" s="3"/>
      <c r="AN561" s="3"/>
      <c r="AO561" s="3"/>
      <c r="AP561" s="3"/>
    </row>
    <row r="562">
      <c r="AG562" s="3"/>
      <c r="AH562" s="3"/>
      <c r="AI562" s="3"/>
      <c r="AJ562" s="3"/>
      <c r="AK562" s="3"/>
      <c r="AL562" s="3"/>
      <c r="AM562" s="3"/>
      <c r="AN562" s="3"/>
      <c r="AO562" s="3"/>
      <c r="AP562" s="3"/>
    </row>
    <row r="563">
      <c r="AG563" s="3"/>
      <c r="AH563" s="3"/>
      <c r="AI563" s="3"/>
      <c r="AJ563" s="3"/>
      <c r="AK563" s="3"/>
      <c r="AL563" s="3"/>
      <c r="AM563" s="3"/>
      <c r="AN563" s="3"/>
      <c r="AO563" s="3"/>
      <c r="AP563" s="3"/>
    </row>
    <row r="564">
      <c r="AG564" s="3"/>
      <c r="AH564" s="3"/>
      <c r="AI564" s="3"/>
      <c r="AJ564" s="3"/>
      <c r="AK564" s="3"/>
      <c r="AL564" s="3"/>
      <c r="AM564" s="3"/>
      <c r="AN564" s="3"/>
      <c r="AO564" s="3"/>
      <c r="AP564" s="3"/>
    </row>
    <row r="565">
      <c r="AG565" s="3"/>
      <c r="AH565" s="3"/>
      <c r="AI565" s="3"/>
      <c r="AJ565" s="3"/>
      <c r="AK565" s="3"/>
      <c r="AL565" s="3"/>
      <c r="AM565" s="3"/>
      <c r="AN565" s="3"/>
      <c r="AO565" s="3"/>
      <c r="AP565" s="3"/>
    </row>
    <row r="566">
      <c r="AG566" s="3"/>
      <c r="AH566" s="3"/>
      <c r="AI566" s="3"/>
      <c r="AJ566" s="3"/>
      <c r="AK566" s="3"/>
      <c r="AL566" s="3"/>
      <c r="AM566" s="3"/>
      <c r="AN566" s="3"/>
      <c r="AO566" s="3"/>
      <c r="AP566" s="3"/>
    </row>
    <row r="567">
      <c r="AG567" s="3"/>
      <c r="AH567" s="3"/>
      <c r="AI567" s="3"/>
      <c r="AJ567" s="3"/>
      <c r="AK567" s="3"/>
      <c r="AL567" s="3"/>
      <c r="AM567" s="3"/>
      <c r="AN567" s="3"/>
      <c r="AO567" s="3"/>
      <c r="AP567" s="3"/>
    </row>
    <row r="568">
      <c r="AG568" s="3"/>
      <c r="AH568" s="3"/>
      <c r="AI568" s="3"/>
      <c r="AJ568" s="3"/>
      <c r="AK568" s="3"/>
      <c r="AL568" s="3"/>
      <c r="AM568" s="3"/>
      <c r="AN568" s="3"/>
      <c r="AO568" s="3"/>
      <c r="AP568" s="3"/>
    </row>
    <row r="569">
      <c r="AG569" s="3"/>
      <c r="AH569" s="3"/>
      <c r="AI569" s="3"/>
      <c r="AJ569" s="3"/>
      <c r="AK569" s="3"/>
      <c r="AL569" s="3"/>
      <c r="AM569" s="3"/>
      <c r="AN569" s="3"/>
      <c r="AO569" s="3"/>
      <c r="AP569" s="3"/>
    </row>
    <row r="570">
      <c r="AG570" s="3"/>
      <c r="AH570" s="3"/>
      <c r="AI570" s="3"/>
      <c r="AJ570" s="3"/>
      <c r="AK570" s="3"/>
      <c r="AL570" s="3"/>
      <c r="AM570" s="3"/>
      <c r="AN570" s="3"/>
      <c r="AO570" s="3"/>
      <c r="AP570" s="3"/>
    </row>
    <row r="571">
      <c r="AG571" s="3"/>
      <c r="AH571" s="3"/>
      <c r="AI571" s="3"/>
      <c r="AJ571" s="3"/>
      <c r="AK571" s="3"/>
      <c r="AL571" s="3"/>
      <c r="AM571" s="3"/>
      <c r="AN571" s="3"/>
      <c r="AO571" s="3"/>
      <c r="AP571" s="3"/>
    </row>
    <row r="572">
      <c r="AG572" s="3"/>
      <c r="AH572" s="3"/>
      <c r="AI572" s="3"/>
      <c r="AJ572" s="3"/>
      <c r="AK572" s="3"/>
      <c r="AL572" s="3"/>
      <c r="AM572" s="3"/>
      <c r="AN572" s="3"/>
      <c r="AO572" s="3"/>
      <c r="AP572" s="3"/>
    </row>
    <row r="573">
      <c r="AG573" s="3"/>
      <c r="AH573" s="3"/>
      <c r="AI573" s="3"/>
      <c r="AJ573" s="3"/>
      <c r="AK573" s="3"/>
      <c r="AL573" s="3"/>
      <c r="AM573" s="3"/>
      <c r="AN573" s="3"/>
      <c r="AO573" s="3"/>
      <c r="AP573" s="3"/>
    </row>
    <row r="574">
      <c r="AG574" s="3"/>
      <c r="AH574" s="3"/>
      <c r="AI574" s="3"/>
      <c r="AJ574" s="3"/>
      <c r="AK574" s="3"/>
      <c r="AL574" s="3"/>
      <c r="AM574" s="3"/>
      <c r="AN574" s="3"/>
      <c r="AO574" s="3"/>
      <c r="AP574" s="3"/>
    </row>
    <row r="575">
      <c r="AG575" s="3"/>
      <c r="AH575" s="3"/>
      <c r="AI575" s="3"/>
      <c r="AJ575" s="3"/>
      <c r="AK575" s="3"/>
      <c r="AL575" s="3"/>
      <c r="AM575" s="3"/>
      <c r="AN575" s="3"/>
      <c r="AO575" s="3"/>
      <c r="AP575" s="3"/>
    </row>
    <row r="576">
      <c r="AG576" s="3"/>
      <c r="AH576" s="3"/>
      <c r="AI576" s="3"/>
      <c r="AJ576" s="3"/>
      <c r="AK576" s="3"/>
      <c r="AL576" s="3"/>
      <c r="AM576" s="3"/>
      <c r="AN576" s="3"/>
      <c r="AO576" s="3"/>
      <c r="AP576" s="3"/>
    </row>
    <row r="577">
      <c r="AG577" s="3"/>
      <c r="AH577" s="3"/>
      <c r="AI577" s="3"/>
      <c r="AJ577" s="3"/>
      <c r="AK577" s="3"/>
      <c r="AL577" s="3"/>
      <c r="AM577" s="3"/>
      <c r="AN577" s="3"/>
      <c r="AO577" s="3"/>
      <c r="AP577" s="3"/>
    </row>
    <row r="578">
      <c r="AG578" s="3"/>
      <c r="AH578" s="3"/>
      <c r="AI578" s="3"/>
      <c r="AJ578" s="3"/>
      <c r="AK578" s="3"/>
      <c r="AL578" s="3"/>
      <c r="AM578" s="3"/>
      <c r="AN578" s="3"/>
      <c r="AO578" s="3"/>
      <c r="AP578" s="3"/>
    </row>
    <row r="579">
      <c r="AG579" s="3"/>
      <c r="AH579" s="3"/>
      <c r="AI579" s="3"/>
      <c r="AJ579" s="3"/>
      <c r="AK579" s="3"/>
      <c r="AL579" s="3"/>
      <c r="AM579" s="3"/>
      <c r="AN579" s="3"/>
      <c r="AO579" s="3"/>
      <c r="AP579" s="3"/>
    </row>
    <row r="580">
      <c r="AG580" s="3"/>
      <c r="AH580" s="3"/>
      <c r="AI580" s="3"/>
      <c r="AJ580" s="3"/>
      <c r="AK580" s="3"/>
      <c r="AL580" s="3"/>
      <c r="AM580" s="3"/>
      <c r="AN580" s="3"/>
      <c r="AO580" s="3"/>
      <c r="AP580" s="3"/>
    </row>
    <row r="581">
      <c r="AG581" s="3"/>
      <c r="AH581" s="3"/>
      <c r="AI581" s="3"/>
      <c r="AJ581" s="3"/>
      <c r="AK581" s="3"/>
      <c r="AL581" s="3"/>
      <c r="AM581" s="3"/>
      <c r="AN581" s="3"/>
      <c r="AO581" s="3"/>
      <c r="AP581" s="3"/>
    </row>
    <row r="582">
      <c r="AG582" s="3"/>
      <c r="AH582" s="3"/>
      <c r="AI582" s="3"/>
      <c r="AJ582" s="3"/>
      <c r="AK582" s="3"/>
      <c r="AL582" s="3"/>
      <c r="AM582" s="3"/>
      <c r="AN582" s="3"/>
      <c r="AO582" s="3"/>
      <c r="AP582" s="3"/>
    </row>
    <row r="583">
      <c r="AG583" s="3"/>
      <c r="AH583" s="3"/>
      <c r="AI583" s="3"/>
      <c r="AJ583" s="3"/>
      <c r="AK583" s="3"/>
      <c r="AL583" s="3"/>
      <c r="AM583" s="3"/>
      <c r="AN583" s="3"/>
      <c r="AO583" s="3"/>
      <c r="AP583" s="3"/>
    </row>
    <row r="584">
      <c r="AG584" s="3"/>
      <c r="AH584" s="3"/>
      <c r="AI584" s="3"/>
      <c r="AJ584" s="3"/>
      <c r="AK584" s="3"/>
      <c r="AL584" s="3"/>
      <c r="AM584" s="3"/>
      <c r="AN584" s="3"/>
      <c r="AO584" s="3"/>
      <c r="AP584" s="3"/>
    </row>
    <row r="585">
      <c r="AG585" s="3"/>
      <c r="AH585" s="3"/>
      <c r="AI585" s="3"/>
      <c r="AJ585" s="3"/>
      <c r="AK585" s="3"/>
      <c r="AL585" s="3"/>
      <c r="AM585" s="3"/>
      <c r="AN585" s="3"/>
      <c r="AO585" s="3"/>
      <c r="AP585" s="3"/>
    </row>
    <row r="586">
      <c r="AG586" s="3"/>
      <c r="AH586" s="3"/>
      <c r="AI586" s="3"/>
      <c r="AJ586" s="3"/>
      <c r="AK586" s="3"/>
      <c r="AL586" s="3"/>
      <c r="AM586" s="3"/>
      <c r="AN586" s="3"/>
      <c r="AO586" s="3"/>
      <c r="AP586" s="3"/>
    </row>
    <row r="587">
      <c r="AG587" s="3"/>
      <c r="AH587" s="3"/>
      <c r="AI587" s="3"/>
      <c r="AJ587" s="3"/>
      <c r="AK587" s="3"/>
      <c r="AL587" s="3"/>
      <c r="AM587" s="3"/>
      <c r="AN587" s="3"/>
      <c r="AO587" s="3"/>
      <c r="AP587" s="3"/>
    </row>
    <row r="588">
      <c r="AG588" s="3"/>
      <c r="AH588" s="3"/>
      <c r="AI588" s="3"/>
      <c r="AJ588" s="3"/>
      <c r="AK588" s="3"/>
      <c r="AL588" s="3"/>
      <c r="AM588" s="3"/>
      <c r="AN588" s="3"/>
      <c r="AO588" s="3"/>
      <c r="AP588" s="3"/>
    </row>
    <row r="589">
      <c r="AG589" s="3"/>
      <c r="AH589" s="3"/>
      <c r="AI589" s="3"/>
      <c r="AJ589" s="3"/>
      <c r="AK589" s="3"/>
      <c r="AL589" s="3"/>
      <c r="AM589" s="3"/>
      <c r="AN589" s="3"/>
      <c r="AO589" s="3"/>
      <c r="AP589" s="3"/>
    </row>
    <row r="590">
      <c r="AG590" s="3"/>
      <c r="AH590" s="3"/>
      <c r="AI590" s="3"/>
      <c r="AJ590" s="3"/>
      <c r="AK590" s="3"/>
      <c r="AL590" s="3"/>
      <c r="AM590" s="3"/>
      <c r="AN590" s="3"/>
      <c r="AO590" s="3"/>
      <c r="AP590" s="3"/>
    </row>
    <row r="591">
      <c r="AG591" s="3"/>
      <c r="AH591" s="3"/>
      <c r="AI591" s="3"/>
      <c r="AJ591" s="3"/>
      <c r="AK591" s="3"/>
      <c r="AL591" s="3"/>
      <c r="AM591" s="3"/>
      <c r="AN591" s="3"/>
      <c r="AO591" s="3"/>
      <c r="AP591" s="3"/>
    </row>
    <row r="592">
      <c r="AG592" s="3"/>
      <c r="AH592" s="3"/>
      <c r="AI592" s="3"/>
      <c r="AJ592" s="3"/>
      <c r="AK592" s="3"/>
      <c r="AL592" s="3"/>
      <c r="AM592" s="3"/>
      <c r="AN592" s="3"/>
      <c r="AO592" s="3"/>
      <c r="AP592" s="3"/>
    </row>
    <row r="593">
      <c r="AG593" s="3"/>
      <c r="AH593" s="3"/>
      <c r="AI593" s="3"/>
      <c r="AJ593" s="3"/>
      <c r="AK593" s="3"/>
      <c r="AL593" s="3"/>
      <c r="AM593" s="3"/>
      <c r="AN593" s="3"/>
      <c r="AO593" s="3"/>
      <c r="AP593" s="3"/>
    </row>
    <row r="594">
      <c r="AG594" s="3"/>
      <c r="AH594" s="3"/>
      <c r="AI594" s="3"/>
      <c r="AJ594" s="3"/>
      <c r="AK594" s="3"/>
      <c r="AL594" s="3"/>
      <c r="AM594" s="3"/>
      <c r="AN594" s="3"/>
      <c r="AO594" s="3"/>
      <c r="AP594" s="3"/>
    </row>
    <row r="595">
      <c r="AG595" s="3"/>
      <c r="AH595" s="3"/>
      <c r="AI595" s="3"/>
      <c r="AJ595" s="3"/>
      <c r="AK595" s="3"/>
      <c r="AL595" s="3"/>
      <c r="AM595" s="3"/>
      <c r="AN595" s="3"/>
      <c r="AO595" s="3"/>
      <c r="AP595" s="3"/>
    </row>
    <row r="596">
      <c r="AG596" s="3"/>
      <c r="AH596" s="3"/>
      <c r="AI596" s="3"/>
      <c r="AJ596" s="3"/>
      <c r="AK596" s="3"/>
      <c r="AL596" s="3"/>
      <c r="AM596" s="3"/>
      <c r="AN596" s="3"/>
      <c r="AO596" s="3"/>
      <c r="AP596" s="3"/>
    </row>
    <row r="597">
      <c r="AG597" s="3"/>
      <c r="AH597" s="3"/>
      <c r="AI597" s="3"/>
      <c r="AJ597" s="3"/>
      <c r="AK597" s="3"/>
      <c r="AL597" s="3"/>
      <c r="AM597" s="3"/>
      <c r="AN597" s="3"/>
      <c r="AO597" s="3"/>
      <c r="AP597" s="3"/>
    </row>
    <row r="598">
      <c r="AG598" s="3"/>
      <c r="AH598" s="3"/>
      <c r="AI598" s="3"/>
      <c r="AJ598" s="3"/>
      <c r="AK598" s="3"/>
      <c r="AL598" s="3"/>
      <c r="AM598" s="3"/>
      <c r="AN598" s="3"/>
      <c r="AO598" s="3"/>
      <c r="AP598" s="3"/>
    </row>
    <row r="599">
      <c r="AG599" s="3"/>
      <c r="AH599" s="3"/>
      <c r="AI599" s="3"/>
      <c r="AJ599" s="3"/>
      <c r="AK599" s="3"/>
      <c r="AL599" s="3"/>
      <c r="AM599" s="3"/>
      <c r="AN599" s="3"/>
      <c r="AO599" s="3"/>
      <c r="AP599" s="3"/>
    </row>
    <row r="600">
      <c r="AG600" s="3"/>
      <c r="AH600" s="3"/>
      <c r="AI600" s="3"/>
      <c r="AJ600" s="3"/>
      <c r="AK600" s="3"/>
      <c r="AL600" s="3"/>
      <c r="AM600" s="3"/>
      <c r="AN600" s="3"/>
      <c r="AO600" s="3"/>
      <c r="AP600" s="3"/>
    </row>
    <row r="601">
      <c r="AG601" s="3"/>
      <c r="AH601" s="3"/>
      <c r="AI601" s="3"/>
      <c r="AJ601" s="3"/>
      <c r="AK601" s="3"/>
      <c r="AL601" s="3"/>
      <c r="AM601" s="3"/>
      <c r="AN601" s="3"/>
      <c r="AO601" s="3"/>
      <c r="AP601" s="3"/>
    </row>
    <row r="602">
      <c r="AG602" s="3"/>
      <c r="AH602" s="3"/>
      <c r="AI602" s="3"/>
      <c r="AJ602" s="3"/>
      <c r="AK602" s="3"/>
      <c r="AL602" s="3"/>
      <c r="AM602" s="3"/>
      <c r="AN602" s="3"/>
      <c r="AO602" s="3"/>
      <c r="AP602" s="3"/>
    </row>
    <row r="603">
      <c r="AG603" s="3"/>
      <c r="AH603" s="3"/>
      <c r="AI603" s="3"/>
      <c r="AJ603" s="3"/>
      <c r="AK603" s="3"/>
      <c r="AL603" s="3"/>
      <c r="AM603" s="3"/>
      <c r="AN603" s="3"/>
      <c r="AO603" s="3"/>
      <c r="AP603" s="3"/>
    </row>
    <row r="604">
      <c r="AG604" s="3"/>
      <c r="AH604" s="3"/>
      <c r="AI604" s="3"/>
      <c r="AJ604" s="3"/>
      <c r="AK604" s="3"/>
      <c r="AL604" s="3"/>
      <c r="AM604" s="3"/>
      <c r="AN604" s="3"/>
      <c r="AO604" s="3"/>
      <c r="AP604" s="3"/>
    </row>
    <row r="605">
      <c r="AG605" s="3"/>
      <c r="AH605" s="3"/>
      <c r="AI605" s="3"/>
      <c r="AJ605" s="3"/>
      <c r="AK605" s="3"/>
      <c r="AL605" s="3"/>
      <c r="AM605" s="3"/>
      <c r="AN605" s="3"/>
      <c r="AO605" s="3"/>
      <c r="AP605" s="3"/>
    </row>
    <row r="606">
      <c r="AG606" s="3"/>
      <c r="AH606" s="3"/>
      <c r="AI606" s="3"/>
      <c r="AJ606" s="3"/>
      <c r="AK606" s="3"/>
      <c r="AL606" s="3"/>
      <c r="AM606" s="3"/>
      <c r="AN606" s="3"/>
      <c r="AO606" s="3"/>
      <c r="AP606" s="3"/>
    </row>
    <row r="607">
      <c r="AG607" s="3"/>
      <c r="AH607" s="3"/>
      <c r="AI607" s="3"/>
      <c r="AJ607" s="3"/>
      <c r="AK607" s="3"/>
      <c r="AL607" s="3"/>
      <c r="AM607" s="3"/>
      <c r="AN607" s="3"/>
      <c r="AO607" s="3"/>
      <c r="AP607" s="3"/>
    </row>
    <row r="608">
      <c r="AG608" s="3"/>
      <c r="AH608" s="3"/>
      <c r="AI608" s="3"/>
      <c r="AJ608" s="3"/>
      <c r="AK608" s="3"/>
      <c r="AL608" s="3"/>
      <c r="AM608" s="3"/>
      <c r="AN608" s="3"/>
      <c r="AO608" s="3"/>
      <c r="AP608" s="3"/>
    </row>
    <row r="609">
      <c r="AG609" s="3"/>
      <c r="AH609" s="3"/>
      <c r="AI609" s="3"/>
      <c r="AJ609" s="3"/>
      <c r="AK609" s="3"/>
      <c r="AL609" s="3"/>
      <c r="AM609" s="3"/>
      <c r="AN609" s="3"/>
      <c r="AO609" s="3"/>
      <c r="AP609" s="3"/>
    </row>
    <row r="610">
      <c r="AG610" s="3"/>
      <c r="AH610" s="3"/>
      <c r="AI610" s="3"/>
      <c r="AJ610" s="3"/>
      <c r="AK610" s="3"/>
      <c r="AL610" s="3"/>
      <c r="AM610" s="3"/>
      <c r="AN610" s="3"/>
      <c r="AO610" s="3"/>
      <c r="AP610" s="3"/>
    </row>
    <row r="611">
      <c r="AG611" s="3"/>
      <c r="AH611" s="3"/>
      <c r="AI611" s="3"/>
      <c r="AJ611" s="3"/>
      <c r="AK611" s="3"/>
      <c r="AL611" s="3"/>
      <c r="AM611" s="3"/>
      <c r="AN611" s="3"/>
      <c r="AO611" s="3"/>
      <c r="AP611" s="3"/>
    </row>
    <row r="612">
      <c r="AG612" s="3"/>
      <c r="AH612" s="3"/>
      <c r="AI612" s="3"/>
      <c r="AJ612" s="3"/>
      <c r="AK612" s="3"/>
      <c r="AL612" s="3"/>
      <c r="AM612" s="3"/>
      <c r="AN612" s="3"/>
      <c r="AO612" s="3"/>
      <c r="AP612" s="3"/>
    </row>
    <row r="613">
      <c r="AG613" s="3"/>
      <c r="AH613" s="3"/>
      <c r="AI613" s="3"/>
      <c r="AJ613" s="3"/>
      <c r="AK613" s="3"/>
      <c r="AL613" s="3"/>
      <c r="AM613" s="3"/>
      <c r="AN613" s="3"/>
      <c r="AO613" s="3"/>
      <c r="AP613" s="3"/>
    </row>
    <row r="614">
      <c r="AG614" s="3"/>
      <c r="AH614" s="3"/>
      <c r="AI614" s="3"/>
      <c r="AJ614" s="3"/>
      <c r="AK614" s="3"/>
      <c r="AL614" s="3"/>
      <c r="AM614" s="3"/>
      <c r="AN614" s="3"/>
      <c r="AO614" s="3"/>
      <c r="AP614" s="3"/>
    </row>
    <row r="615">
      <c r="AG615" s="3"/>
      <c r="AH615" s="3"/>
      <c r="AI615" s="3"/>
      <c r="AJ615" s="3"/>
      <c r="AK615" s="3"/>
      <c r="AL615" s="3"/>
      <c r="AM615" s="3"/>
      <c r="AN615" s="3"/>
      <c r="AO615" s="3"/>
      <c r="AP615" s="3"/>
    </row>
    <row r="616">
      <c r="AG616" s="3"/>
      <c r="AH616" s="3"/>
      <c r="AI616" s="3"/>
      <c r="AJ616" s="3"/>
      <c r="AK616" s="3"/>
      <c r="AL616" s="3"/>
      <c r="AM616" s="3"/>
      <c r="AN616" s="3"/>
      <c r="AO616" s="3"/>
      <c r="AP616" s="3"/>
    </row>
    <row r="617">
      <c r="AG617" s="3"/>
      <c r="AH617" s="3"/>
      <c r="AI617" s="3"/>
      <c r="AJ617" s="3"/>
      <c r="AK617" s="3"/>
      <c r="AL617" s="3"/>
      <c r="AM617" s="3"/>
      <c r="AN617" s="3"/>
      <c r="AO617" s="3"/>
      <c r="AP617" s="3"/>
    </row>
    <row r="618">
      <c r="AG618" s="3"/>
      <c r="AH618" s="3"/>
      <c r="AI618" s="3"/>
      <c r="AJ618" s="3"/>
      <c r="AK618" s="3"/>
      <c r="AL618" s="3"/>
      <c r="AM618" s="3"/>
      <c r="AN618" s="3"/>
      <c r="AO618" s="3"/>
      <c r="AP618" s="3"/>
    </row>
    <row r="619">
      <c r="AG619" s="3"/>
      <c r="AH619" s="3"/>
      <c r="AI619" s="3"/>
      <c r="AJ619" s="3"/>
      <c r="AK619" s="3"/>
      <c r="AL619" s="3"/>
      <c r="AM619" s="3"/>
      <c r="AN619" s="3"/>
      <c r="AO619" s="3"/>
      <c r="AP619" s="3"/>
    </row>
    <row r="620">
      <c r="AG620" s="3"/>
      <c r="AH620" s="3"/>
      <c r="AI620" s="3"/>
      <c r="AJ620" s="3"/>
      <c r="AK620" s="3"/>
      <c r="AL620" s="3"/>
      <c r="AM620" s="3"/>
      <c r="AN620" s="3"/>
      <c r="AO620" s="3"/>
      <c r="AP620" s="3"/>
    </row>
    <row r="621">
      <c r="AG621" s="3"/>
      <c r="AH621" s="3"/>
      <c r="AI621" s="3"/>
      <c r="AJ621" s="3"/>
      <c r="AK621" s="3"/>
      <c r="AL621" s="3"/>
      <c r="AM621" s="3"/>
      <c r="AN621" s="3"/>
      <c r="AO621" s="3"/>
      <c r="AP621" s="3"/>
    </row>
    <row r="622">
      <c r="AG622" s="3"/>
      <c r="AH622" s="3"/>
      <c r="AI622" s="3"/>
      <c r="AJ622" s="3"/>
      <c r="AK622" s="3"/>
      <c r="AL622" s="3"/>
      <c r="AM622" s="3"/>
      <c r="AN622" s="3"/>
      <c r="AO622" s="3"/>
      <c r="AP622" s="3"/>
    </row>
    <row r="623">
      <c r="AG623" s="3"/>
      <c r="AH623" s="3"/>
      <c r="AI623" s="3"/>
      <c r="AJ623" s="3"/>
      <c r="AK623" s="3"/>
      <c r="AL623" s="3"/>
      <c r="AM623" s="3"/>
      <c r="AN623" s="3"/>
      <c r="AO623" s="3"/>
      <c r="AP623" s="3"/>
    </row>
    <row r="624">
      <c r="AG624" s="3"/>
      <c r="AH624" s="3"/>
      <c r="AI624" s="3"/>
      <c r="AJ624" s="3"/>
      <c r="AK624" s="3"/>
      <c r="AL624" s="3"/>
      <c r="AM624" s="3"/>
      <c r="AN624" s="3"/>
      <c r="AO624" s="3"/>
      <c r="AP624" s="3"/>
    </row>
    <row r="625">
      <c r="AG625" s="3"/>
      <c r="AH625" s="3"/>
      <c r="AI625" s="3"/>
      <c r="AJ625" s="3"/>
      <c r="AK625" s="3"/>
      <c r="AL625" s="3"/>
      <c r="AM625" s="3"/>
      <c r="AN625" s="3"/>
      <c r="AO625" s="3"/>
      <c r="AP625" s="3"/>
    </row>
    <row r="626">
      <c r="AG626" s="3"/>
      <c r="AH626" s="3"/>
      <c r="AI626" s="3"/>
      <c r="AJ626" s="3"/>
      <c r="AK626" s="3"/>
      <c r="AL626" s="3"/>
      <c r="AM626" s="3"/>
      <c r="AN626" s="3"/>
      <c r="AO626" s="3"/>
      <c r="AP626" s="3"/>
    </row>
    <row r="627">
      <c r="AG627" s="3"/>
      <c r="AH627" s="3"/>
      <c r="AI627" s="3"/>
      <c r="AJ627" s="3"/>
      <c r="AK627" s="3"/>
      <c r="AL627" s="3"/>
      <c r="AM627" s="3"/>
      <c r="AN627" s="3"/>
      <c r="AO627" s="3"/>
      <c r="AP627" s="3"/>
    </row>
    <row r="628">
      <c r="AG628" s="3"/>
      <c r="AH628" s="3"/>
      <c r="AI628" s="3"/>
      <c r="AJ628" s="3"/>
      <c r="AK628" s="3"/>
      <c r="AL628" s="3"/>
      <c r="AM628" s="3"/>
      <c r="AN628" s="3"/>
      <c r="AO628" s="3"/>
      <c r="AP628" s="3"/>
    </row>
    <row r="629">
      <c r="AG629" s="3"/>
      <c r="AH629" s="3"/>
      <c r="AI629" s="3"/>
      <c r="AJ629" s="3"/>
      <c r="AK629" s="3"/>
      <c r="AL629" s="3"/>
      <c r="AM629" s="3"/>
      <c r="AN629" s="3"/>
      <c r="AO629" s="3"/>
      <c r="AP629" s="3"/>
    </row>
    <row r="630">
      <c r="AG630" s="3"/>
      <c r="AH630" s="3"/>
      <c r="AI630" s="3"/>
      <c r="AJ630" s="3"/>
      <c r="AK630" s="3"/>
      <c r="AL630" s="3"/>
      <c r="AM630" s="3"/>
      <c r="AN630" s="3"/>
      <c r="AO630" s="3"/>
      <c r="AP630" s="3"/>
    </row>
    <row r="631">
      <c r="AG631" s="3"/>
      <c r="AH631" s="3"/>
      <c r="AI631" s="3"/>
      <c r="AJ631" s="3"/>
      <c r="AK631" s="3"/>
      <c r="AL631" s="3"/>
      <c r="AM631" s="3"/>
      <c r="AN631" s="3"/>
      <c r="AO631" s="3"/>
      <c r="AP631" s="3"/>
    </row>
    <row r="632">
      <c r="AG632" s="3"/>
      <c r="AH632" s="3"/>
      <c r="AI632" s="3"/>
      <c r="AJ632" s="3"/>
      <c r="AK632" s="3"/>
      <c r="AL632" s="3"/>
      <c r="AM632" s="3"/>
      <c r="AN632" s="3"/>
      <c r="AO632" s="3"/>
      <c r="AP632" s="3"/>
    </row>
    <row r="633">
      <c r="AG633" s="3"/>
      <c r="AH633" s="3"/>
      <c r="AI633" s="3"/>
      <c r="AJ633" s="3"/>
      <c r="AK633" s="3"/>
      <c r="AL633" s="3"/>
      <c r="AM633" s="3"/>
      <c r="AN633" s="3"/>
      <c r="AO633" s="3"/>
      <c r="AP633" s="3"/>
    </row>
    <row r="634">
      <c r="AG634" s="3"/>
      <c r="AH634" s="3"/>
      <c r="AI634" s="3"/>
      <c r="AJ634" s="3"/>
      <c r="AK634" s="3"/>
      <c r="AL634" s="3"/>
      <c r="AM634" s="3"/>
      <c r="AN634" s="3"/>
      <c r="AO634" s="3"/>
      <c r="AP634" s="3"/>
    </row>
    <row r="635">
      <c r="AG635" s="3"/>
      <c r="AH635" s="3"/>
      <c r="AI635" s="3"/>
      <c r="AJ635" s="3"/>
      <c r="AK635" s="3"/>
      <c r="AL635" s="3"/>
      <c r="AM635" s="3"/>
      <c r="AN635" s="3"/>
      <c r="AO635" s="3"/>
      <c r="AP635" s="3"/>
    </row>
    <row r="636">
      <c r="AG636" s="3"/>
      <c r="AH636" s="3"/>
      <c r="AI636" s="3"/>
      <c r="AJ636" s="3"/>
      <c r="AK636" s="3"/>
      <c r="AL636" s="3"/>
      <c r="AM636" s="3"/>
      <c r="AN636" s="3"/>
      <c r="AO636" s="3"/>
      <c r="AP636" s="3"/>
    </row>
    <row r="637">
      <c r="AG637" s="3"/>
      <c r="AH637" s="3"/>
      <c r="AI637" s="3"/>
      <c r="AJ637" s="3"/>
      <c r="AK637" s="3"/>
      <c r="AL637" s="3"/>
      <c r="AM637" s="3"/>
      <c r="AN637" s="3"/>
      <c r="AO637" s="3"/>
      <c r="AP637" s="3"/>
    </row>
    <row r="638">
      <c r="AG638" s="3"/>
      <c r="AH638" s="3"/>
      <c r="AI638" s="3"/>
      <c r="AJ638" s="3"/>
      <c r="AK638" s="3"/>
      <c r="AL638" s="3"/>
      <c r="AM638" s="3"/>
      <c r="AN638" s="3"/>
      <c r="AO638" s="3"/>
      <c r="AP638" s="3"/>
    </row>
    <row r="639">
      <c r="AG639" s="3"/>
      <c r="AH639" s="3"/>
      <c r="AI639" s="3"/>
      <c r="AJ639" s="3"/>
      <c r="AK639" s="3"/>
      <c r="AL639" s="3"/>
      <c r="AM639" s="3"/>
      <c r="AN639" s="3"/>
      <c r="AO639" s="3"/>
      <c r="AP639" s="3"/>
    </row>
    <row r="640">
      <c r="AG640" s="3"/>
      <c r="AH640" s="3"/>
      <c r="AI640" s="3"/>
      <c r="AJ640" s="3"/>
      <c r="AK640" s="3"/>
      <c r="AL640" s="3"/>
      <c r="AM640" s="3"/>
      <c r="AN640" s="3"/>
      <c r="AO640" s="3"/>
      <c r="AP640" s="3"/>
    </row>
    <row r="641">
      <c r="AG641" s="3"/>
      <c r="AH641" s="3"/>
      <c r="AI641" s="3"/>
      <c r="AJ641" s="3"/>
      <c r="AK641" s="3"/>
      <c r="AL641" s="3"/>
      <c r="AM641" s="3"/>
      <c r="AN641" s="3"/>
      <c r="AO641" s="3"/>
      <c r="AP641" s="3"/>
    </row>
    <row r="642">
      <c r="AG642" s="3"/>
      <c r="AH642" s="3"/>
      <c r="AI642" s="3"/>
      <c r="AJ642" s="3"/>
      <c r="AK642" s="3"/>
      <c r="AL642" s="3"/>
      <c r="AM642" s="3"/>
      <c r="AN642" s="3"/>
      <c r="AO642" s="3"/>
      <c r="AP642" s="3"/>
    </row>
    <row r="643">
      <c r="AG643" s="3"/>
      <c r="AH643" s="3"/>
      <c r="AI643" s="3"/>
      <c r="AJ643" s="3"/>
      <c r="AK643" s="3"/>
      <c r="AL643" s="3"/>
      <c r="AM643" s="3"/>
      <c r="AN643" s="3"/>
      <c r="AO643" s="3"/>
      <c r="AP643" s="3"/>
    </row>
    <row r="644">
      <c r="AG644" s="3"/>
      <c r="AH644" s="3"/>
      <c r="AI644" s="3"/>
      <c r="AJ644" s="3"/>
      <c r="AK644" s="3"/>
      <c r="AL644" s="3"/>
      <c r="AM644" s="3"/>
      <c r="AN644" s="3"/>
      <c r="AO644" s="3"/>
      <c r="AP644" s="3"/>
    </row>
    <row r="645">
      <c r="AG645" s="3"/>
      <c r="AH645" s="3"/>
      <c r="AI645" s="3"/>
      <c r="AJ645" s="3"/>
      <c r="AK645" s="3"/>
      <c r="AL645" s="3"/>
      <c r="AM645" s="3"/>
      <c r="AN645" s="3"/>
      <c r="AO645" s="3"/>
      <c r="AP645" s="3"/>
    </row>
    <row r="646">
      <c r="AG646" s="3"/>
      <c r="AH646" s="3"/>
      <c r="AI646" s="3"/>
      <c r="AJ646" s="3"/>
      <c r="AK646" s="3"/>
      <c r="AL646" s="3"/>
      <c r="AM646" s="3"/>
      <c r="AN646" s="3"/>
      <c r="AO646" s="3"/>
      <c r="AP646" s="3"/>
    </row>
    <row r="647">
      <c r="AG647" s="3"/>
      <c r="AH647" s="3"/>
      <c r="AI647" s="3"/>
      <c r="AJ647" s="3"/>
      <c r="AK647" s="3"/>
      <c r="AL647" s="3"/>
      <c r="AM647" s="3"/>
      <c r="AN647" s="3"/>
      <c r="AO647" s="3"/>
      <c r="AP647" s="3"/>
    </row>
    <row r="648">
      <c r="AG648" s="3"/>
      <c r="AH648" s="3"/>
      <c r="AI648" s="3"/>
      <c r="AJ648" s="3"/>
      <c r="AK648" s="3"/>
      <c r="AL648" s="3"/>
      <c r="AM648" s="3"/>
      <c r="AN648" s="3"/>
      <c r="AO648" s="3"/>
      <c r="AP648" s="3"/>
    </row>
    <row r="649">
      <c r="AG649" s="3"/>
      <c r="AH649" s="3"/>
      <c r="AI649" s="3"/>
      <c r="AJ649" s="3"/>
      <c r="AK649" s="3"/>
      <c r="AL649" s="3"/>
      <c r="AM649" s="3"/>
      <c r="AN649" s="3"/>
      <c r="AO649" s="3"/>
      <c r="AP649" s="3"/>
    </row>
    <row r="650">
      <c r="AG650" s="3"/>
      <c r="AH650" s="3"/>
      <c r="AI650" s="3"/>
      <c r="AJ650" s="3"/>
      <c r="AK650" s="3"/>
      <c r="AL650" s="3"/>
      <c r="AM650" s="3"/>
      <c r="AN650" s="3"/>
      <c r="AO650" s="3"/>
      <c r="AP650" s="3"/>
    </row>
    <row r="651">
      <c r="AG651" s="3"/>
      <c r="AH651" s="3"/>
      <c r="AI651" s="3"/>
      <c r="AJ651" s="3"/>
      <c r="AK651" s="3"/>
      <c r="AL651" s="3"/>
      <c r="AM651" s="3"/>
      <c r="AN651" s="3"/>
      <c r="AO651" s="3"/>
      <c r="AP651" s="3"/>
    </row>
    <row r="652">
      <c r="AG652" s="3"/>
      <c r="AH652" s="3"/>
      <c r="AI652" s="3"/>
      <c r="AJ652" s="3"/>
      <c r="AK652" s="3"/>
      <c r="AL652" s="3"/>
      <c r="AM652" s="3"/>
      <c r="AN652" s="3"/>
      <c r="AO652" s="3"/>
      <c r="AP652" s="3"/>
    </row>
    <row r="653">
      <c r="AG653" s="3"/>
      <c r="AH653" s="3"/>
      <c r="AI653" s="3"/>
      <c r="AJ653" s="3"/>
      <c r="AK653" s="3"/>
      <c r="AL653" s="3"/>
      <c r="AM653" s="3"/>
      <c r="AN653" s="3"/>
      <c r="AO653" s="3"/>
      <c r="AP653" s="3"/>
    </row>
    <row r="654">
      <c r="AG654" s="3"/>
      <c r="AH654" s="3"/>
      <c r="AI654" s="3"/>
      <c r="AJ654" s="3"/>
      <c r="AK654" s="3"/>
      <c r="AL654" s="3"/>
      <c r="AM654" s="3"/>
      <c r="AN654" s="3"/>
      <c r="AO654" s="3"/>
      <c r="AP654" s="3"/>
    </row>
    <row r="655">
      <c r="AG655" s="3"/>
      <c r="AH655" s="3"/>
      <c r="AI655" s="3"/>
      <c r="AJ655" s="3"/>
      <c r="AK655" s="3"/>
      <c r="AL655" s="3"/>
      <c r="AM655" s="3"/>
      <c r="AN655" s="3"/>
      <c r="AO655" s="3"/>
      <c r="AP655" s="3"/>
    </row>
    <row r="656">
      <c r="AG656" s="3"/>
      <c r="AH656" s="3"/>
      <c r="AI656" s="3"/>
      <c r="AJ656" s="3"/>
      <c r="AK656" s="3"/>
      <c r="AL656" s="3"/>
      <c r="AM656" s="3"/>
      <c r="AN656" s="3"/>
      <c r="AO656" s="3"/>
      <c r="AP656" s="3"/>
    </row>
    <row r="657">
      <c r="AG657" s="3"/>
      <c r="AH657" s="3"/>
      <c r="AI657" s="3"/>
      <c r="AJ657" s="3"/>
      <c r="AK657" s="3"/>
      <c r="AL657" s="3"/>
      <c r="AM657" s="3"/>
      <c r="AN657" s="3"/>
      <c r="AO657" s="3"/>
      <c r="AP657" s="3"/>
    </row>
    <row r="658">
      <c r="AG658" s="3"/>
      <c r="AH658" s="3"/>
      <c r="AI658" s="3"/>
      <c r="AJ658" s="3"/>
      <c r="AK658" s="3"/>
      <c r="AL658" s="3"/>
      <c r="AM658" s="3"/>
      <c r="AN658" s="3"/>
      <c r="AO658" s="3"/>
      <c r="AP658" s="3"/>
    </row>
    <row r="659">
      <c r="AG659" s="3"/>
      <c r="AH659" s="3"/>
      <c r="AI659" s="3"/>
      <c r="AJ659" s="3"/>
      <c r="AK659" s="3"/>
      <c r="AL659" s="3"/>
      <c r="AM659" s="3"/>
      <c r="AN659" s="3"/>
      <c r="AO659" s="3"/>
      <c r="AP659" s="3"/>
    </row>
    <row r="660">
      <c r="AG660" s="3"/>
      <c r="AH660" s="3"/>
      <c r="AI660" s="3"/>
      <c r="AJ660" s="3"/>
      <c r="AK660" s="3"/>
      <c r="AL660" s="3"/>
      <c r="AM660" s="3"/>
      <c r="AN660" s="3"/>
      <c r="AO660" s="3"/>
      <c r="AP660" s="3"/>
    </row>
    <row r="661">
      <c r="AG661" s="3"/>
      <c r="AH661" s="3"/>
      <c r="AI661" s="3"/>
      <c r="AJ661" s="3"/>
      <c r="AK661" s="3"/>
      <c r="AL661" s="3"/>
      <c r="AM661" s="3"/>
      <c r="AN661" s="3"/>
      <c r="AO661" s="3"/>
      <c r="AP661" s="3"/>
    </row>
    <row r="662">
      <c r="AG662" s="3"/>
      <c r="AH662" s="3"/>
      <c r="AI662" s="3"/>
      <c r="AJ662" s="3"/>
      <c r="AK662" s="3"/>
      <c r="AL662" s="3"/>
      <c r="AM662" s="3"/>
      <c r="AN662" s="3"/>
      <c r="AO662" s="3"/>
      <c r="AP662" s="3"/>
    </row>
    <row r="663">
      <c r="AG663" s="3"/>
      <c r="AH663" s="3"/>
      <c r="AI663" s="3"/>
      <c r="AJ663" s="3"/>
      <c r="AK663" s="3"/>
      <c r="AL663" s="3"/>
      <c r="AM663" s="3"/>
      <c r="AN663" s="3"/>
      <c r="AO663" s="3"/>
      <c r="AP663" s="3"/>
    </row>
    <row r="664">
      <c r="AG664" s="3"/>
      <c r="AH664" s="3"/>
      <c r="AI664" s="3"/>
      <c r="AJ664" s="3"/>
      <c r="AK664" s="3"/>
      <c r="AL664" s="3"/>
      <c r="AM664" s="3"/>
      <c r="AN664" s="3"/>
      <c r="AO664" s="3"/>
      <c r="AP664" s="3"/>
    </row>
    <row r="665">
      <c r="AG665" s="3"/>
      <c r="AH665" s="3"/>
      <c r="AI665" s="3"/>
      <c r="AJ665" s="3"/>
      <c r="AK665" s="3"/>
      <c r="AL665" s="3"/>
      <c r="AM665" s="3"/>
      <c r="AN665" s="3"/>
      <c r="AO665" s="3"/>
      <c r="AP665" s="3"/>
    </row>
    <row r="666">
      <c r="AG666" s="3"/>
      <c r="AH666" s="3"/>
      <c r="AI666" s="3"/>
      <c r="AJ666" s="3"/>
      <c r="AK666" s="3"/>
      <c r="AL666" s="3"/>
      <c r="AM666" s="3"/>
      <c r="AN666" s="3"/>
      <c r="AO666" s="3"/>
      <c r="AP666" s="3"/>
    </row>
    <row r="667">
      <c r="AG667" s="3"/>
      <c r="AH667" s="3"/>
      <c r="AI667" s="3"/>
      <c r="AJ667" s="3"/>
      <c r="AK667" s="3"/>
      <c r="AL667" s="3"/>
      <c r="AM667" s="3"/>
      <c r="AN667" s="3"/>
      <c r="AO667" s="3"/>
      <c r="AP667" s="3"/>
    </row>
    <row r="668">
      <c r="AG668" s="3"/>
      <c r="AH668" s="3"/>
      <c r="AI668" s="3"/>
      <c r="AJ668" s="3"/>
      <c r="AK668" s="3"/>
      <c r="AL668" s="3"/>
      <c r="AM668" s="3"/>
      <c r="AN668" s="3"/>
      <c r="AO668" s="3"/>
      <c r="AP668" s="3"/>
    </row>
    <row r="669">
      <c r="AG669" s="3"/>
      <c r="AH669" s="3"/>
      <c r="AI669" s="3"/>
      <c r="AJ669" s="3"/>
      <c r="AK669" s="3"/>
      <c r="AL669" s="3"/>
      <c r="AM669" s="3"/>
      <c r="AN669" s="3"/>
      <c r="AO669" s="3"/>
      <c r="AP669" s="3"/>
    </row>
    <row r="670">
      <c r="AG670" s="3"/>
      <c r="AH670" s="3"/>
      <c r="AI670" s="3"/>
      <c r="AJ670" s="3"/>
      <c r="AK670" s="3"/>
      <c r="AL670" s="3"/>
      <c r="AM670" s="3"/>
      <c r="AN670" s="3"/>
      <c r="AO670" s="3"/>
      <c r="AP670" s="3"/>
    </row>
    <row r="671">
      <c r="AG671" s="3"/>
      <c r="AH671" s="3"/>
      <c r="AI671" s="3"/>
      <c r="AJ671" s="3"/>
      <c r="AK671" s="3"/>
      <c r="AL671" s="3"/>
      <c r="AM671" s="3"/>
      <c r="AN671" s="3"/>
      <c r="AO671" s="3"/>
      <c r="AP671" s="3"/>
    </row>
    <row r="672">
      <c r="AG672" s="3"/>
      <c r="AH672" s="3"/>
      <c r="AI672" s="3"/>
      <c r="AJ672" s="3"/>
      <c r="AK672" s="3"/>
      <c r="AL672" s="3"/>
      <c r="AM672" s="3"/>
      <c r="AN672" s="3"/>
      <c r="AO672" s="3"/>
      <c r="AP672" s="3"/>
    </row>
    <row r="673">
      <c r="AG673" s="3"/>
      <c r="AH673" s="3"/>
      <c r="AI673" s="3"/>
      <c r="AJ673" s="3"/>
      <c r="AK673" s="3"/>
      <c r="AL673" s="3"/>
      <c r="AM673" s="3"/>
      <c r="AN673" s="3"/>
      <c r="AO673" s="3"/>
      <c r="AP673" s="3"/>
    </row>
    <row r="674">
      <c r="AG674" s="3"/>
      <c r="AH674" s="3"/>
      <c r="AI674" s="3"/>
      <c r="AJ674" s="3"/>
      <c r="AK674" s="3"/>
      <c r="AL674" s="3"/>
      <c r="AM674" s="3"/>
      <c r="AN674" s="3"/>
      <c r="AO674" s="3"/>
      <c r="AP674" s="3"/>
    </row>
    <row r="675">
      <c r="AG675" s="3"/>
      <c r="AH675" s="3"/>
      <c r="AI675" s="3"/>
      <c r="AJ675" s="3"/>
      <c r="AK675" s="3"/>
      <c r="AL675" s="3"/>
      <c r="AM675" s="3"/>
      <c r="AN675" s="3"/>
      <c r="AO675" s="3"/>
      <c r="AP675" s="3"/>
    </row>
    <row r="676">
      <c r="AG676" s="3"/>
      <c r="AH676" s="3"/>
      <c r="AI676" s="3"/>
      <c r="AJ676" s="3"/>
      <c r="AK676" s="3"/>
      <c r="AL676" s="3"/>
      <c r="AM676" s="3"/>
      <c r="AN676" s="3"/>
      <c r="AO676" s="3"/>
      <c r="AP676" s="3"/>
    </row>
    <row r="677">
      <c r="AG677" s="3"/>
      <c r="AH677" s="3"/>
      <c r="AI677" s="3"/>
      <c r="AJ677" s="3"/>
      <c r="AK677" s="3"/>
      <c r="AL677" s="3"/>
      <c r="AM677" s="3"/>
      <c r="AN677" s="3"/>
      <c r="AO677" s="3"/>
      <c r="AP677" s="3"/>
    </row>
    <row r="678">
      <c r="AG678" s="3"/>
      <c r="AH678" s="3"/>
      <c r="AI678" s="3"/>
      <c r="AJ678" s="3"/>
      <c r="AK678" s="3"/>
      <c r="AL678" s="3"/>
      <c r="AM678" s="3"/>
      <c r="AN678" s="3"/>
      <c r="AO678" s="3"/>
      <c r="AP678" s="3"/>
    </row>
    <row r="679">
      <c r="AG679" s="3"/>
      <c r="AH679" s="3"/>
      <c r="AI679" s="3"/>
      <c r="AJ679" s="3"/>
      <c r="AK679" s="3"/>
      <c r="AL679" s="3"/>
      <c r="AM679" s="3"/>
      <c r="AN679" s="3"/>
      <c r="AO679" s="3"/>
      <c r="AP679" s="3"/>
    </row>
    <row r="680">
      <c r="AG680" s="3"/>
      <c r="AH680" s="3"/>
      <c r="AI680" s="3"/>
      <c r="AJ680" s="3"/>
      <c r="AK680" s="3"/>
      <c r="AL680" s="3"/>
      <c r="AM680" s="3"/>
      <c r="AN680" s="3"/>
      <c r="AO680" s="3"/>
      <c r="AP680" s="3"/>
    </row>
    <row r="681">
      <c r="AG681" s="3"/>
      <c r="AH681" s="3"/>
      <c r="AI681" s="3"/>
      <c r="AJ681" s="3"/>
      <c r="AK681" s="3"/>
      <c r="AL681" s="3"/>
      <c r="AM681" s="3"/>
      <c r="AN681" s="3"/>
      <c r="AO681" s="3"/>
      <c r="AP681" s="3"/>
    </row>
    <row r="682">
      <c r="AG682" s="3"/>
      <c r="AH682" s="3"/>
      <c r="AI682" s="3"/>
      <c r="AJ682" s="3"/>
      <c r="AK682" s="3"/>
      <c r="AL682" s="3"/>
      <c r="AM682" s="3"/>
      <c r="AN682" s="3"/>
      <c r="AO682" s="3"/>
      <c r="AP682" s="3"/>
    </row>
    <row r="683">
      <c r="AG683" s="3"/>
      <c r="AH683" s="3"/>
      <c r="AI683" s="3"/>
      <c r="AJ683" s="3"/>
      <c r="AK683" s="3"/>
      <c r="AL683" s="3"/>
      <c r="AM683" s="3"/>
      <c r="AN683" s="3"/>
      <c r="AO683" s="3"/>
      <c r="AP683" s="3"/>
    </row>
    <row r="684">
      <c r="AG684" s="3"/>
      <c r="AH684" s="3"/>
      <c r="AI684" s="3"/>
      <c r="AJ684" s="3"/>
      <c r="AK684" s="3"/>
      <c r="AL684" s="3"/>
      <c r="AM684" s="3"/>
      <c r="AN684" s="3"/>
      <c r="AO684" s="3"/>
      <c r="AP684" s="3"/>
    </row>
    <row r="685">
      <c r="AG685" s="3"/>
      <c r="AH685" s="3"/>
      <c r="AI685" s="3"/>
      <c r="AJ685" s="3"/>
      <c r="AK685" s="3"/>
      <c r="AL685" s="3"/>
      <c r="AM685" s="3"/>
      <c r="AN685" s="3"/>
      <c r="AO685" s="3"/>
      <c r="AP685" s="3"/>
    </row>
    <row r="686">
      <c r="AG686" s="3"/>
      <c r="AH686" s="3"/>
      <c r="AI686" s="3"/>
      <c r="AJ686" s="3"/>
      <c r="AK686" s="3"/>
      <c r="AL686" s="3"/>
      <c r="AM686" s="3"/>
      <c r="AN686" s="3"/>
      <c r="AO686" s="3"/>
      <c r="AP686" s="3"/>
    </row>
    <row r="687">
      <c r="AG687" s="3"/>
      <c r="AH687" s="3"/>
      <c r="AI687" s="3"/>
      <c r="AJ687" s="3"/>
      <c r="AK687" s="3"/>
      <c r="AL687" s="3"/>
      <c r="AM687" s="3"/>
      <c r="AN687" s="3"/>
      <c r="AO687" s="3"/>
      <c r="AP687" s="3"/>
    </row>
    <row r="688">
      <c r="AG688" s="3"/>
      <c r="AH688" s="3"/>
      <c r="AI688" s="3"/>
      <c r="AJ688" s="3"/>
      <c r="AK688" s="3"/>
      <c r="AL688" s="3"/>
      <c r="AM688" s="3"/>
      <c r="AN688" s="3"/>
      <c r="AO688" s="3"/>
      <c r="AP688" s="3"/>
    </row>
    <row r="689">
      <c r="AG689" s="3"/>
      <c r="AH689" s="3"/>
      <c r="AI689" s="3"/>
      <c r="AJ689" s="3"/>
      <c r="AK689" s="3"/>
      <c r="AL689" s="3"/>
      <c r="AM689" s="3"/>
      <c r="AN689" s="3"/>
      <c r="AO689" s="3"/>
      <c r="AP689" s="3"/>
    </row>
    <row r="690">
      <c r="AG690" s="3"/>
      <c r="AH690" s="3"/>
      <c r="AI690" s="3"/>
      <c r="AJ690" s="3"/>
      <c r="AK690" s="3"/>
      <c r="AL690" s="3"/>
      <c r="AM690" s="3"/>
      <c r="AN690" s="3"/>
      <c r="AO690" s="3"/>
      <c r="AP690" s="3"/>
    </row>
    <row r="691">
      <c r="AG691" s="3"/>
      <c r="AH691" s="3"/>
      <c r="AI691" s="3"/>
      <c r="AJ691" s="3"/>
      <c r="AK691" s="3"/>
      <c r="AL691" s="3"/>
      <c r="AM691" s="3"/>
      <c r="AN691" s="3"/>
      <c r="AO691" s="3"/>
      <c r="AP691" s="3"/>
    </row>
    <row r="692">
      <c r="AG692" s="3"/>
      <c r="AH692" s="3"/>
      <c r="AI692" s="3"/>
      <c r="AJ692" s="3"/>
      <c r="AK692" s="3"/>
      <c r="AL692" s="3"/>
      <c r="AM692" s="3"/>
      <c r="AN692" s="3"/>
      <c r="AO692" s="3"/>
      <c r="AP692" s="3"/>
    </row>
    <row r="693">
      <c r="AG693" s="3"/>
      <c r="AH693" s="3"/>
      <c r="AI693" s="3"/>
      <c r="AJ693" s="3"/>
      <c r="AK693" s="3"/>
      <c r="AL693" s="3"/>
      <c r="AM693" s="3"/>
      <c r="AN693" s="3"/>
      <c r="AO693" s="3"/>
      <c r="AP693" s="3"/>
    </row>
    <row r="694">
      <c r="AG694" s="3"/>
      <c r="AH694" s="3"/>
      <c r="AI694" s="3"/>
      <c r="AJ694" s="3"/>
      <c r="AK694" s="3"/>
      <c r="AL694" s="3"/>
      <c r="AM694" s="3"/>
      <c r="AN694" s="3"/>
      <c r="AO694" s="3"/>
      <c r="AP694" s="3"/>
    </row>
    <row r="695">
      <c r="AG695" s="3"/>
      <c r="AH695" s="3"/>
      <c r="AI695" s="3"/>
      <c r="AJ695" s="3"/>
      <c r="AK695" s="3"/>
      <c r="AL695" s="3"/>
      <c r="AM695" s="3"/>
      <c r="AN695" s="3"/>
      <c r="AO695" s="3"/>
      <c r="AP695" s="3"/>
    </row>
    <row r="696">
      <c r="AG696" s="3"/>
      <c r="AH696" s="3"/>
      <c r="AI696" s="3"/>
      <c r="AJ696" s="3"/>
      <c r="AK696" s="3"/>
      <c r="AL696" s="3"/>
      <c r="AM696" s="3"/>
      <c r="AN696" s="3"/>
      <c r="AO696" s="3"/>
      <c r="AP696" s="3"/>
    </row>
    <row r="697">
      <c r="AG697" s="3"/>
      <c r="AH697" s="3"/>
      <c r="AI697" s="3"/>
      <c r="AJ697" s="3"/>
      <c r="AK697" s="3"/>
      <c r="AL697" s="3"/>
      <c r="AM697" s="3"/>
      <c r="AN697" s="3"/>
      <c r="AO697" s="3"/>
      <c r="AP697" s="3"/>
    </row>
    <row r="698">
      <c r="AG698" s="3"/>
      <c r="AH698" s="3"/>
      <c r="AI698" s="3"/>
      <c r="AJ698" s="3"/>
      <c r="AK698" s="3"/>
      <c r="AL698" s="3"/>
      <c r="AM698" s="3"/>
      <c r="AN698" s="3"/>
      <c r="AO698" s="3"/>
      <c r="AP698" s="3"/>
    </row>
    <row r="699">
      <c r="AG699" s="3"/>
      <c r="AH699" s="3"/>
      <c r="AI699" s="3"/>
      <c r="AJ699" s="3"/>
      <c r="AK699" s="3"/>
      <c r="AL699" s="3"/>
      <c r="AM699" s="3"/>
      <c r="AN699" s="3"/>
      <c r="AO699" s="3"/>
      <c r="AP699" s="3"/>
    </row>
    <row r="700">
      <c r="AG700" s="3"/>
      <c r="AH700" s="3"/>
      <c r="AI700" s="3"/>
      <c r="AJ700" s="3"/>
      <c r="AK700" s="3"/>
      <c r="AL700" s="3"/>
      <c r="AM700" s="3"/>
      <c r="AN700" s="3"/>
      <c r="AO700" s="3"/>
      <c r="AP700" s="3"/>
    </row>
    <row r="701">
      <c r="AG701" s="3"/>
      <c r="AH701" s="3"/>
      <c r="AI701" s="3"/>
      <c r="AJ701" s="3"/>
      <c r="AK701" s="3"/>
      <c r="AL701" s="3"/>
      <c r="AM701" s="3"/>
      <c r="AN701" s="3"/>
      <c r="AO701" s="3"/>
      <c r="AP701" s="3"/>
    </row>
    <row r="702">
      <c r="AG702" s="3"/>
      <c r="AH702" s="3"/>
      <c r="AI702" s="3"/>
      <c r="AJ702" s="3"/>
      <c r="AK702" s="3"/>
      <c r="AL702" s="3"/>
      <c r="AM702" s="3"/>
      <c r="AN702" s="3"/>
      <c r="AO702" s="3"/>
      <c r="AP702" s="3"/>
    </row>
    <row r="703">
      <c r="AG703" s="3"/>
      <c r="AH703" s="3"/>
      <c r="AI703" s="3"/>
      <c r="AJ703" s="3"/>
      <c r="AK703" s="3"/>
      <c r="AL703" s="3"/>
      <c r="AM703" s="3"/>
      <c r="AN703" s="3"/>
      <c r="AO703" s="3"/>
      <c r="AP703" s="3"/>
    </row>
    <row r="704">
      <c r="AG704" s="3"/>
      <c r="AH704" s="3"/>
      <c r="AI704" s="3"/>
      <c r="AJ704" s="3"/>
      <c r="AK704" s="3"/>
      <c r="AL704" s="3"/>
      <c r="AM704" s="3"/>
      <c r="AN704" s="3"/>
      <c r="AO704" s="3"/>
      <c r="AP704" s="3"/>
    </row>
    <row r="705">
      <c r="AG705" s="3"/>
      <c r="AH705" s="3"/>
      <c r="AI705" s="3"/>
      <c r="AJ705" s="3"/>
      <c r="AK705" s="3"/>
      <c r="AL705" s="3"/>
      <c r="AM705" s="3"/>
      <c r="AN705" s="3"/>
      <c r="AO705" s="3"/>
      <c r="AP705" s="3"/>
    </row>
    <row r="706">
      <c r="AG706" s="3"/>
      <c r="AH706" s="3"/>
      <c r="AI706" s="3"/>
      <c r="AJ706" s="3"/>
      <c r="AK706" s="3"/>
      <c r="AL706" s="3"/>
      <c r="AM706" s="3"/>
      <c r="AN706" s="3"/>
      <c r="AO706" s="3"/>
      <c r="AP706" s="3"/>
    </row>
    <row r="707">
      <c r="AG707" s="3"/>
      <c r="AH707" s="3"/>
      <c r="AI707" s="3"/>
      <c r="AJ707" s="3"/>
      <c r="AK707" s="3"/>
      <c r="AL707" s="3"/>
      <c r="AM707" s="3"/>
      <c r="AN707" s="3"/>
      <c r="AO707" s="3"/>
      <c r="AP707" s="3"/>
    </row>
    <row r="708">
      <c r="AG708" s="3"/>
      <c r="AH708" s="3"/>
      <c r="AI708" s="3"/>
      <c r="AJ708" s="3"/>
      <c r="AK708" s="3"/>
      <c r="AL708" s="3"/>
      <c r="AM708" s="3"/>
      <c r="AN708" s="3"/>
      <c r="AO708" s="3"/>
      <c r="AP708" s="3"/>
    </row>
    <row r="709">
      <c r="AG709" s="3"/>
      <c r="AH709" s="3"/>
      <c r="AI709" s="3"/>
      <c r="AJ709" s="3"/>
      <c r="AK709" s="3"/>
      <c r="AL709" s="3"/>
      <c r="AM709" s="3"/>
      <c r="AN709" s="3"/>
      <c r="AO709" s="3"/>
      <c r="AP709" s="3"/>
    </row>
    <row r="710">
      <c r="AG710" s="3"/>
      <c r="AH710" s="3"/>
      <c r="AI710" s="3"/>
      <c r="AJ710" s="3"/>
      <c r="AK710" s="3"/>
      <c r="AL710" s="3"/>
      <c r="AM710" s="3"/>
      <c r="AN710" s="3"/>
      <c r="AO710" s="3"/>
      <c r="AP710" s="3"/>
    </row>
    <row r="711">
      <c r="AG711" s="3"/>
      <c r="AH711" s="3"/>
      <c r="AI711" s="3"/>
      <c r="AJ711" s="3"/>
      <c r="AK711" s="3"/>
      <c r="AL711" s="3"/>
      <c r="AM711" s="3"/>
      <c r="AN711" s="3"/>
      <c r="AO711" s="3"/>
      <c r="AP711" s="3"/>
    </row>
    <row r="712">
      <c r="AG712" s="3"/>
      <c r="AH712" s="3"/>
      <c r="AI712" s="3"/>
      <c r="AJ712" s="3"/>
      <c r="AK712" s="3"/>
      <c r="AL712" s="3"/>
      <c r="AM712" s="3"/>
      <c r="AN712" s="3"/>
      <c r="AO712" s="3"/>
      <c r="AP712" s="3"/>
    </row>
    <row r="713">
      <c r="AG713" s="3"/>
      <c r="AH713" s="3"/>
      <c r="AI713" s="3"/>
      <c r="AJ713" s="3"/>
      <c r="AK713" s="3"/>
      <c r="AL713" s="3"/>
      <c r="AM713" s="3"/>
      <c r="AN713" s="3"/>
      <c r="AO713" s="3"/>
      <c r="AP713" s="3"/>
    </row>
    <row r="714">
      <c r="AG714" s="3"/>
      <c r="AH714" s="3"/>
      <c r="AI714" s="3"/>
      <c r="AJ714" s="3"/>
      <c r="AK714" s="3"/>
      <c r="AL714" s="3"/>
      <c r="AM714" s="3"/>
      <c r="AN714" s="3"/>
      <c r="AO714" s="3"/>
      <c r="AP714" s="3"/>
    </row>
    <row r="715">
      <c r="AG715" s="3"/>
      <c r="AH715" s="3"/>
      <c r="AI715" s="3"/>
      <c r="AJ715" s="3"/>
      <c r="AK715" s="3"/>
      <c r="AL715" s="3"/>
      <c r="AM715" s="3"/>
      <c r="AN715" s="3"/>
      <c r="AO715" s="3"/>
      <c r="AP715" s="3"/>
    </row>
    <row r="716">
      <c r="AG716" s="3"/>
      <c r="AH716" s="3"/>
      <c r="AI716" s="3"/>
      <c r="AJ716" s="3"/>
      <c r="AK716" s="3"/>
      <c r="AL716" s="3"/>
      <c r="AM716" s="3"/>
      <c r="AN716" s="3"/>
      <c r="AO716" s="3"/>
      <c r="AP716" s="3"/>
    </row>
    <row r="717">
      <c r="AG717" s="3"/>
      <c r="AH717" s="3"/>
      <c r="AI717" s="3"/>
      <c r="AJ717" s="3"/>
      <c r="AK717" s="3"/>
      <c r="AL717" s="3"/>
      <c r="AM717" s="3"/>
      <c r="AN717" s="3"/>
      <c r="AO717" s="3"/>
      <c r="AP717" s="3"/>
    </row>
    <row r="718">
      <c r="AG718" s="3"/>
      <c r="AH718" s="3"/>
      <c r="AI718" s="3"/>
      <c r="AJ718" s="3"/>
      <c r="AK718" s="3"/>
      <c r="AL718" s="3"/>
      <c r="AM718" s="3"/>
      <c r="AN718" s="3"/>
      <c r="AO718" s="3"/>
      <c r="AP718" s="3"/>
    </row>
    <row r="719">
      <c r="AG719" s="3"/>
      <c r="AH719" s="3"/>
      <c r="AI719" s="3"/>
      <c r="AJ719" s="3"/>
      <c r="AK719" s="3"/>
      <c r="AL719" s="3"/>
      <c r="AM719" s="3"/>
      <c r="AN719" s="3"/>
      <c r="AO719" s="3"/>
      <c r="AP719" s="3"/>
    </row>
    <row r="720">
      <c r="AG720" s="3"/>
      <c r="AH720" s="3"/>
      <c r="AI720" s="3"/>
      <c r="AJ720" s="3"/>
      <c r="AK720" s="3"/>
      <c r="AL720" s="3"/>
      <c r="AM720" s="3"/>
      <c r="AN720" s="3"/>
      <c r="AO720" s="3"/>
      <c r="AP720" s="3"/>
    </row>
    <row r="721">
      <c r="AG721" s="3"/>
      <c r="AH721" s="3"/>
      <c r="AI721" s="3"/>
      <c r="AJ721" s="3"/>
      <c r="AK721" s="3"/>
      <c r="AL721" s="3"/>
      <c r="AM721" s="3"/>
      <c r="AN721" s="3"/>
      <c r="AO721" s="3"/>
      <c r="AP721" s="3"/>
    </row>
    <row r="722">
      <c r="AG722" s="3"/>
      <c r="AH722" s="3"/>
      <c r="AI722" s="3"/>
      <c r="AJ722" s="3"/>
      <c r="AK722" s="3"/>
      <c r="AL722" s="3"/>
      <c r="AM722" s="3"/>
      <c r="AN722" s="3"/>
      <c r="AO722" s="3"/>
      <c r="AP722" s="3"/>
    </row>
    <row r="723">
      <c r="AG723" s="3"/>
      <c r="AH723" s="3"/>
      <c r="AI723" s="3"/>
      <c r="AJ723" s="3"/>
      <c r="AK723" s="3"/>
      <c r="AL723" s="3"/>
      <c r="AM723" s="3"/>
      <c r="AN723" s="3"/>
      <c r="AO723" s="3"/>
      <c r="AP723" s="3"/>
    </row>
    <row r="724">
      <c r="AG724" s="3"/>
      <c r="AH724" s="3"/>
      <c r="AI724" s="3"/>
      <c r="AJ724" s="3"/>
      <c r="AK724" s="3"/>
      <c r="AL724" s="3"/>
      <c r="AM724" s="3"/>
      <c r="AN724" s="3"/>
      <c r="AO724" s="3"/>
      <c r="AP724" s="3"/>
    </row>
    <row r="725">
      <c r="AG725" s="3"/>
      <c r="AH725" s="3"/>
      <c r="AI725" s="3"/>
      <c r="AJ725" s="3"/>
      <c r="AK725" s="3"/>
      <c r="AL725" s="3"/>
      <c r="AM725" s="3"/>
      <c r="AN725" s="3"/>
      <c r="AO725" s="3"/>
      <c r="AP725" s="3"/>
    </row>
    <row r="726">
      <c r="AG726" s="3"/>
      <c r="AH726" s="3"/>
      <c r="AI726" s="3"/>
      <c r="AJ726" s="3"/>
      <c r="AK726" s="3"/>
      <c r="AL726" s="3"/>
      <c r="AM726" s="3"/>
      <c r="AN726" s="3"/>
      <c r="AO726" s="3"/>
      <c r="AP726" s="3"/>
    </row>
    <row r="727">
      <c r="AG727" s="3"/>
      <c r="AH727" s="3"/>
      <c r="AI727" s="3"/>
      <c r="AJ727" s="3"/>
      <c r="AK727" s="3"/>
      <c r="AL727" s="3"/>
      <c r="AM727" s="3"/>
      <c r="AN727" s="3"/>
      <c r="AO727" s="3"/>
      <c r="AP727" s="3"/>
    </row>
    <row r="728">
      <c r="AG728" s="3"/>
      <c r="AH728" s="3"/>
      <c r="AI728" s="3"/>
      <c r="AJ728" s="3"/>
      <c r="AK728" s="3"/>
      <c r="AL728" s="3"/>
      <c r="AM728" s="3"/>
      <c r="AN728" s="3"/>
      <c r="AO728" s="3"/>
      <c r="AP728" s="3"/>
    </row>
    <row r="729">
      <c r="AG729" s="3"/>
      <c r="AH729" s="3"/>
      <c r="AI729" s="3"/>
      <c r="AJ729" s="3"/>
      <c r="AK729" s="3"/>
      <c r="AL729" s="3"/>
      <c r="AM729" s="3"/>
      <c r="AN729" s="3"/>
      <c r="AO729" s="3"/>
      <c r="AP729" s="3"/>
    </row>
    <row r="730">
      <c r="AG730" s="3"/>
      <c r="AH730" s="3"/>
      <c r="AI730" s="3"/>
      <c r="AJ730" s="3"/>
      <c r="AK730" s="3"/>
      <c r="AL730" s="3"/>
      <c r="AM730" s="3"/>
      <c r="AN730" s="3"/>
      <c r="AO730" s="3"/>
      <c r="AP730" s="3"/>
    </row>
    <row r="731">
      <c r="AG731" s="3"/>
      <c r="AH731" s="3"/>
      <c r="AI731" s="3"/>
      <c r="AJ731" s="3"/>
      <c r="AK731" s="3"/>
      <c r="AL731" s="3"/>
      <c r="AM731" s="3"/>
      <c r="AN731" s="3"/>
      <c r="AO731" s="3"/>
      <c r="AP731" s="3"/>
    </row>
    <row r="732">
      <c r="AG732" s="3"/>
      <c r="AH732" s="3"/>
      <c r="AI732" s="3"/>
      <c r="AJ732" s="3"/>
      <c r="AK732" s="3"/>
      <c r="AL732" s="3"/>
      <c r="AM732" s="3"/>
      <c r="AN732" s="3"/>
      <c r="AO732" s="3"/>
      <c r="AP732" s="3"/>
    </row>
    <row r="733">
      <c r="AG733" s="3"/>
      <c r="AH733" s="3"/>
      <c r="AI733" s="3"/>
      <c r="AJ733" s="3"/>
      <c r="AK733" s="3"/>
      <c r="AL733" s="3"/>
      <c r="AM733" s="3"/>
      <c r="AN733" s="3"/>
      <c r="AO733" s="3"/>
      <c r="AP733" s="3"/>
    </row>
    <row r="734">
      <c r="AG734" s="3"/>
      <c r="AH734" s="3"/>
      <c r="AI734" s="3"/>
      <c r="AJ734" s="3"/>
      <c r="AK734" s="3"/>
      <c r="AL734" s="3"/>
      <c r="AM734" s="3"/>
      <c r="AN734" s="3"/>
      <c r="AO734" s="3"/>
      <c r="AP734" s="3"/>
    </row>
    <row r="735">
      <c r="AG735" s="3"/>
      <c r="AH735" s="3"/>
      <c r="AI735" s="3"/>
      <c r="AJ735" s="3"/>
      <c r="AK735" s="3"/>
      <c r="AL735" s="3"/>
      <c r="AM735" s="3"/>
      <c r="AN735" s="3"/>
      <c r="AO735" s="3"/>
      <c r="AP735" s="3"/>
    </row>
    <row r="736">
      <c r="AG736" s="3"/>
      <c r="AH736" s="3"/>
      <c r="AI736" s="3"/>
      <c r="AJ736" s="3"/>
      <c r="AK736" s="3"/>
      <c r="AL736" s="3"/>
      <c r="AM736" s="3"/>
      <c r="AN736" s="3"/>
      <c r="AO736" s="3"/>
      <c r="AP736" s="3"/>
    </row>
    <row r="737">
      <c r="AG737" s="3"/>
      <c r="AH737" s="3"/>
      <c r="AI737" s="3"/>
      <c r="AJ737" s="3"/>
      <c r="AK737" s="3"/>
      <c r="AL737" s="3"/>
      <c r="AM737" s="3"/>
      <c r="AN737" s="3"/>
      <c r="AO737" s="3"/>
      <c r="AP737" s="3"/>
    </row>
    <row r="738">
      <c r="AG738" s="3"/>
      <c r="AH738" s="3"/>
      <c r="AI738" s="3"/>
      <c r="AJ738" s="3"/>
      <c r="AK738" s="3"/>
      <c r="AL738" s="3"/>
      <c r="AM738" s="3"/>
      <c r="AN738" s="3"/>
      <c r="AO738" s="3"/>
      <c r="AP738" s="3"/>
    </row>
    <row r="739">
      <c r="AG739" s="3"/>
      <c r="AH739" s="3"/>
      <c r="AI739" s="3"/>
      <c r="AJ739" s="3"/>
      <c r="AK739" s="3"/>
      <c r="AL739" s="3"/>
      <c r="AM739" s="3"/>
      <c r="AN739" s="3"/>
      <c r="AO739" s="3"/>
      <c r="AP739" s="3"/>
    </row>
    <row r="740">
      <c r="AG740" s="3"/>
      <c r="AH740" s="3"/>
      <c r="AI740" s="3"/>
      <c r="AJ740" s="3"/>
      <c r="AK740" s="3"/>
      <c r="AL740" s="3"/>
      <c r="AM740" s="3"/>
      <c r="AN740" s="3"/>
      <c r="AO740" s="3"/>
      <c r="AP740" s="3"/>
    </row>
    <row r="741">
      <c r="AG741" s="3"/>
      <c r="AH741" s="3"/>
      <c r="AI741" s="3"/>
      <c r="AJ741" s="3"/>
      <c r="AK741" s="3"/>
      <c r="AL741" s="3"/>
      <c r="AM741" s="3"/>
      <c r="AN741" s="3"/>
      <c r="AO741" s="3"/>
      <c r="AP741" s="3"/>
    </row>
    <row r="742">
      <c r="AG742" s="3"/>
      <c r="AH742" s="3"/>
      <c r="AI742" s="3"/>
      <c r="AJ742" s="3"/>
      <c r="AK742" s="3"/>
      <c r="AL742" s="3"/>
      <c r="AM742" s="3"/>
      <c r="AN742" s="3"/>
      <c r="AO742" s="3"/>
      <c r="AP742" s="3"/>
    </row>
    <row r="743">
      <c r="AG743" s="3"/>
      <c r="AH743" s="3"/>
      <c r="AI743" s="3"/>
      <c r="AJ743" s="3"/>
      <c r="AK743" s="3"/>
      <c r="AL743" s="3"/>
      <c r="AM743" s="3"/>
      <c r="AN743" s="3"/>
      <c r="AO743" s="3"/>
      <c r="AP743" s="3"/>
    </row>
    <row r="744">
      <c r="AG744" s="3"/>
      <c r="AH744" s="3"/>
      <c r="AI744" s="3"/>
      <c r="AJ744" s="3"/>
      <c r="AK744" s="3"/>
      <c r="AL744" s="3"/>
      <c r="AM744" s="3"/>
      <c r="AN744" s="3"/>
      <c r="AO744" s="3"/>
      <c r="AP744" s="3"/>
    </row>
    <row r="745">
      <c r="AG745" s="3"/>
      <c r="AH745" s="3"/>
      <c r="AI745" s="3"/>
      <c r="AJ745" s="3"/>
      <c r="AK745" s="3"/>
      <c r="AL745" s="3"/>
      <c r="AM745" s="3"/>
      <c r="AN745" s="3"/>
      <c r="AO745" s="3"/>
      <c r="AP745" s="3"/>
    </row>
    <row r="746">
      <c r="AG746" s="3"/>
      <c r="AH746" s="3"/>
      <c r="AI746" s="3"/>
      <c r="AJ746" s="3"/>
      <c r="AK746" s="3"/>
      <c r="AL746" s="3"/>
      <c r="AM746" s="3"/>
      <c r="AN746" s="3"/>
      <c r="AO746" s="3"/>
      <c r="AP746" s="3"/>
    </row>
    <row r="747">
      <c r="AG747" s="3"/>
      <c r="AH747" s="3"/>
      <c r="AI747" s="3"/>
      <c r="AJ747" s="3"/>
      <c r="AK747" s="3"/>
      <c r="AL747" s="3"/>
      <c r="AM747" s="3"/>
      <c r="AN747" s="3"/>
      <c r="AO747" s="3"/>
      <c r="AP747" s="3"/>
    </row>
    <row r="748">
      <c r="AG748" s="3"/>
      <c r="AH748" s="3"/>
      <c r="AI748" s="3"/>
      <c r="AJ748" s="3"/>
      <c r="AK748" s="3"/>
      <c r="AL748" s="3"/>
      <c r="AM748" s="3"/>
      <c r="AN748" s="3"/>
      <c r="AO748" s="3"/>
      <c r="AP748" s="3"/>
    </row>
    <row r="749">
      <c r="AG749" s="3"/>
      <c r="AH749" s="3"/>
      <c r="AI749" s="3"/>
      <c r="AJ749" s="3"/>
      <c r="AK749" s="3"/>
      <c r="AL749" s="3"/>
      <c r="AM749" s="3"/>
      <c r="AN749" s="3"/>
      <c r="AO749" s="3"/>
      <c r="AP749" s="3"/>
    </row>
    <row r="750">
      <c r="AG750" s="3"/>
      <c r="AH750" s="3"/>
      <c r="AI750" s="3"/>
      <c r="AJ750" s="3"/>
      <c r="AK750" s="3"/>
      <c r="AL750" s="3"/>
      <c r="AM750" s="3"/>
      <c r="AN750" s="3"/>
      <c r="AO750" s="3"/>
      <c r="AP750" s="3"/>
    </row>
    <row r="751">
      <c r="AG751" s="3"/>
      <c r="AH751" s="3"/>
      <c r="AI751" s="3"/>
      <c r="AJ751" s="3"/>
      <c r="AK751" s="3"/>
      <c r="AL751" s="3"/>
      <c r="AM751" s="3"/>
      <c r="AN751" s="3"/>
      <c r="AO751" s="3"/>
      <c r="AP751" s="3"/>
    </row>
    <row r="752">
      <c r="AG752" s="3"/>
      <c r="AH752" s="3"/>
      <c r="AI752" s="3"/>
      <c r="AJ752" s="3"/>
      <c r="AK752" s="3"/>
      <c r="AL752" s="3"/>
      <c r="AM752" s="3"/>
      <c r="AN752" s="3"/>
      <c r="AO752" s="3"/>
      <c r="AP752" s="3"/>
    </row>
    <row r="753">
      <c r="AG753" s="3"/>
      <c r="AH753" s="3"/>
      <c r="AI753" s="3"/>
      <c r="AJ753" s="3"/>
      <c r="AK753" s="3"/>
      <c r="AL753" s="3"/>
      <c r="AM753" s="3"/>
      <c r="AN753" s="3"/>
      <c r="AO753" s="3"/>
      <c r="AP753" s="3"/>
    </row>
    <row r="754">
      <c r="AG754" s="3"/>
      <c r="AH754" s="3"/>
      <c r="AI754" s="3"/>
      <c r="AJ754" s="3"/>
      <c r="AK754" s="3"/>
      <c r="AL754" s="3"/>
      <c r="AM754" s="3"/>
      <c r="AN754" s="3"/>
      <c r="AO754" s="3"/>
      <c r="AP754" s="3"/>
    </row>
    <row r="755">
      <c r="AG755" s="3"/>
      <c r="AH755" s="3"/>
      <c r="AI755" s="3"/>
      <c r="AJ755" s="3"/>
      <c r="AK755" s="3"/>
      <c r="AL755" s="3"/>
      <c r="AM755" s="3"/>
      <c r="AN755" s="3"/>
      <c r="AO755" s="3"/>
      <c r="AP755" s="3"/>
    </row>
    <row r="756">
      <c r="AG756" s="3"/>
      <c r="AH756" s="3"/>
      <c r="AI756" s="3"/>
      <c r="AJ756" s="3"/>
      <c r="AK756" s="3"/>
      <c r="AL756" s="3"/>
      <c r="AM756" s="3"/>
      <c r="AN756" s="3"/>
      <c r="AO756" s="3"/>
      <c r="AP756" s="3"/>
    </row>
    <row r="757">
      <c r="AG757" s="3"/>
      <c r="AH757" s="3"/>
      <c r="AI757" s="3"/>
      <c r="AJ757" s="3"/>
      <c r="AK757" s="3"/>
      <c r="AL757" s="3"/>
      <c r="AM757" s="3"/>
      <c r="AN757" s="3"/>
      <c r="AO757" s="3"/>
      <c r="AP757" s="3"/>
    </row>
    <row r="758">
      <c r="AG758" s="3"/>
      <c r="AH758" s="3"/>
      <c r="AI758" s="3"/>
      <c r="AJ758" s="3"/>
      <c r="AK758" s="3"/>
      <c r="AL758" s="3"/>
      <c r="AM758" s="3"/>
      <c r="AN758" s="3"/>
      <c r="AO758" s="3"/>
      <c r="AP758" s="3"/>
    </row>
    <row r="759">
      <c r="AG759" s="3"/>
      <c r="AH759" s="3"/>
      <c r="AI759" s="3"/>
      <c r="AJ759" s="3"/>
      <c r="AK759" s="3"/>
      <c r="AL759" s="3"/>
      <c r="AM759" s="3"/>
      <c r="AN759" s="3"/>
      <c r="AO759" s="3"/>
      <c r="AP759" s="3"/>
    </row>
    <row r="760">
      <c r="AG760" s="3"/>
      <c r="AH760" s="3"/>
      <c r="AI760" s="3"/>
      <c r="AJ760" s="3"/>
      <c r="AK760" s="3"/>
      <c r="AL760" s="3"/>
      <c r="AM760" s="3"/>
      <c r="AN760" s="3"/>
      <c r="AO760" s="3"/>
      <c r="AP760" s="3"/>
    </row>
    <row r="761">
      <c r="AG761" s="3"/>
      <c r="AH761" s="3"/>
      <c r="AI761" s="3"/>
      <c r="AJ761" s="3"/>
      <c r="AK761" s="3"/>
      <c r="AL761" s="3"/>
      <c r="AM761" s="3"/>
      <c r="AN761" s="3"/>
      <c r="AO761" s="3"/>
      <c r="AP761" s="3"/>
    </row>
    <row r="762">
      <c r="AG762" s="3"/>
      <c r="AH762" s="3"/>
      <c r="AI762" s="3"/>
      <c r="AJ762" s="3"/>
      <c r="AK762" s="3"/>
      <c r="AL762" s="3"/>
      <c r="AM762" s="3"/>
      <c r="AN762" s="3"/>
      <c r="AO762" s="3"/>
      <c r="AP762" s="3"/>
    </row>
    <row r="763">
      <c r="AG763" s="3"/>
      <c r="AH763" s="3"/>
      <c r="AI763" s="3"/>
      <c r="AJ763" s="3"/>
      <c r="AK763" s="3"/>
      <c r="AL763" s="3"/>
      <c r="AM763" s="3"/>
      <c r="AN763" s="3"/>
      <c r="AO763" s="3"/>
      <c r="AP763" s="3"/>
    </row>
    <row r="764">
      <c r="AG764" s="3"/>
      <c r="AH764" s="3"/>
      <c r="AI764" s="3"/>
      <c r="AJ764" s="3"/>
      <c r="AK764" s="3"/>
      <c r="AL764" s="3"/>
      <c r="AM764" s="3"/>
      <c r="AN764" s="3"/>
      <c r="AO764" s="3"/>
      <c r="AP764" s="3"/>
    </row>
    <row r="765">
      <c r="AG765" s="3"/>
      <c r="AH765" s="3"/>
      <c r="AI765" s="3"/>
      <c r="AJ765" s="3"/>
      <c r="AK765" s="3"/>
      <c r="AL765" s="3"/>
      <c r="AM765" s="3"/>
      <c r="AN765" s="3"/>
      <c r="AO765" s="3"/>
      <c r="AP765" s="3"/>
    </row>
    <row r="766">
      <c r="AG766" s="3"/>
      <c r="AH766" s="3"/>
      <c r="AI766" s="3"/>
      <c r="AJ766" s="3"/>
      <c r="AK766" s="3"/>
      <c r="AL766" s="3"/>
      <c r="AM766" s="3"/>
      <c r="AN766" s="3"/>
      <c r="AO766" s="3"/>
      <c r="AP766" s="3"/>
    </row>
    <row r="767">
      <c r="AG767" s="3"/>
      <c r="AH767" s="3"/>
      <c r="AI767" s="3"/>
      <c r="AJ767" s="3"/>
      <c r="AK767" s="3"/>
      <c r="AL767" s="3"/>
      <c r="AM767" s="3"/>
      <c r="AN767" s="3"/>
      <c r="AO767" s="3"/>
      <c r="AP767" s="3"/>
    </row>
    <row r="768">
      <c r="AG768" s="3"/>
      <c r="AH768" s="3"/>
      <c r="AI768" s="3"/>
      <c r="AJ768" s="3"/>
      <c r="AK768" s="3"/>
      <c r="AL768" s="3"/>
      <c r="AM768" s="3"/>
      <c r="AN768" s="3"/>
      <c r="AO768" s="3"/>
      <c r="AP768" s="3"/>
    </row>
    <row r="769">
      <c r="AG769" s="3"/>
      <c r="AH769" s="3"/>
      <c r="AI769" s="3"/>
      <c r="AJ769" s="3"/>
      <c r="AK769" s="3"/>
      <c r="AL769" s="3"/>
      <c r="AM769" s="3"/>
      <c r="AN769" s="3"/>
      <c r="AO769" s="3"/>
      <c r="AP769" s="3"/>
    </row>
    <row r="770">
      <c r="AG770" s="3"/>
      <c r="AH770" s="3"/>
      <c r="AI770" s="3"/>
      <c r="AJ770" s="3"/>
      <c r="AK770" s="3"/>
      <c r="AL770" s="3"/>
      <c r="AM770" s="3"/>
      <c r="AN770" s="3"/>
      <c r="AO770" s="3"/>
      <c r="AP770" s="3"/>
    </row>
    <row r="771">
      <c r="AG771" s="3"/>
      <c r="AH771" s="3"/>
      <c r="AI771" s="3"/>
      <c r="AJ771" s="3"/>
      <c r="AK771" s="3"/>
      <c r="AL771" s="3"/>
      <c r="AM771" s="3"/>
      <c r="AN771" s="3"/>
      <c r="AO771" s="3"/>
      <c r="AP771" s="3"/>
    </row>
    <row r="772">
      <c r="AG772" s="3"/>
      <c r="AH772" s="3"/>
      <c r="AI772" s="3"/>
      <c r="AJ772" s="3"/>
      <c r="AK772" s="3"/>
      <c r="AL772" s="3"/>
      <c r="AM772" s="3"/>
      <c r="AN772" s="3"/>
      <c r="AO772" s="3"/>
      <c r="AP772" s="3"/>
    </row>
    <row r="773">
      <c r="AG773" s="3"/>
      <c r="AH773" s="3"/>
      <c r="AI773" s="3"/>
      <c r="AJ773" s="3"/>
      <c r="AK773" s="3"/>
      <c r="AL773" s="3"/>
      <c r="AM773" s="3"/>
      <c r="AN773" s="3"/>
      <c r="AO773" s="3"/>
      <c r="AP773" s="3"/>
    </row>
    <row r="774">
      <c r="AG774" s="3"/>
      <c r="AH774" s="3"/>
      <c r="AI774" s="3"/>
      <c r="AJ774" s="3"/>
      <c r="AK774" s="3"/>
      <c r="AL774" s="3"/>
      <c r="AM774" s="3"/>
      <c r="AN774" s="3"/>
      <c r="AO774" s="3"/>
      <c r="AP774" s="3"/>
    </row>
    <row r="775">
      <c r="AG775" s="3"/>
      <c r="AH775" s="3"/>
      <c r="AI775" s="3"/>
      <c r="AJ775" s="3"/>
      <c r="AK775" s="3"/>
      <c r="AL775" s="3"/>
      <c r="AM775" s="3"/>
      <c r="AN775" s="3"/>
      <c r="AO775" s="3"/>
      <c r="AP775" s="3"/>
    </row>
    <row r="776">
      <c r="AG776" s="3"/>
      <c r="AH776" s="3"/>
      <c r="AI776" s="3"/>
      <c r="AJ776" s="3"/>
      <c r="AK776" s="3"/>
      <c r="AL776" s="3"/>
      <c r="AM776" s="3"/>
      <c r="AN776" s="3"/>
      <c r="AO776" s="3"/>
      <c r="AP776" s="3"/>
    </row>
    <row r="777">
      <c r="AG777" s="3"/>
      <c r="AH777" s="3"/>
      <c r="AI777" s="3"/>
      <c r="AJ777" s="3"/>
      <c r="AK777" s="3"/>
      <c r="AL777" s="3"/>
      <c r="AM777" s="3"/>
      <c r="AN777" s="3"/>
      <c r="AO777" s="3"/>
      <c r="AP777" s="3"/>
    </row>
    <row r="778">
      <c r="AG778" s="3"/>
      <c r="AH778" s="3"/>
      <c r="AI778" s="3"/>
      <c r="AJ778" s="3"/>
      <c r="AK778" s="3"/>
      <c r="AL778" s="3"/>
      <c r="AM778" s="3"/>
      <c r="AN778" s="3"/>
      <c r="AO778" s="3"/>
      <c r="AP778" s="3"/>
    </row>
    <row r="779">
      <c r="AG779" s="3"/>
      <c r="AH779" s="3"/>
      <c r="AI779" s="3"/>
      <c r="AJ779" s="3"/>
      <c r="AK779" s="3"/>
      <c r="AL779" s="3"/>
      <c r="AM779" s="3"/>
      <c r="AN779" s="3"/>
      <c r="AO779" s="3"/>
      <c r="AP779" s="3"/>
    </row>
    <row r="780">
      <c r="AG780" s="3"/>
      <c r="AH780" s="3"/>
      <c r="AI780" s="3"/>
      <c r="AJ780" s="3"/>
      <c r="AK780" s="3"/>
      <c r="AL780" s="3"/>
      <c r="AM780" s="3"/>
      <c r="AN780" s="3"/>
      <c r="AO780" s="3"/>
      <c r="AP780" s="3"/>
    </row>
    <row r="781">
      <c r="AG781" s="3"/>
      <c r="AH781" s="3"/>
      <c r="AI781" s="3"/>
      <c r="AJ781" s="3"/>
      <c r="AK781" s="3"/>
      <c r="AL781" s="3"/>
      <c r="AM781" s="3"/>
      <c r="AN781" s="3"/>
      <c r="AO781" s="3"/>
      <c r="AP781" s="3"/>
    </row>
    <row r="782">
      <c r="AG782" s="3"/>
      <c r="AH782" s="3"/>
      <c r="AI782" s="3"/>
      <c r="AJ782" s="3"/>
      <c r="AK782" s="3"/>
      <c r="AL782" s="3"/>
      <c r="AM782" s="3"/>
      <c r="AN782" s="3"/>
      <c r="AO782" s="3"/>
      <c r="AP782" s="3"/>
    </row>
    <row r="783">
      <c r="AG783" s="3"/>
      <c r="AH783" s="3"/>
      <c r="AI783" s="3"/>
      <c r="AJ783" s="3"/>
      <c r="AK783" s="3"/>
      <c r="AL783" s="3"/>
      <c r="AM783" s="3"/>
      <c r="AN783" s="3"/>
      <c r="AO783" s="3"/>
      <c r="AP783" s="3"/>
    </row>
    <row r="784">
      <c r="AG784" s="3"/>
      <c r="AH784" s="3"/>
      <c r="AI784" s="3"/>
      <c r="AJ784" s="3"/>
      <c r="AK784" s="3"/>
      <c r="AL784" s="3"/>
      <c r="AM784" s="3"/>
      <c r="AN784" s="3"/>
      <c r="AO784" s="3"/>
      <c r="AP784" s="3"/>
    </row>
    <row r="785">
      <c r="AG785" s="3"/>
      <c r="AH785" s="3"/>
      <c r="AI785" s="3"/>
      <c r="AJ785" s="3"/>
      <c r="AK785" s="3"/>
      <c r="AL785" s="3"/>
      <c r="AM785" s="3"/>
      <c r="AN785" s="3"/>
      <c r="AO785" s="3"/>
      <c r="AP785" s="3"/>
    </row>
    <row r="786">
      <c r="AG786" s="3"/>
      <c r="AH786" s="3"/>
      <c r="AI786" s="3"/>
      <c r="AJ786" s="3"/>
      <c r="AK786" s="3"/>
      <c r="AL786" s="3"/>
      <c r="AM786" s="3"/>
      <c r="AN786" s="3"/>
      <c r="AO786" s="3"/>
      <c r="AP786" s="3"/>
    </row>
    <row r="787">
      <c r="AG787" s="3"/>
      <c r="AH787" s="3"/>
      <c r="AI787" s="3"/>
      <c r="AJ787" s="3"/>
      <c r="AK787" s="3"/>
      <c r="AL787" s="3"/>
      <c r="AM787" s="3"/>
      <c r="AN787" s="3"/>
      <c r="AO787" s="3"/>
      <c r="AP787" s="3"/>
    </row>
    <row r="788">
      <c r="AG788" s="3"/>
      <c r="AH788" s="3"/>
      <c r="AI788" s="3"/>
      <c r="AJ788" s="3"/>
      <c r="AK788" s="3"/>
      <c r="AL788" s="3"/>
      <c r="AM788" s="3"/>
      <c r="AN788" s="3"/>
      <c r="AO788" s="3"/>
      <c r="AP788" s="3"/>
    </row>
    <row r="789">
      <c r="AG789" s="3"/>
      <c r="AH789" s="3"/>
      <c r="AI789" s="3"/>
      <c r="AJ789" s="3"/>
      <c r="AK789" s="3"/>
      <c r="AL789" s="3"/>
      <c r="AM789" s="3"/>
      <c r="AN789" s="3"/>
      <c r="AO789" s="3"/>
      <c r="AP789" s="3"/>
    </row>
    <row r="790">
      <c r="AG790" s="3"/>
      <c r="AH790" s="3"/>
      <c r="AI790" s="3"/>
      <c r="AJ790" s="3"/>
      <c r="AK790" s="3"/>
      <c r="AL790" s="3"/>
      <c r="AM790" s="3"/>
      <c r="AN790" s="3"/>
      <c r="AO790" s="3"/>
      <c r="AP790" s="3"/>
    </row>
    <row r="791">
      <c r="AG791" s="3"/>
      <c r="AH791" s="3"/>
      <c r="AI791" s="3"/>
      <c r="AJ791" s="3"/>
      <c r="AK791" s="3"/>
      <c r="AL791" s="3"/>
      <c r="AM791" s="3"/>
      <c r="AN791" s="3"/>
      <c r="AO791" s="3"/>
      <c r="AP791" s="3"/>
    </row>
    <row r="792">
      <c r="AG792" s="3"/>
      <c r="AH792" s="3"/>
      <c r="AI792" s="3"/>
      <c r="AJ792" s="3"/>
      <c r="AK792" s="3"/>
      <c r="AL792" s="3"/>
      <c r="AM792" s="3"/>
      <c r="AN792" s="3"/>
      <c r="AO792" s="3"/>
      <c r="AP792" s="3"/>
    </row>
    <row r="793">
      <c r="AG793" s="3"/>
      <c r="AH793" s="3"/>
      <c r="AI793" s="3"/>
      <c r="AJ793" s="3"/>
      <c r="AK793" s="3"/>
      <c r="AL793" s="3"/>
      <c r="AM793" s="3"/>
      <c r="AN793" s="3"/>
      <c r="AO793" s="3"/>
      <c r="AP793" s="3"/>
    </row>
    <row r="794">
      <c r="AG794" s="3"/>
      <c r="AH794" s="3"/>
      <c r="AI794" s="3"/>
      <c r="AJ794" s="3"/>
      <c r="AK794" s="3"/>
      <c r="AL794" s="3"/>
      <c r="AM794" s="3"/>
      <c r="AN794" s="3"/>
      <c r="AO794" s="3"/>
      <c r="AP794" s="3"/>
    </row>
    <row r="795">
      <c r="AG795" s="3"/>
      <c r="AH795" s="3"/>
      <c r="AI795" s="3"/>
      <c r="AJ795" s="3"/>
      <c r="AK795" s="3"/>
      <c r="AL795" s="3"/>
      <c r="AM795" s="3"/>
      <c r="AN795" s="3"/>
      <c r="AO795" s="3"/>
      <c r="AP795" s="3"/>
    </row>
    <row r="796">
      <c r="AG796" s="3"/>
      <c r="AH796" s="3"/>
      <c r="AI796" s="3"/>
      <c r="AJ796" s="3"/>
      <c r="AK796" s="3"/>
      <c r="AL796" s="3"/>
      <c r="AM796" s="3"/>
      <c r="AN796" s="3"/>
      <c r="AO796" s="3"/>
      <c r="AP796" s="3"/>
    </row>
    <row r="797">
      <c r="AG797" s="3"/>
      <c r="AH797" s="3"/>
      <c r="AI797" s="3"/>
      <c r="AJ797" s="3"/>
      <c r="AK797" s="3"/>
      <c r="AL797" s="3"/>
      <c r="AM797" s="3"/>
      <c r="AN797" s="3"/>
      <c r="AO797" s="3"/>
      <c r="AP797" s="3"/>
    </row>
    <row r="798">
      <c r="AG798" s="3"/>
      <c r="AH798" s="3"/>
      <c r="AI798" s="3"/>
      <c r="AJ798" s="3"/>
      <c r="AK798" s="3"/>
      <c r="AL798" s="3"/>
      <c r="AM798" s="3"/>
      <c r="AN798" s="3"/>
      <c r="AO798" s="3"/>
      <c r="AP798" s="3"/>
    </row>
    <row r="799">
      <c r="AG799" s="3"/>
      <c r="AH799" s="3"/>
      <c r="AI799" s="3"/>
      <c r="AJ799" s="3"/>
      <c r="AK799" s="3"/>
      <c r="AL799" s="3"/>
      <c r="AM799" s="3"/>
      <c r="AN799" s="3"/>
      <c r="AO799" s="3"/>
      <c r="AP799" s="3"/>
    </row>
    <row r="800">
      <c r="AG800" s="3"/>
      <c r="AH800" s="3"/>
      <c r="AI800" s="3"/>
      <c r="AJ800" s="3"/>
      <c r="AK800" s="3"/>
      <c r="AL800" s="3"/>
      <c r="AM800" s="3"/>
      <c r="AN800" s="3"/>
      <c r="AO800" s="3"/>
      <c r="AP800" s="3"/>
    </row>
    <row r="801">
      <c r="AG801" s="3"/>
      <c r="AH801" s="3"/>
      <c r="AI801" s="3"/>
      <c r="AJ801" s="3"/>
      <c r="AK801" s="3"/>
      <c r="AL801" s="3"/>
      <c r="AM801" s="3"/>
      <c r="AN801" s="3"/>
      <c r="AO801" s="3"/>
      <c r="AP801" s="3"/>
    </row>
    <row r="802">
      <c r="AG802" s="3"/>
      <c r="AH802" s="3"/>
      <c r="AI802" s="3"/>
      <c r="AJ802" s="3"/>
      <c r="AK802" s="3"/>
      <c r="AL802" s="3"/>
      <c r="AM802" s="3"/>
      <c r="AN802" s="3"/>
      <c r="AO802" s="3"/>
      <c r="AP802" s="3"/>
    </row>
    <row r="803">
      <c r="AG803" s="3"/>
      <c r="AH803" s="3"/>
      <c r="AI803" s="3"/>
      <c r="AJ803" s="3"/>
      <c r="AK803" s="3"/>
      <c r="AL803" s="3"/>
      <c r="AM803" s="3"/>
      <c r="AN803" s="3"/>
      <c r="AO803" s="3"/>
      <c r="AP803" s="3"/>
    </row>
    <row r="804">
      <c r="AG804" s="3"/>
      <c r="AH804" s="3"/>
      <c r="AI804" s="3"/>
      <c r="AJ804" s="3"/>
      <c r="AK804" s="3"/>
      <c r="AL804" s="3"/>
      <c r="AM804" s="3"/>
      <c r="AN804" s="3"/>
      <c r="AO804" s="3"/>
      <c r="AP804" s="3"/>
    </row>
    <row r="805">
      <c r="AG805" s="3"/>
      <c r="AH805" s="3"/>
      <c r="AI805" s="3"/>
      <c r="AJ805" s="3"/>
      <c r="AK805" s="3"/>
      <c r="AL805" s="3"/>
      <c r="AM805" s="3"/>
      <c r="AN805" s="3"/>
      <c r="AO805" s="3"/>
      <c r="AP805" s="3"/>
    </row>
    <row r="806">
      <c r="AG806" s="3"/>
      <c r="AH806" s="3"/>
      <c r="AI806" s="3"/>
      <c r="AJ806" s="3"/>
      <c r="AK806" s="3"/>
      <c r="AL806" s="3"/>
      <c r="AM806" s="3"/>
      <c r="AN806" s="3"/>
      <c r="AO806" s="3"/>
      <c r="AP806" s="3"/>
    </row>
    <row r="807">
      <c r="AG807" s="3"/>
      <c r="AH807" s="3"/>
      <c r="AI807" s="3"/>
      <c r="AJ807" s="3"/>
      <c r="AK807" s="3"/>
      <c r="AL807" s="3"/>
      <c r="AM807" s="3"/>
      <c r="AN807" s="3"/>
      <c r="AO807" s="3"/>
      <c r="AP807" s="3"/>
    </row>
    <row r="808">
      <c r="AG808" s="3"/>
      <c r="AH808" s="3"/>
      <c r="AI808" s="3"/>
      <c r="AJ808" s="3"/>
      <c r="AK808" s="3"/>
      <c r="AL808" s="3"/>
      <c r="AM808" s="3"/>
      <c r="AN808" s="3"/>
      <c r="AO808" s="3"/>
      <c r="AP808" s="3"/>
    </row>
    <row r="809">
      <c r="AG809" s="3"/>
      <c r="AH809" s="3"/>
      <c r="AI809" s="3"/>
      <c r="AJ809" s="3"/>
      <c r="AK809" s="3"/>
      <c r="AL809" s="3"/>
      <c r="AM809" s="3"/>
      <c r="AN809" s="3"/>
      <c r="AO809" s="3"/>
      <c r="AP809" s="3"/>
    </row>
    <row r="810">
      <c r="AG810" s="3"/>
      <c r="AH810" s="3"/>
      <c r="AI810" s="3"/>
      <c r="AJ810" s="3"/>
      <c r="AK810" s="3"/>
      <c r="AL810" s="3"/>
      <c r="AM810" s="3"/>
      <c r="AN810" s="3"/>
      <c r="AO810" s="3"/>
      <c r="AP810" s="3"/>
    </row>
    <row r="811">
      <c r="AG811" s="3"/>
      <c r="AH811" s="3"/>
      <c r="AI811" s="3"/>
      <c r="AJ811" s="3"/>
      <c r="AK811" s="3"/>
      <c r="AL811" s="3"/>
      <c r="AM811" s="3"/>
      <c r="AN811" s="3"/>
      <c r="AO811" s="3"/>
      <c r="AP811" s="3"/>
    </row>
    <row r="812">
      <c r="AG812" s="3"/>
      <c r="AH812" s="3"/>
      <c r="AI812" s="3"/>
      <c r="AJ812" s="3"/>
      <c r="AK812" s="3"/>
      <c r="AL812" s="3"/>
      <c r="AM812" s="3"/>
      <c r="AN812" s="3"/>
      <c r="AO812" s="3"/>
      <c r="AP812" s="3"/>
    </row>
    <row r="813">
      <c r="AG813" s="3"/>
      <c r="AH813" s="3"/>
      <c r="AI813" s="3"/>
      <c r="AJ813" s="3"/>
      <c r="AK813" s="3"/>
      <c r="AL813" s="3"/>
      <c r="AM813" s="3"/>
      <c r="AN813" s="3"/>
      <c r="AO813" s="3"/>
      <c r="AP813" s="3"/>
    </row>
    <row r="814">
      <c r="AG814" s="3"/>
      <c r="AH814" s="3"/>
      <c r="AI814" s="3"/>
      <c r="AJ814" s="3"/>
      <c r="AK814" s="3"/>
      <c r="AL814" s="3"/>
      <c r="AM814" s="3"/>
      <c r="AN814" s="3"/>
      <c r="AO814" s="3"/>
      <c r="AP814" s="3"/>
    </row>
    <row r="815">
      <c r="AG815" s="3"/>
      <c r="AH815" s="3"/>
      <c r="AI815" s="3"/>
      <c r="AJ815" s="3"/>
      <c r="AK815" s="3"/>
      <c r="AL815" s="3"/>
      <c r="AM815" s="3"/>
      <c r="AN815" s="3"/>
      <c r="AO815" s="3"/>
      <c r="AP815" s="3"/>
    </row>
    <row r="816">
      <c r="AG816" s="3"/>
      <c r="AH816" s="3"/>
      <c r="AI816" s="3"/>
      <c r="AJ816" s="3"/>
      <c r="AK816" s="3"/>
      <c r="AL816" s="3"/>
      <c r="AM816" s="3"/>
      <c r="AN816" s="3"/>
      <c r="AO816" s="3"/>
      <c r="AP816" s="3"/>
    </row>
    <row r="817">
      <c r="AG817" s="3"/>
      <c r="AH817" s="3"/>
      <c r="AI817" s="3"/>
      <c r="AJ817" s="3"/>
      <c r="AK817" s="3"/>
      <c r="AL817" s="3"/>
      <c r="AM817" s="3"/>
      <c r="AN817" s="3"/>
      <c r="AO817" s="3"/>
      <c r="AP817" s="3"/>
    </row>
    <row r="818">
      <c r="AG818" s="3"/>
      <c r="AH818" s="3"/>
      <c r="AI818" s="3"/>
      <c r="AJ818" s="3"/>
      <c r="AK818" s="3"/>
      <c r="AL818" s="3"/>
      <c r="AM818" s="3"/>
      <c r="AN818" s="3"/>
      <c r="AO818" s="3"/>
      <c r="AP818" s="3"/>
    </row>
    <row r="819">
      <c r="AG819" s="3"/>
      <c r="AH819" s="3"/>
      <c r="AI819" s="3"/>
      <c r="AJ819" s="3"/>
      <c r="AK819" s="3"/>
      <c r="AL819" s="3"/>
      <c r="AM819" s="3"/>
      <c r="AN819" s="3"/>
      <c r="AO819" s="3"/>
      <c r="AP819" s="3"/>
    </row>
    <row r="820">
      <c r="AG820" s="3"/>
      <c r="AH820" s="3"/>
      <c r="AI820" s="3"/>
      <c r="AJ820" s="3"/>
      <c r="AK820" s="3"/>
      <c r="AL820" s="3"/>
      <c r="AM820" s="3"/>
      <c r="AN820" s="3"/>
      <c r="AO820" s="3"/>
      <c r="AP820" s="3"/>
    </row>
    <row r="821">
      <c r="AG821" s="3"/>
      <c r="AH821" s="3"/>
      <c r="AI821" s="3"/>
      <c r="AJ821" s="3"/>
      <c r="AK821" s="3"/>
      <c r="AL821" s="3"/>
      <c r="AM821" s="3"/>
      <c r="AN821" s="3"/>
      <c r="AO821" s="3"/>
      <c r="AP821" s="3"/>
    </row>
    <row r="822">
      <c r="AG822" s="3"/>
      <c r="AH822" s="3"/>
      <c r="AI822" s="3"/>
      <c r="AJ822" s="3"/>
      <c r="AK822" s="3"/>
      <c r="AL822" s="3"/>
      <c r="AM822" s="3"/>
      <c r="AN822" s="3"/>
      <c r="AO822" s="3"/>
      <c r="AP822" s="3"/>
    </row>
    <row r="823">
      <c r="AG823" s="3"/>
      <c r="AH823" s="3"/>
      <c r="AI823" s="3"/>
      <c r="AJ823" s="3"/>
      <c r="AK823" s="3"/>
      <c r="AL823" s="3"/>
      <c r="AM823" s="3"/>
      <c r="AN823" s="3"/>
      <c r="AO823" s="3"/>
      <c r="AP823" s="3"/>
    </row>
    <row r="824">
      <c r="AG824" s="3"/>
      <c r="AH824" s="3"/>
      <c r="AI824" s="3"/>
      <c r="AJ824" s="3"/>
      <c r="AK824" s="3"/>
      <c r="AL824" s="3"/>
      <c r="AM824" s="3"/>
      <c r="AN824" s="3"/>
      <c r="AO824" s="3"/>
      <c r="AP824" s="3"/>
    </row>
    <row r="825">
      <c r="AG825" s="3"/>
      <c r="AH825" s="3"/>
      <c r="AI825" s="3"/>
      <c r="AJ825" s="3"/>
      <c r="AK825" s="3"/>
      <c r="AL825" s="3"/>
      <c r="AM825" s="3"/>
      <c r="AN825" s="3"/>
      <c r="AO825" s="3"/>
      <c r="AP825" s="3"/>
    </row>
    <row r="826">
      <c r="AG826" s="3"/>
      <c r="AH826" s="3"/>
      <c r="AI826" s="3"/>
      <c r="AJ826" s="3"/>
      <c r="AK826" s="3"/>
      <c r="AL826" s="3"/>
      <c r="AM826" s="3"/>
      <c r="AN826" s="3"/>
      <c r="AO826" s="3"/>
      <c r="AP826" s="3"/>
    </row>
    <row r="827">
      <c r="AG827" s="3"/>
      <c r="AH827" s="3"/>
      <c r="AI827" s="3"/>
      <c r="AJ827" s="3"/>
      <c r="AK827" s="3"/>
      <c r="AL827" s="3"/>
      <c r="AM827" s="3"/>
      <c r="AN827" s="3"/>
      <c r="AO827" s="3"/>
      <c r="AP827" s="3"/>
    </row>
    <row r="828">
      <c r="AG828" s="3"/>
      <c r="AH828" s="3"/>
      <c r="AI828" s="3"/>
      <c r="AJ828" s="3"/>
      <c r="AK828" s="3"/>
      <c r="AL828" s="3"/>
      <c r="AM828" s="3"/>
      <c r="AN828" s="3"/>
      <c r="AO828" s="3"/>
      <c r="AP828" s="3"/>
    </row>
    <row r="829">
      <c r="AG829" s="3"/>
      <c r="AH829" s="3"/>
      <c r="AI829" s="3"/>
      <c r="AJ829" s="3"/>
      <c r="AK829" s="3"/>
      <c r="AL829" s="3"/>
      <c r="AM829" s="3"/>
      <c r="AN829" s="3"/>
      <c r="AO829" s="3"/>
      <c r="AP829" s="3"/>
    </row>
    <row r="830">
      <c r="AG830" s="3"/>
      <c r="AH830" s="3"/>
      <c r="AI830" s="3"/>
      <c r="AJ830" s="3"/>
      <c r="AK830" s="3"/>
      <c r="AL830" s="3"/>
      <c r="AM830" s="3"/>
      <c r="AN830" s="3"/>
      <c r="AO830" s="3"/>
      <c r="AP830" s="3"/>
    </row>
    <row r="831">
      <c r="AG831" s="3"/>
      <c r="AH831" s="3"/>
      <c r="AI831" s="3"/>
      <c r="AJ831" s="3"/>
      <c r="AK831" s="3"/>
      <c r="AL831" s="3"/>
      <c r="AM831" s="3"/>
      <c r="AN831" s="3"/>
      <c r="AO831" s="3"/>
      <c r="AP831" s="3"/>
    </row>
    <row r="832">
      <c r="AG832" s="3"/>
      <c r="AH832" s="3"/>
      <c r="AI832" s="3"/>
      <c r="AJ832" s="3"/>
      <c r="AK832" s="3"/>
      <c r="AL832" s="3"/>
      <c r="AM832" s="3"/>
      <c r="AN832" s="3"/>
      <c r="AO832" s="3"/>
      <c r="AP832" s="3"/>
    </row>
    <row r="833">
      <c r="AG833" s="3"/>
      <c r="AH833" s="3"/>
      <c r="AI833" s="3"/>
      <c r="AJ833" s="3"/>
      <c r="AK833" s="3"/>
      <c r="AL833" s="3"/>
      <c r="AM833" s="3"/>
      <c r="AN833" s="3"/>
      <c r="AO833" s="3"/>
      <c r="AP833" s="3"/>
    </row>
    <row r="834">
      <c r="AG834" s="3"/>
      <c r="AH834" s="3"/>
      <c r="AI834" s="3"/>
      <c r="AJ834" s="3"/>
      <c r="AK834" s="3"/>
      <c r="AL834" s="3"/>
      <c r="AM834" s="3"/>
      <c r="AN834" s="3"/>
      <c r="AO834" s="3"/>
      <c r="AP834" s="3"/>
    </row>
    <row r="835">
      <c r="AG835" s="3"/>
      <c r="AH835" s="3"/>
      <c r="AI835" s="3"/>
      <c r="AJ835" s="3"/>
      <c r="AK835" s="3"/>
      <c r="AL835" s="3"/>
      <c r="AM835" s="3"/>
      <c r="AN835" s="3"/>
      <c r="AO835" s="3"/>
      <c r="AP835" s="3"/>
    </row>
    <row r="836">
      <c r="AG836" s="3"/>
      <c r="AH836" s="3"/>
      <c r="AI836" s="3"/>
      <c r="AJ836" s="3"/>
      <c r="AK836" s="3"/>
      <c r="AL836" s="3"/>
      <c r="AM836" s="3"/>
      <c r="AN836" s="3"/>
      <c r="AO836" s="3"/>
      <c r="AP836" s="3"/>
    </row>
    <row r="837">
      <c r="AG837" s="3"/>
      <c r="AH837" s="3"/>
      <c r="AI837" s="3"/>
      <c r="AJ837" s="3"/>
      <c r="AK837" s="3"/>
      <c r="AL837" s="3"/>
      <c r="AM837" s="3"/>
      <c r="AN837" s="3"/>
      <c r="AO837" s="3"/>
      <c r="AP837" s="3"/>
    </row>
    <row r="838">
      <c r="AG838" s="3"/>
      <c r="AH838" s="3"/>
      <c r="AI838" s="3"/>
      <c r="AJ838" s="3"/>
      <c r="AK838" s="3"/>
      <c r="AL838" s="3"/>
      <c r="AM838" s="3"/>
      <c r="AN838" s="3"/>
      <c r="AO838" s="3"/>
      <c r="AP838" s="3"/>
    </row>
    <row r="839">
      <c r="AG839" s="3"/>
      <c r="AH839" s="3"/>
      <c r="AI839" s="3"/>
      <c r="AJ839" s="3"/>
      <c r="AK839" s="3"/>
      <c r="AL839" s="3"/>
      <c r="AM839" s="3"/>
      <c r="AN839" s="3"/>
      <c r="AO839" s="3"/>
      <c r="AP839" s="3"/>
    </row>
    <row r="840">
      <c r="AG840" s="3"/>
      <c r="AH840" s="3"/>
      <c r="AI840" s="3"/>
      <c r="AJ840" s="3"/>
      <c r="AK840" s="3"/>
      <c r="AL840" s="3"/>
      <c r="AM840" s="3"/>
      <c r="AN840" s="3"/>
      <c r="AO840" s="3"/>
      <c r="AP840" s="3"/>
    </row>
    <row r="841">
      <c r="AG841" s="3"/>
      <c r="AH841" s="3"/>
      <c r="AI841" s="3"/>
      <c r="AJ841" s="3"/>
      <c r="AK841" s="3"/>
      <c r="AL841" s="3"/>
      <c r="AM841" s="3"/>
      <c r="AN841" s="3"/>
      <c r="AO841" s="3"/>
      <c r="AP841" s="3"/>
    </row>
    <row r="842">
      <c r="AG842" s="3"/>
      <c r="AH842" s="3"/>
      <c r="AI842" s="3"/>
      <c r="AJ842" s="3"/>
      <c r="AK842" s="3"/>
      <c r="AL842" s="3"/>
      <c r="AM842" s="3"/>
      <c r="AN842" s="3"/>
      <c r="AO842" s="3"/>
      <c r="AP842" s="3"/>
    </row>
    <row r="843">
      <c r="AG843" s="3"/>
      <c r="AH843" s="3"/>
      <c r="AI843" s="3"/>
      <c r="AJ843" s="3"/>
      <c r="AK843" s="3"/>
      <c r="AL843" s="3"/>
      <c r="AM843" s="3"/>
      <c r="AN843" s="3"/>
      <c r="AO843" s="3"/>
      <c r="AP843" s="3"/>
    </row>
    <row r="844">
      <c r="AG844" s="3"/>
      <c r="AH844" s="3"/>
      <c r="AI844" s="3"/>
      <c r="AJ844" s="3"/>
      <c r="AK844" s="3"/>
      <c r="AL844" s="3"/>
      <c r="AM844" s="3"/>
      <c r="AN844" s="3"/>
      <c r="AO844" s="3"/>
      <c r="AP844" s="3"/>
    </row>
    <row r="845">
      <c r="AG845" s="3"/>
      <c r="AH845" s="3"/>
      <c r="AI845" s="3"/>
      <c r="AJ845" s="3"/>
      <c r="AK845" s="3"/>
      <c r="AL845" s="3"/>
      <c r="AM845" s="3"/>
      <c r="AN845" s="3"/>
      <c r="AO845" s="3"/>
      <c r="AP845" s="3"/>
    </row>
    <row r="846">
      <c r="AG846" s="3"/>
      <c r="AH846" s="3"/>
      <c r="AI846" s="3"/>
      <c r="AJ846" s="3"/>
      <c r="AK846" s="3"/>
      <c r="AL846" s="3"/>
      <c r="AM846" s="3"/>
      <c r="AN846" s="3"/>
      <c r="AO846" s="3"/>
      <c r="AP846" s="3"/>
    </row>
    <row r="847">
      <c r="AG847" s="3"/>
      <c r="AH847" s="3"/>
      <c r="AI847" s="3"/>
      <c r="AJ847" s="3"/>
      <c r="AK847" s="3"/>
      <c r="AL847" s="3"/>
      <c r="AM847" s="3"/>
      <c r="AN847" s="3"/>
      <c r="AO847" s="3"/>
      <c r="AP847" s="3"/>
    </row>
    <row r="848">
      <c r="AG848" s="3"/>
      <c r="AH848" s="3"/>
      <c r="AI848" s="3"/>
      <c r="AJ848" s="3"/>
      <c r="AK848" s="3"/>
      <c r="AL848" s="3"/>
      <c r="AM848" s="3"/>
      <c r="AN848" s="3"/>
      <c r="AO848" s="3"/>
      <c r="AP848" s="3"/>
    </row>
    <row r="849">
      <c r="AG849" s="3"/>
      <c r="AH849" s="3"/>
      <c r="AI849" s="3"/>
      <c r="AJ849" s="3"/>
      <c r="AK849" s="3"/>
      <c r="AL849" s="3"/>
      <c r="AM849" s="3"/>
      <c r="AN849" s="3"/>
      <c r="AO849" s="3"/>
      <c r="AP849" s="3"/>
    </row>
    <row r="850">
      <c r="AG850" s="3"/>
      <c r="AH850" s="3"/>
      <c r="AI850" s="3"/>
      <c r="AJ850" s="3"/>
      <c r="AK850" s="3"/>
      <c r="AL850" s="3"/>
      <c r="AM850" s="3"/>
      <c r="AN850" s="3"/>
      <c r="AO850" s="3"/>
      <c r="AP850" s="3"/>
    </row>
    <row r="851">
      <c r="AG851" s="3"/>
      <c r="AH851" s="3"/>
      <c r="AI851" s="3"/>
      <c r="AJ851" s="3"/>
      <c r="AK851" s="3"/>
      <c r="AL851" s="3"/>
      <c r="AM851" s="3"/>
      <c r="AN851" s="3"/>
      <c r="AO851" s="3"/>
      <c r="AP851" s="3"/>
    </row>
    <row r="852">
      <c r="AG852" s="3"/>
      <c r="AH852" s="3"/>
      <c r="AI852" s="3"/>
      <c r="AJ852" s="3"/>
      <c r="AK852" s="3"/>
      <c r="AL852" s="3"/>
      <c r="AM852" s="3"/>
      <c r="AN852" s="3"/>
      <c r="AO852" s="3"/>
      <c r="AP852" s="3"/>
    </row>
    <row r="853">
      <c r="AG853" s="3"/>
      <c r="AH853" s="3"/>
      <c r="AI853" s="3"/>
      <c r="AJ853" s="3"/>
      <c r="AK853" s="3"/>
      <c r="AL853" s="3"/>
      <c r="AM853" s="3"/>
      <c r="AN853" s="3"/>
      <c r="AO853" s="3"/>
      <c r="AP853" s="3"/>
    </row>
    <row r="854">
      <c r="AG854" s="3"/>
      <c r="AH854" s="3"/>
      <c r="AI854" s="3"/>
      <c r="AJ854" s="3"/>
      <c r="AK854" s="3"/>
      <c r="AL854" s="3"/>
      <c r="AM854" s="3"/>
      <c r="AN854" s="3"/>
      <c r="AO854" s="3"/>
      <c r="AP854" s="3"/>
    </row>
    <row r="855">
      <c r="AG855" s="3"/>
      <c r="AH855" s="3"/>
      <c r="AI855" s="3"/>
      <c r="AJ855" s="3"/>
      <c r="AK855" s="3"/>
      <c r="AL855" s="3"/>
      <c r="AM855" s="3"/>
      <c r="AN855" s="3"/>
      <c r="AO855" s="3"/>
      <c r="AP855" s="3"/>
    </row>
    <row r="856">
      <c r="AG856" s="3"/>
      <c r="AH856" s="3"/>
      <c r="AI856" s="3"/>
      <c r="AJ856" s="3"/>
      <c r="AK856" s="3"/>
      <c r="AL856" s="3"/>
      <c r="AM856" s="3"/>
      <c r="AN856" s="3"/>
      <c r="AO856" s="3"/>
      <c r="AP856" s="3"/>
    </row>
    <row r="857">
      <c r="AG857" s="3"/>
      <c r="AH857" s="3"/>
      <c r="AI857" s="3"/>
      <c r="AJ857" s="3"/>
      <c r="AK857" s="3"/>
      <c r="AL857" s="3"/>
      <c r="AM857" s="3"/>
      <c r="AN857" s="3"/>
      <c r="AO857" s="3"/>
      <c r="AP857" s="3"/>
    </row>
    <row r="858">
      <c r="AG858" s="3"/>
      <c r="AH858" s="3"/>
      <c r="AI858" s="3"/>
      <c r="AJ858" s="3"/>
      <c r="AK858" s="3"/>
      <c r="AL858" s="3"/>
      <c r="AM858" s="3"/>
      <c r="AN858" s="3"/>
      <c r="AO858" s="3"/>
      <c r="AP858" s="3"/>
    </row>
    <row r="859">
      <c r="AG859" s="3"/>
      <c r="AH859" s="3"/>
      <c r="AI859" s="3"/>
      <c r="AJ859" s="3"/>
      <c r="AK859" s="3"/>
      <c r="AL859" s="3"/>
      <c r="AM859" s="3"/>
      <c r="AN859" s="3"/>
      <c r="AO859" s="3"/>
      <c r="AP859" s="3"/>
    </row>
    <row r="860">
      <c r="AG860" s="3"/>
      <c r="AH860" s="3"/>
      <c r="AI860" s="3"/>
      <c r="AJ860" s="3"/>
      <c r="AK860" s="3"/>
      <c r="AL860" s="3"/>
      <c r="AM860" s="3"/>
      <c r="AN860" s="3"/>
      <c r="AO860" s="3"/>
      <c r="AP860" s="3"/>
    </row>
    <row r="861">
      <c r="AG861" s="3"/>
      <c r="AH861" s="3"/>
      <c r="AI861" s="3"/>
      <c r="AJ861" s="3"/>
      <c r="AK861" s="3"/>
      <c r="AL861" s="3"/>
      <c r="AM861" s="3"/>
      <c r="AN861" s="3"/>
      <c r="AO861" s="3"/>
      <c r="AP861" s="3"/>
    </row>
    <row r="862">
      <c r="AG862" s="3"/>
      <c r="AH862" s="3"/>
      <c r="AI862" s="3"/>
      <c r="AJ862" s="3"/>
      <c r="AK862" s="3"/>
      <c r="AL862" s="3"/>
      <c r="AM862" s="3"/>
      <c r="AN862" s="3"/>
      <c r="AO862" s="3"/>
      <c r="AP862" s="3"/>
    </row>
    <row r="863">
      <c r="AG863" s="3"/>
      <c r="AH863" s="3"/>
      <c r="AI863" s="3"/>
      <c r="AJ863" s="3"/>
      <c r="AK863" s="3"/>
      <c r="AL863" s="3"/>
      <c r="AM863" s="3"/>
      <c r="AN863" s="3"/>
      <c r="AO863" s="3"/>
      <c r="AP863" s="3"/>
    </row>
    <row r="864">
      <c r="AG864" s="3"/>
      <c r="AH864" s="3"/>
      <c r="AI864" s="3"/>
      <c r="AJ864" s="3"/>
      <c r="AK864" s="3"/>
      <c r="AL864" s="3"/>
      <c r="AM864" s="3"/>
      <c r="AN864" s="3"/>
      <c r="AO864" s="3"/>
      <c r="AP864" s="3"/>
    </row>
    <row r="865">
      <c r="AG865" s="3"/>
      <c r="AH865" s="3"/>
      <c r="AI865" s="3"/>
      <c r="AJ865" s="3"/>
      <c r="AK865" s="3"/>
      <c r="AL865" s="3"/>
      <c r="AM865" s="3"/>
      <c r="AN865" s="3"/>
      <c r="AO865" s="3"/>
      <c r="AP865" s="3"/>
    </row>
    <row r="866">
      <c r="AG866" s="3"/>
      <c r="AH866" s="3"/>
      <c r="AI866" s="3"/>
      <c r="AJ866" s="3"/>
      <c r="AK866" s="3"/>
      <c r="AL866" s="3"/>
      <c r="AM866" s="3"/>
      <c r="AN866" s="3"/>
      <c r="AO866" s="3"/>
      <c r="AP866" s="3"/>
    </row>
    <row r="867">
      <c r="AG867" s="3"/>
      <c r="AH867" s="3"/>
      <c r="AI867" s="3"/>
      <c r="AJ867" s="3"/>
      <c r="AK867" s="3"/>
      <c r="AL867" s="3"/>
      <c r="AM867" s="3"/>
      <c r="AN867" s="3"/>
      <c r="AO867" s="3"/>
      <c r="AP867" s="3"/>
    </row>
    <row r="868">
      <c r="AG868" s="3"/>
      <c r="AH868" s="3"/>
      <c r="AI868" s="3"/>
      <c r="AJ868" s="3"/>
      <c r="AK868" s="3"/>
      <c r="AL868" s="3"/>
      <c r="AM868" s="3"/>
      <c r="AN868" s="3"/>
      <c r="AO868" s="3"/>
      <c r="AP868" s="3"/>
    </row>
    <row r="869">
      <c r="AG869" s="3"/>
      <c r="AH869" s="3"/>
      <c r="AI869" s="3"/>
      <c r="AJ869" s="3"/>
      <c r="AK869" s="3"/>
      <c r="AL869" s="3"/>
      <c r="AM869" s="3"/>
      <c r="AN869" s="3"/>
      <c r="AO869" s="3"/>
      <c r="AP869" s="3"/>
    </row>
    <row r="870">
      <c r="AG870" s="3"/>
      <c r="AH870" s="3"/>
      <c r="AI870" s="3"/>
      <c r="AJ870" s="3"/>
      <c r="AK870" s="3"/>
      <c r="AL870" s="3"/>
      <c r="AM870" s="3"/>
      <c r="AN870" s="3"/>
      <c r="AO870" s="3"/>
      <c r="AP870" s="3"/>
    </row>
    <row r="871">
      <c r="AG871" s="3"/>
      <c r="AH871" s="3"/>
      <c r="AI871" s="3"/>
      <c r="AJ871" s="3"/>
      <c r="AK871" s="3"/>
      <c r="AL871" s="3"/>
      <c r="AM871" s="3"/>
      <c r="AN871" s="3"/>
      <c r="AO871" s="3"/>
      <c r="AP871" s="3"/>
    </row>
    <row r="872">
      <c r="AG872" s="3"/>
      <c r="AH872" s="3"/>
      <c r="AI872" s="3"/>
      <c r="AJ872" s="3"/>
      <c r="AK872" s="3"/>
      <c r="AL872" s="3"/>
      <c r="AM872" s="3"/>
      <c r="AN872" s="3"/>
      <c r="AO872" s="3"/>
      <c r="AP872" s="3"/>
    </row>
    <row r="873">
      <c r="AG873" s="3"/>
      <c r="AH873" s="3"/>
      <c r="AI873" s="3"/>
      <c r="AJ873" s="3"/>
      <c r="AK873" s="3"/>
      <c r="AL873" s="3"/>
      <c r="AM873" s="3"/>
      <c r="AN873" s="3"/>
      <c r="AO873" s="3"/>
      <c r="AP873" s="3"/>
    </row>
    <row r="874">
      <c r="AG874" s="3"/>
      <c r="AH874" s="3"/>
      <c r="AI874" s="3"/>
      <c r="AJ874" s="3"/>
      <c r="AK874" s="3"/>
      <c r="AL874" s="3"/>
      <c r="AM874" s="3"/>
      <c r="AN874" s="3"/>
      <c r="AO874" s="3"/>
      <c r="AP874" s="3"/>
    </row>
    <row r="875">
      <c r="AG875" s="3"/>
      <c r="AH875" s="3"/>
      <c r="AI875" s="3"/>
      <c r="AJ875" s="3"/>
      <c r="AK875" s="3"/>
      <c r="AL875" s="3"/>
      <c r="AM875" s="3"/>
      <c r="AN875" s="3"/>
      <c r="AO875" s="3"/>
      <c r="AP875" s="3"/>
    </row>
    <row r="876">
      <c r="AG876" s="3"/>
      <c r="AH876" s="3"/>
      <c r="AI876" s="3"/>
      <c r="AJ876" s="3"/>
      <c r="AK876" s="3"/>
      <c r="AL876" s="3"/>
      <c r="AM876" s="3"/>
      <c r="AN876" s="3"/>
      <c r="AO876" s="3"/>
      <c r="AP876" s="3"/>
    </row>
    <row r="877">
      <c r="AG877" s="3"/>
      <c r="AH877" s="3"/>
      <c r="AI877" s="3"/>
      <c r="AJ877" s="3"/>
      <c r="AK877" s="3"/>
      <c r="AL877" s="3"/>
      <c r="AM877" s="3"/>
      <c r="AN877" s="3"/>
      <c r="AO877" s="3"/>
      <c r="AP877" s="3"/>
    </row>
    <row r="878">
      <c r="AG878" s="3"/>
      <c r="AH878" s="3"/>
      <c r="AI878" s="3"/>
      <c r="AJ878" s="3"/>
      <c r="AK878" s="3"/>
      <c r="AL878" s="3"/>
      <c r="AM878" s="3"/>
      <c r="AN878" s="3"/>
      <c r="AO878" s="3"/>
      <c r="AP878" s="3"/>
    </row>
    <row r="879">
      <c r="AG879" s="3"/>
      <c r="AH879" s="3"/>
      <c r="AI879" s="3"/>
      <c r="AJ879" s="3"/>
      <c r="AK879" s="3"/>
      <c r="AL879" s="3"/>
      <c r="AM879" s="3"/>
      <c r="AN879" s="3"/>
      <c r="AO879" s="3"/>
      <c r="AP879" s="3"/>
    </row>
    <row r="880">
      <c r="AG880" s="3"/>
      <c r="AH880" s="3"/>
      <c r="AI880" s="3"/>
      <c r="AJ880" s="3"/>
      <c r="AK880" s="3"/>
      <c r="AL880" s="3"/>
      <c r="AM880" s="3"/>
      <c r="AN880" s="3"/>
      <c r="AO880" s="3"/>
      <c r="AP880" s="3"/>
    </row>
    <row r="881">
      <c r="AG881" s="3"/>
      <c r="AH881" s="3"/>
      <c r="AI881" s="3"/>
      <c r="AJ881" s="3"/>
      <c r="AK881" s="3"/>
      <c r="AL881" s="3"/>
      <c r="AM881" s="3"/>
      <c r="AN881" s="3"/>
      <c r="AO881" s="3"/>
      <c r="AP881" s="3"/>
    </row>
    <row r="882">
      <c r="AG882" s="3"/>
      <c r="AH882" s="3"/>
      <c r="AI882" s="3"/>
      <c r="AJ882" s="3"/>
      <c r="AK882" s="3"/>
      <c r="AL882" s="3"/>
      <c r="AM882" s="3"/>
      <c r="AN882" s="3"/>
      <c r="AO882" s="3"/>
      <c r="AP882" s="3"/>
    </row>
    <row r="883">
      <c r="AG883" s="3"/>
      <c r="AH883" s="3"/>
      <c r="AI883" s="3"/>
      <c r="AJ883" s="3"/>
      <c r="AK883" s="3"/>
      <c r="AL883" s="3"/>
      <c r="AM883" s="3"/>
      <c r="AN883" s="3"/>
      <c r="AO883" s="3"/>
      <c r="AP883" s="3"/>
    </row>
    <row r="884">
      <c r="AG884" s="3"/>
      <c r="AH884" s="3"/>
      <c r="AI884" s="3"/>
      <c r="AJ884" s="3"/>
      <c r="AK884" s="3"/>
      <c r="AL884" s="3"/>
      <c r="AM884" s="3"/>
      <c r="AN884" s="3"/>
      <c r="AO884" s="3"/>
      <c r="AP884" s="3"/>
    </row>
    <row r="885">
      <c r="AG885" s="3"/>
      <c r="AH885" s="3"/>
      <c r="AI885" s="3"/>
      <c r="AJ885" s="3"/>
      <c r="AK885" s="3"/>
      <c r="AL885" s="3"/>
      <c r="AM885" s="3"/>
      <c r="AN885" s="3"/>
      <c r="AO885" s="3"/>
      <c r="AP885" s="3"/>
    </row>
    <row r="886">
      <c r="AG886" s="3"/>
      <c r="AH886" s="3"/>
      <c r="AI886" s="3"/>
      <c r="AJ886" s="3"/>
      <c r="AK886" s="3"/>
      <c r="AL886" s="3"/>
      <c r="AM886" s="3"/>
      <c r="AN886" s="3"/>
      <c r="AO886" s="3"/>
      <c r="AP886" s="3"/>
    </row>
    <row r="887">
      <c r="AG887" s="3"/>
      <c r="AH887" s="3"/>
      <c r="AI887" s="3"/>
      <c r="AJ887" s="3"/>
      <c r="AK887" s="3"/>
      <c r="AL887" s="3"/>
      <c r="AM887" s="3"/>
      <c r="AN887" s="3"/>
      <c r="AO887" s="3"/>
      <c r="AP887" s="3"/>
    </row>
    <row r="888">
      <c r="AG888" s="3"/>
      <c r="AH888" s="3"/>
      <c r="AI888" s="3"/>
      <c r="AJ888" s="3"/>
      <c r="AK888" s="3"/>
      <c r="AL888" s="3"/>
      <c r="AM888" s="3"/>
      <c r="AN888" s="3"/>
      <c r="AO888" s="3"/>
      <c r="AP888" s="3"/>
    </row>
    <row r="889">
      <c r="AG889" s="3"/>
      <c r="AH889" s="3"/>
      <c r="AI889" s="3"/>
      <c r="AJ889" s="3"/>
      <c r="AK889" s="3"/>
      <c r="AL889" s="3"/>
      <c r="AM889" s="3"/>
      <c r="AN889" s="3"/>
      <c r="AO889" s="3"/>
      <c r="AP889" s="3"/>
    </row>
    <row r="890">
      <c r="AG890" s="3"/>
      <c r="AH890" s="3"/>
      <c r="AI890" s="3"/>
      <c r="AJ890" s="3"/>
      <c r="AK890" s="3"/>
      <c r="AL890" s="3"/>
      <c r="AM890" s="3"/>
      <c r="AN890" s="3"/>
      <c r="AO890" s="3"/>
      <c r="AP890" s="3"/>
    </row>
    <row r="891">
      <c r="AG891" s="3"/>
      <c r="AH891" s="3"/>
      <c r="AI891" s="3"/>
      <c r="AJ891" s="3"/>
      <c r="AK891" s="3"/>
      <c r="AL891" s="3"/>
      <c r="AM891" s="3"/>
      <c r="AN891" s="3"/>
      <c r="AO891" s="3"/>
      <c r="AP891" s="3"/>
    </row>
    <row r="892">
      <c r="AG892" s="3"/>
      <c r="AH892" s="3"/>
      <c r="AI892" s="3"/>
      <c r="AJ892" s="3"/>
      <c r="AK892" s="3"/>
      <c r="AL892" s="3"/>
      <c r="AM892" s="3"/>
      <c r="AN892" s="3"/>
      <c r="AO892" s="3"/>
      <c r="AP892" s="3"/>
    </row>
    <row r="893">
      <c r="AG893" s="3"/>
      <c r="AH893" s="3"/>
      <c r="AI893" s="3"/>
      <c r="AJ893" s="3"/>
      <c r="AK893" s="3"/>
      <c r="AL893" s="3"/>
      <c r="AM893" s="3"/>
      <c r="AN893" s="3"/>
      <c r="AO893" s="3"/>
      <c r="AP893" s="3"/>
    </row>
    <row r="894">
      <c r="AG894" s="3"/>
      <c r="AH894" s="3"/>
      <c r="AI894" s="3"/>
      <c r="AJ894" s="3"/>
      <c r="AK894" s="3"/>
      <c r="AL894" s="3"/>
      <c r="AM894" s="3"/>
      <c r="AN894" s="3"/>
      <c r="AO894" s="3"/>
      <c r="AP894" s="3"/>
    </row>
    <row r="895">
      <c r="AG895" s="3"/>
      <c r="AH895" s="3"/>
      <c r="AI895" s="3"/>
      <c r="AJ895" s="3"/>
      <c r="AK895" s="3"/>
      <c r="AL895" s="3"/>
      <c r="AM895" s="3"/>
      <c r="AN895" s="3"/>
      <c r="AO895" s="3"/>
      <c r="AP895" s="3"/>
    </row>
    <row r="896">
      <c r="AG896" s="3"/>
      <c r="AH896" s="3"/>
      <c r="AI896" s="3"/>
      <c r="AJ896" s="3"/>
      <c r="AK896" s="3"/>
      <c r="AL896" s="3"/>
      <c r="AM896" s="3"/>
      <c r="AN896" s="3"/>
      <c r="AO896" s="3"/>
      <c r="AP896" s="3"/>
    </row>
    <row r="897">
      <c r="AG897" s="3"/>
      <c r="AH897" s="3"/>
      <c r="AI897" s="3"/>
      <c r="AJ897" s="3"/>
      <c r="AK897" s="3"/>
      <c r="AL897" s="3"/>
      <c r="AM897" s="3"/>
      <c r="AN897" s="3"/>
      <c r="AO897" s="3"/>
      <c r="AP897" s="3"/>
    </row>
    <row r="898">
      <c r="AG898" s="3"/>
      <c r="AH898" s="3"/>
      <c r="AI898" s="3"/>
      <c r="AJ898" s="3"/>
      <c r="AK898" s="3"/>
      <c r="AL898" s="3"/>
      <c r="AM898" s="3"/>
      <c r="AN898" s="3"/>
      <c r="AO898" s="3"/>
      <c r="AP898" s="3"/>
    </row>
    <row r="899">
      <c r="AG899" s="3"/>
      <c r="AH899" s="3"/>
      <c r="AI899" s="3"/>
      <c r="AJ899" s="3"/>
      <c r="AK899" s="3"/>
      <c r="AL899" s="3"/>
      <c r="AM899" s="3"/>
      <c r="AN899" s="3"/>
      <c r="AO899" s="3"/>
      <c r="AP899" s="3"/>
    </row>
    <row r="900">
      <c r="AG900" s="3"/>
      <c r="AH900" s="3"/>
      <c r="AI900" s="3"/>
      <c r="AJ900" s="3"/>
      <c r="AK900" s="3"/>
      <c r="AL900" s="3"/>
      <c r="AM900" s="3"/>
      <c r="AN900" s="3"/>
      <c r="AO900" s="3"/>
      <c r="AP900" s="3"/>
    </row>
    <row r="901">
      <c r="AG901" s="3"/>
      <c r="AH901" s="3"/>
      <c r="AI901" s="3"/>
      <c r="AJ901" s="3"/>
      <c r="AK901" s="3"/>
      <c r="AL901" s="3"/>
      <c r="AM901" s="3"/>
      <c r="AN901" s="3"/>
      <c r="AO901" s="3"/>
      <c r="AP901" s="3"/>
    </row>
    <row r="902">
      <c r="AG902" s="3"/>
      <c r="AH902" s="3"/>
      <c r="AI902" s="3"/>
      <c r="AJ902" s="3"/>
      <c r="AK902" s="3"/>
      <c r="AL902" s="3"/>
      <c r="AM902" s="3"/>
      <c r="AN902" s="3"/>
      <c r="AO902" s="3"/>
      <c r="AP902" s="3"/>
    </row>
    <row r="903">
      <c r="AG903" s="3"/>
      <c r="AH903" s="3"/>
      <c r="AI903" s="3"/>
      <c r="AJ903" s="3"/>
      <c r="AK903" s="3"/>
      <c r="AL903" s="3"/>
      <c r="AM903" s="3"/>
      <c r="AN903" s="3"/>
      <c r="AO903" s="3"/>
      <c r="AP903" s="3"/>
    </row>
    <row r="904">
      <c r="AG904" s="3"/>
      <c r="AH904" s="3"/>
      <c r="AI904" s="3"/>
      <c r="AJ904" s="3"/>
      <c r="AK904" s="3"/>
      <c r="AL904" s="3"/>
      <c r="AM904" s="3"/>
      <c r="AN904" s="3"/>
      <c r="AO904" s="3"/>
      <c r="AP904" s="3"/>
    </row>
    <row r="905">
      <c r="AG905" s="3"/>
      <c r="AH905" s="3"/>
      <c r="AI905" s="3"/>
      <c r="AJ905" s="3"/>
      <c r="AK905" s="3"/>
      <c r="AL905" s="3"/>
      <c r="AM905" s="3"/>
      <c r="AN905" s="3"/>
      <c r="AO905" s="3"/>
      <c r="AP905" s="3"/>
    </row>
    <row r="906">
      <c r="AG906" s="3"/>
      <c r="AH906" s="3"/>
      <c r="AI906" s="3"/>
      <c r="AJ906" s="3"/>
      <c r="AK906" s="3"/>
      <c r="AL906" s="3"/>
      <c r="AM906" s="3"/>
      <c r="AN906" s="3"/>
      <c r="AO906" s="3"/>
      <c r="AP906" s="3"/>
    </row>
    <row r="907">
      <c r="AG907" s="3"/>
      <c r="AH907" s="3"/>
      <c r="AI907" s="3"/>
      <c r="AJ907" s="3"/>
      <c r="AK907" s="3"/>
      <c r="AL907" s="3"/>
      <c r="AM907" s="3"/>
      <c r="AN907" s="3"/>
      <c r="AO907" s="3"/>
      <c r="AP907" s="3"/>
    </row>
    <row r="908">
      <c r="AG908" s="3"/>
      <c r="AH908" s="3"/>
      <c r="AI908" s="3"/>
      <c r="AJ908" s="3"/>
      <c r="AK908" s="3"/>
      <c r="AL908" s="3"/>
      <c r="AM908" s="3"/>
      <c r="AN908" s="3"/>
      <c r="AO908" s="3"/>
      <c r="AP908" s="3"/>
    </row>
    <row r="909">
      <c r="AG909" s="3"/>
      <c r="AH909" s="3"/>
      <c r="AI909" s="3"/>
      <c r="AJ909" s="3"/>
      <c r="AK909" s="3"/>
      <c r="AL909" s="3"/>
      <c r="AM909" s="3"/>
      <c r="AN909" s="3"/>
      <c r="AO909" s="3"/>
      <c r="AP909" s="3"/>
    </row>
    <row r="910">
      <c r="AG910" s="3"/>
      <c r="AH910" s="3"/>
      <c r="AI910" s="3"/>
      <c r="AJ910" s="3"/>
      <c r="AK910" s="3"/>
      <c r="AL910" s="3"/>
      <c r="AM910" s="3"/>
      <c r="AN910" s="3"/>
      <c r="AO910" s="3"/>
      <c r="AP910" s="3"/>
    </row>
    <row r="911">
      <c r="AG911" s="3"/>
      <c r="AH911" s="3"/>
      <c r="AI911" s="3"/>
      <c r="AJ911" s="3"/>
      <c r="AK911" s="3"/>
      <c r="AL911" s="3"/>
      <c r="AM911" s="3"/>
      <c r="AN911" s="3"/>
      <c r="AO911" s="3"/>
      <c r="AP911" s="3"/>
    </row>
    <row r="912">
      <c r="AG912" s="3"/>
      <c r="AH912" s="3"/>
      <c r="AI912" s="3"/>
      <c r="AJ912" s="3"/>
      <c r="AK912" s="3"/>
      <c r="AL912" s="3"/>
      <c r="AM912" s="3"/>
      <c r="AN912" s="3"/>
      <c r="AO912" s="3"/>
      <c r="AP912" s="3"/>
    </row>
    <row r="913">
      <c r="AG913" s="3"/>
      <c r="AH913" s="3"/>
      <c r="AI913" s="3"/>
      <c r="AJ913" s="3"/>
      <c r="AK913" s="3"/>
      <c r="AL913" s="3"/>
      <c r="AM913" s="3"/>
      <c r="AN913" s="3"/>
      <c r="AO913" s="3"/>
      <c r="AP913" s="3"/>
    </row>
    <row r="914">
      <c r="AG914" s="3"/>
      <c r="AH914" s="3"/>
      <c r="AI914" s="3"/>
      <c r="AJ914" s="3"/>
      <c r="AK914" s="3"/>
      <c r="AL914" s="3"/>
      <c r="AM914" s="3"/>
      <c r="AN914" s="3"/>
      <c r="AO914" s="3"/>
      <c r="AP914" s="3"/>
    </row>
    <row r="915">
      <c r="AG915" s="3"/>
      <c r="AH915" s="3"/>
      <c r="AI915" s="3"/>
      <c r="AJ915" s="3"/>
      <c r="AK915" s="3"/>
      <c r="AL915" s="3"/>
      <c r="AM915" s="3"/>
      <c r="AN915" s="3"/>
      <c r="AO915" s="3"/>
      <c r="AP915" s="3"/>
    </row>
    <row r="916">
      <c r="AG916" s="3"/>
      <c r="AH916" s="3"/>
      <c r="AI916" s="3"/>
      <c r="AJ916" s="3"/>
      <c r="AK916" s="3"/>
      <c r="AL916" s="3"/>
      <c r="AM916" s="3"/>
      <c r="AN916" s="3"/>
      <c r="AO916" s="3"/>
      <c r="AP916" s="3"/>
    </row>
    <row r="917">
      <c r="AG917" s="3"/>
      <c r="AH917" s="3"/>
      <c r="AI917" s="3"/>
      <c r="AJ917" s="3"/>
      <c r="AK917" s="3"/>
      <c r="AL917" s="3"/>
      <c r="AM917" s="3"/>
      <c r="AN917" s="3"/>
      <c r="AO917" s="3"/>
      <c r="AP917" s="3"/>
    </row>
    <row r="918">
      <c r="AG918" s="3"/>
      <c r="AH918" s="3"/>
      <c r="AI918" s="3"/>
      <c r="AJ918" s="3"/>
      <c r="AK918" s="3"/>
      <c r="AL918" s="3"/>
      <c r="AM918" s="3"/>
      <c r="AN918" s="3"/>
      <c r="AO918" s="3"/>
      <c r="AP918" s="3"/>
    </row>
    <row r="919">
      <c r="AG919" s="3"/>
      <c r="AH919" s="3"/>
      <c r="AI919" s="3"/>
      <c r="AJ919" s="3"/>
      <c r="AK919" s="3"/>
      <c r="AL919" s="3"/>
      <c r="AM919" s="3"/>
      <c r="AN919" s="3"/>
      <c r="AO919" s="3"/>
      <c r="AP919" s="3"/>
    </row>
    <row r="920">
      <c r="AG920" s="3"/>
      <c r="AH920" s="3"/>
      <c r="AI920" s="3"/>
      <c r="AJ920" s="3"/>
      <c r="AK920" s="3"/>
      <c r="AL920" s="3"/>
      <c r="AM920" s="3"/>
      <c r="AN920" s="3"/>
      <c r="AO920" s="3"/>
      <c r="AP920" s="3"/>
    </row>
    <row r="921">
      <c r="AG921" s="3"/>
      <c r="AH921" s="3"/>
      <c r="AI921" s="3"/>
      <c r="AJ921" s="3"/>
      <c r="AK921" s="3"/>
      <c r="AL921" s="3"/>
      <c r="AM921" s="3"/>
      <c r="AN921" s="3"/>
      <c r="AO921" s="3"/>
      <c r="AP921" s="3"/>
    </row>
    <row r="922">
      <c r="AG922" s="3"/>
      <c r="AH922" s="3"/>
      <c r="AI922" s="3"/>
      <c r="AJ922" s="3"/>
      <c r="AK922" s="3"/>
      <c r="AL922" s="3"/>
      <c r="AM922" s="3"/>
      <c r="AN922" s="3"/>
      <c r="AO922" s="3"/>
      <c r="AP922" s="3"/>
    </row>
    <row r="923">
      <c r="AG923" s="3"/>
      <c r="AH923" s="3"/>
      <c r="AI923" s="3"/>
      <c r="AJ923" s="3"/>
      <c r="AK923" s="3"/>
      <c r="AL923" s="3"/>
      <c r="AM923" s="3"/>
      <c r="AN923" s="3"/>
      <c r="AO923" s="3"/>
      <c r="AP923" s="3"/>
    </row>
    <row r="924">
      <c r="AG924" s="3"/>
      <c r="AH924" s="3"/>
      <c r="AI924" s="3"/>
      <c r="AJ924" s="3"/>
      <c r="AK924" s="3"/>
      <c r="AL924" s="3"/>
      <c r="AM924" s="3"/>
      <c r="AN924" s="3"/>
      <c r="AO924" s="3"/>
      <c r="AP924" s="3"/>
    </row>
    <row r="925">
      <c r="AG925" s="3"/>
      <c r="AH925" s="3"/>
      <c r="AI925" s="3"/>
      <c r="AJ925" s="3"/>
      <c r="AK925" s="3"/>
      <c r="AL925" s="3"/>
      <c r="AM925" s="3"/>
      <c r="AN925" s="3"/>
      <c r="AO925" s="3"/>
      <c r="AP925" s="3"/>
    </row>
    <row r="926">
      <c r="AG926" s="3"/>
      <c r="AH926" s="3"/>
      <c r="AI926" s="3"/>
      <c r="AJ926" s="3"/>
      <c r="AK926" s="3"/>
      <c r="AL926" s="3"/>
      <c r="AM926" s="3"/>
      <c r="AN926" s="3"/>
      <c r="AO926" s="3"/>
      <c r="AP926" s="3"/>
    </row>
    <row r="927">
      <c r="AG927" s="3"/>
      <c r="AH927" s="3"/>
      <c r="AI927" s="3"/>
      <c r="AJ927" s="3"/>
      <c r="AK927" s="3"/>
      <c r="AL927" s="3"/>
      <c r="AM927" s="3"/>
      <c r="AN927" s="3"/>
      <c r="AO927" s="3"/>
      <c r="AP927" s="3"/>
    </row>
    <row r="928">
      <c r="AG928" s="3"/>
      <c r="AH928" s="3"/>
      <c r="AI928" s="3"/>
      <c r="AJ928" s="3"/>
      <c r="AK928" s="3"/>
      <c r="AL928" s="3"/>
      <c r="AM928" s="3"/>
      <c r="AN928" s="3"/>
      <c r="AO928" s="3"/>
      <c r="AP928" s="3"/>
    </row>
    <row r="929">
      <c r="AG929" s="3"/>
      <c r="AH929" s="3"/>
      <c r="AI929" s="3"/>
      <c r="AJ929" s="3"/>
      <c r="AK929" s="3"/>
      <c r="AL929" s="3"/>
      <c r="AM929" s="3"/>
      <c r="AN929" s="3"/>
      <c r="AO929" s="3"/>
      <c r="AP929" s="3"/>
    </row>
    <row r="930">
      <c r="AG930" s="3"/>
      <c r="AH930" s="3"/>
      <c r="AI930" s="3"/>
      <c r="AJ930" s="3"/>
      <c r="AK930" s="3"/>
      <c r="AL930" s="3"/>
      <c r="AM930" s="3"/>
      <c r="AN930" s="3"/>
      <c r="AO930" s="3"/>
      <c r="AP930" s="3"/>
    </row>
    <row r="931">
      <c r="AG931" s="3"/>
      <c r="AH931" s="3"/>
      <c r="AI931" s="3"/>
      <c r="AJ931" s="3"/>
      <c r="AK931" s="3"/>
      <c r="AL931" s="3"/>
      <c r="AM931" s="3"/>
      <c r="AN931" s="3"/>
      <c r="AO931" s="3"/>
      <c r="AP931" s="3"/>
    </row>
    <row r="932">
      <c r="AG932" s="3"/>
      <c r="AH932" s="3"/>
      <c r="AI932" s="3"/>
      <c r="AJ932" s="3"/>
      <c r="AK932" s="3"/>
      <c r="AL932" s="3"/>
      <c r="AM932" s="3"/>
      <c r="AN932" s="3"/>
      <c r="AO932" s="3"/>
      <c r="AP932" s="3"/>
    </row>
    <row r="933">
      <c r="AG933" s="3"/>
      <c r="AH933" s="3"/>
      <c r="AI933" s="3"/>
      <c r="AJ933" s="3"/>
      <c r="AK933" s="3"/>
      <c r="AL933" s="3"/>
      <c r="AM933" s="3"/>
      <c r="AN933" s="3"/>
      <c r="AO933" s="3"/>
      <c r="AP933" s="3"/>
    </row>
    <row r="934">
      <c r="AG934" s="3"/>
      <c r="AH934" s="3"/>
      <c r="AI934" s="3"/>
      <c r="AJ934" s="3"/>
      <c r="AK934" s="3"/>
      <c r="AL934" s="3"/>
      <c r="AM934" s="3"/>
      <c r="AN934" s="3"/>
      <c r="AO934" s="3"/>
      <c r="AP934" s="3"/>
    </row>
    <row r="935">
      <c r="AG935" s="3"/>
      <c r="AH935" s="3"/>
      <c r="AI935" s="3"/>
      <c r="AJ935" s="3"/>
      <c r="AK935" s="3"/>
      <c r="AL935" s="3"/>
      <c r="AM935" s="3"/>
      <c r="AN935" s="3"/>
      <c r="AO935" s="3"/>
      <c r="AP935" s="3"/>
    </row>
    <row r="936">
      <c r="AG936" s="3"/>
      <c r="AH936" s="3"/>
      <c r="AI936" s="3"/>
      <c r="AJ936" s="3"/>
      <c r="AK936" s="3"/>
      <c r="AL936" s="3"/>
      <c r="AM936" s="3"/>
      <c r="AN936" s="3"/>
      <c r="AO936" s="3"/>
      <c r="AP936" s="3"/>
    </row>
    <row r="937">
      <c r="AG937" s="3"/>
      <c r="AH937" s="3"/>
      <c r="AI937" s="3"/>
      <c r="AJ937" s="3"/>
      <c r="AK937" s="3"/>
      <c r="AL937" s="3"/>
      <c r="AM937" s="3"/>
      <c r="AN937" s="3"/>
      <c r="AO937" s="3"/>
      <c r="AP937" s="3"/>
    </row>
    <row r="938">
      <c r="AG938" s="3"/>
      <c r="AH938" s="3"/>
      <c r="AI938" s="3"/>
      <c r="AJ938" s="3"/>
      <c r="AK938" s="3"/>
      <c r="AL938" s="3"/>
      <c r="AM938" s="3"/>
      <c r="AN938" s="3"/>
      <c r="AO938" s="3"/>
      <c r="AP938" s="3"/>
    </row>
    <row r="939">
      <c r="AG939" s="3"/>
      <c r="AH939" s="3"/>
      <c r="AI939" s="3"/>
      <c r="AJ939" s="3"/>
      <c r="AK939" s="3"/>
      <c r="AL939" s="3"/>
      <c r="AM939" s="3"/>
      <c r="AN939" s="3"/>
      <c r="AO939" s="3"/>
      <c r="AP939" s="3"/>
    </row>
    <row r="940">
      <c r="AG940" s="3"/>
      <c r="AH940" s="3"/>
      <c r="AI940" s="3"/>
      <c r="AJ940" s="3"/>
      <c r="AK940" s="3"/>
      <c r="AL940" s="3"/>
      <c r="AM940" s="3"/>
      <c r="AN940" s="3"/>
      <c r="AO940" s="3"/>
      <c r="AP940" s="3"/>
    </row>
    <row r="941">
      <c r="AG941" s="3"/>
      <c r="AH941" s="3"/>
      <c r="AI941" s="3"/>
      <c r="AJ941" s="3"/>
      <c r="AK941" s="3"/>
      <c r="AL941" s="3"/>
      <c r="AM941" s="3"/>
      <c r="AN941" s="3"/>
      <c r="AO941" s="3"/>
      <c r="AP941" s="3"/>
    </row>
    <row r="942">
      <c r="AG942" s="3"/>
      <c r="AH942" s="3"/>
      <c r="AI942" s="3"/>
      <c r="AJ942" s="3"/>
      <c r="AK942" s="3"/>
      <c r="AL942" s="3"/>
      <c r="AM942" s="3"/>
      <c r="AN942" s="3"/>
      <c r="AO942" s="3"/>
      <c r="AP942" s="3"/>
    </row>
    <row r="943">
      <c r="AG943" s="3"/>
      <c r="AH943" s="3"/>
      <c r="AI943" s="3"/>
      <c r="AJ943" s="3"/>
      <c r="AK943" s="3"/>
      <c r="AL943" s="3"/>
      <c r="AM943" s="3"/>
      <c r="AN943" s="3"/>
      <c r="AO943" s="3"/>
      <c r="AP943" s="3"/>
    </row>
    <row r="944">
      <c r="AG944" s="3"/>
      <c r="AH944" s="3"/>
      <c r="AI944" s="3"/>
      <c r="AJ944" s="3"/>
      <c r="AK944" s="3"/>
      <c r="AL944" s="3"/>
      <c r="AM944" s="3"/>
      <c r="AN944" s="3"/>
      <c r="AO944" s="3"/>
      <c r="AP944" s="3"/>
    </row>
    <row r="945">
      <c r="AG945" s="3"/>
      <c r="AH945" s="3"/>
      <c r="AI945" s="3"/>
      <c r="AJ945" s="3"/>
      <c r="AK945" s="3"/>
      <c r="AL945" s="3"/>
      <c r="AM945" s="3"/>
      <c r="AN945" s="3"/>
      <c r="AO945" s="3"/>
      <c r="AP945" s="3"/>
    </row>
    <row r="946">
      <c r="AG946" s="3"/>
      <c r="AH946" s="3"/>
      <c r="AI946" s="3"/>
      <c r="AJ946" s="3"/>
      <c r="AK946" s="3"/>
      <c r="AL946" s="3"/>
      <c r="AM946" s="3"/>
      <c r="AN946" s="3"/>
      <c r="AO946" s="3"/>
      <c r="AP946" s="3"/>
    </row>
    <row r="947">
      <c r="AG947" s="3"/>
      <c r="AH947" s="3"/>
      <c r="AI947" s="3"/>
      <c r="AJ947" s="3"/>
      <c r="AK947" s="3"/>
      <c r="AL947" s="3"/>
      <c r="AM947" s="3"/>
      <c r="AN947" s="3"/>
      <c r="AO947" s="3"/>
      <c r="AP947" s="3"/>
    </row>
    <row r="948">
      <c r="AG948" s="3"/>
      <c r="AH948" s="3"/>
      <c r="AI948" s="3"/>
      <c r="AJ948" s="3"/>
      <c r="AK948" s="3"/>
      <c r="AL948" s="3"/>
      <c r="AM948" s="3"/>
      <c r="AN948" s="3"/>
      <c r="AO948" s="3"/>
      <c r="AP948" s="3"/>
    </row>
    <row r="949">
      <c r="AG949" s="3"/>
      <c r="AH949" s="3"/>
      <c r="AI949" s="3"/>
      <c r="AJ949" s="3"/>
      <c r="AK949" s="3"/>
      <c r="AL949" s="3"/>
      <c r="AM949" s="3"/>
      <c r="AN949" s="3"/>
      <c r="AO949" s="3"/>
      <c r="AP949" s="3"/>
    </row>
    <row r="950">
      <c r="AG950" s="3"/>
      <c r="AH950" s="3"/>
      <c r="AI950" s="3"/>
      <c r="AJ950" s="3"/>
      <c r="AK950" s="3"/>
      <c r="AL950" s="3"/>
      <c r="AM950" s="3"/>
      <c r="AN950" s="3"/>
      <c r="AO950" s="3"/>
      <c r="AP950" s="3"/>
    </row>
    <row r="951">
      <c r="AG951" s="3"/>
      <c r="AH951" s="3"/>
      <c r="AI951" s="3"/>
      <c r="AJ951" s="3"/>
      <c r="AK951" s="3"/>
      <c r="AL951" s="3"/>
      <c r="AM951" s="3"/>
      <c r="AN951" s="3"/>
      <c r="AO951" s="3"/>
      <c r="AP951" s="3"/>
    </row>
    <row r="952">
      <c r="AG952" s="3"/>
      <c r="AH952" s="3"/>
      <c r="AI952" s="3"/>
      <c r="AJ952" s="3"/>
      <c r="AK952" s="3"/>
      <c r="AL952" s="3"/>
      <c r="AM952" s="3"/>
      <c r="AN952" s="3"/>
      <c r="AO952" s="3"/>
      <c r="AP952" s="3"/>
    </row>
    <row r="953">
      <c r="AG953" s="3"/>
      <c r="AH953" s="3"/>
      <c r="AI953" s="3"/>
      <c r="AJ953" s="3"/>
      <c r="AK953" s="3"/>
      <c r="AL953" s="3"/>
      <c r="AM953" s="3"/>
      <c r="AN953" s="3"/>
      <c r="AO953" s="3"/>
      <c r="AP953" s="3"/>
    </row>
    <row r="954">
      <c r="AG954" s="3"/>
      <c r="AH954" s="3"/>
      <c r="AI954" s="3"/>
      <c r="AJ954" s="3"/>
      <c r="AK954" s="3"/>
      <c r="AL954" s="3"/>
      <c r="AM954" s="3"/>
      <c r="AN954" s="3"/>
      <c r="AO954" s="3"/>
      <c r="AP954" s="3"/>
    </row>
    <row r="955">
      <c r="AG955" s="3"/>
      <c r="AH955" s="3"/>
      <c r="AI955" s="3"/>
      <c r="AJ955" s="3"/>
      <c r="AK955" s="3"/>
      <c r="AL955" s="3"/>
      <c r="AM955" s="3"/>
      <c r="AN955" s="3"/>
      <c r="AO955" s="3"/>
      <c r="AP955" s="3"/>
    </row>
    <row r="956">
      <c r="AG956" s="3"/>
      <c r="AH956" s="3"/>
      <c r="AI956" s="3"/>
      <c r="AJ956" s="3"/>
      <c r="AK956" s="3"/>
      <c r="AL956" s="3"/>
      <c r="AM956" s="3"/>
      <c r="AN956" s="3"/>
      <c r="AO956" s="3"/>
      <c r="AP956" s="3"/>
    </row>
    <row r="957">
      <c r="AG957" s="3"/>
      <c r="AH957" s="3"/>
      <c r="AI957" s="3"/>
      <c r="AJ957" s="3"/>
      <c r="AK957" s="3"/>
      <c r="AL957" s="3"/>
      <c r="AM957" s="3"/>
      <c r="AN957" s="3"/>
      <c r="AO957" s="3"/>
      <c r="AP957" s="3"/>
    </row>
    <row r="958">
      <c r="AG958" s="3"/>
      <c r="AH958" s="3"/>
      <c r="AI958" s="3"/>
      <c r="AJ958" s="3"/>
      <c r="AK958" s="3"/>
      <c r="AL958" s="3"/>
      <c r="AM958" s="3"/>
      <c r="AN958" s="3"/>
      <c r="AO958" s="3"/>
      <c r="AP958" s="3"/>
    </row>
    <row r="959">
      <c r="AG959" s="3"/>
      <c r="AH959" s="3"/>
      <c r="AI959" s="3"/>
      <c r="AJ959" s="3"/>
      <c r="AK959" s="3"/>
      <c r="AL959" s="3"/>
      <c r="AM959" s="3"/>
      <c r="AN959" s="3"/>
      <c r="AO959" s="3"/>
      <c r="AP959" s="3"/>
    </row>
    <row r="960">
      <c r="AG960" s="3"/>
      <c r="AH960" s="3"/>
      <c r="AI960" s="3"/>
      <c r="AJ960" s="3"/>
      <c r="AK960" s="3"/>
      <c r="AL960" s="3"/>
      <c r="AM960" s="3"/>
      <c r="AN960" s="3"/>
      <c r="AO960" s="3"/>
      <c r="AP960" s="3"/>
    </row>
    <row r="961">
      <c r="AG961" s="3"/>
      <c r="AH961" s="3"/>
      <c r="AI961" s="3"/>
      <c r="AJ961" s="3"/>
      <c r="AK961" s="3"/>
      <c r="AL961" s="3"/>
      <c r="AM961" s="3"/>
      <c r="AN961" s="3"/>
      <c r="AO961" s="3"/>
      <c r="AP961" s="3"/>
    </row>
    <row r="962">
      <c r="AG962" s="3"/>
      <c r="AH962" s="3"/>
      <c r="AI962" s="3"/>
      <c r="AJ962" s="3"/>
      <c r="AK962" s="3"/>
      <c r="AL962" s="3"/>
      <c r="AM962" s="3"/>
      <c r="AN962" s="3"/>
      <c r="AO962" s="3"/>
      <c r="AP962" s="3"/>
    </row>
    <row r="963">
      <c r="AG963" s="3"/>
      <c r="AH963" s="3"/>
      <c r="AI963" s="3"/>
      <c r="AJ963" s="3"/>
      <c r="AK963" s="3"/>
      <c r="AL963" s="3"/>
      <c r="AM963" s="3"/>
      <c r="AN963" s="3"/>
      <c r="AO963" s="3"/>
      <c r="AP963" s="3"/>
    </row>
    <row r="964">
      <c r="AG964" s="3"/>
      <c r="AH964" s="3"/>
      <c r="AI964" s="3"/>
      <c r="AJ964" s="3"/>
      <c r="AK964" s="3"/>
      <c r="AL964" s="3"/>
      <c r="AM964" s="3"/>
      <c r="AN964" s="3"/>
      <c r="AO964" s="3"/>
      <c r="AP964" s="3"/>
    </row>
    <row r="965">
      <c r="AG965" s="3"/>
      <c r="AH965" s="3"/>
      <c r="AI965" s="3"/>
      <c r="AJ965" s="3"/>
      <c r="AK965" s="3"/>
      <c r="AL965" s="3"/>
      <c r="AM965" s="3"/>
      <c r="AN965" s="3"/>
      <c r="AO965" s="3"/>
      <c r="AP965" s="3"/>
    </row>
    <row r="966">
      <c r="AG966" s="3"/>
      <c r="AH966" s="3"/>
      <c r="AI966" s="3"/>
      <c r="AJ966" s="3"/>
      <c r="AK966" s="3"/>
      <c r="AL966" s="3"/>
      <c r="AM966" s="3"/>
      <c r="AN966" s="3"/>
      <c r="AO966" s="3"/>
      <c r="AP966" s="3"/>
    </row>
    <row r="967">
      <c r="AG967" s="3"/>
      <c r="AH967" s="3"/>
      <c r="AI967" s="3"/>
      <c r="AJ967" s="3"/>
      <c r="AK967" s="3"/>
      <c r="AL967" s="3"/>
      <c r="AM967" s="3"/>
      <c r="AN967" s="3"/>
      <c r="AO967" s="3"/>
      <c r="AP967" s="3"/>
    </row>
    <row r="968">
      <c r="AG968" s="3"/>
      <c r="AH968" s="3"/>
      <c r="AI968" s="3"/>
      <c r="AJ968" s="3"/>
      <c r="AK968" s="3"/>
      <c r="AL968" s="3"/>
      <c r="AM968" s="3"/>
      <c r="AN968" s="3"/>
      <c r="AO968" s="3"/>
      <c r="AP968" s="3"/>
    </row>
    <row r="969">
      <c r="AG969" s="3"/>
      <c r="AH969" s="3"/>
      <c r="AI969" s="3"/>
      <c r="AJ969" s="3"/>
      <c r="AK969" s="3"/>
      <c r="AL969" s="3"/>
      <c r="AM969" s="3"/>
      <c r="AN969" s="3"/>
      <c r="AO969" s="3"/>
      <c r="AP969" s="3"/>
    </row>
    <row r="970">
      <c r="AG970" s="3"/>
      <c r="AH970" s="3"/>
      <c r="AI970" s="3"/>
      <c r="AJ970" s="3"/>
      <c r="AK970" s="3"/>
      <c r="AL970" s="3"/>
      <c r="AM970" s="3"/>
      <c r="AN970" s="3"/>
      <c r="AO970" s="3"/>
      <c r="AP970" s="3"/>
    </row>
    <row r="971">
      <c r="AG971" s="3"/>
      <c r="AH971" s="3"/>
      <c r="AI971" s="3"/>
      <c r="AJ971" s="3"/>
      <c r="AK971" s="3"/>
      <c r="AL971" s="3"/>
      <c r="AM971" s="3"/>
      <c r="AN971" s="3"/>
      <c r="AO971" s="3"/>
      <c r="AP971" s="3"/>
    </row>
    <row r="972">
      <c r="AG972" s="3"/>
      <c r="AH972" s="3"/>
      <c r="AI972" s="3"/>
      <c r="AJ972" s="3"/>
      <c r="AK972" s="3"/>
      <c r="AL972" s="3"/>
      <c r="AM972" s="3"/>
      <c r="AN972" s="3"/>
      <c r="AO972" s="3"/>
      <c r="AP972" s="3"/>
    </row>
    <row r="973">
      <c r="AG973" s="3"/>
      <c r="AH973" s="3"/>
      <c r="AI973" s="3"/>
      <c r="AJ973" s="3"/>
      <c r="AK973" s="3"/>
      <c r="AL973" s="3"/>
      <c r="AM973" s="3"/>
      <c r="AN973" s="3"/>
      <c r="AO973" s="3"/>
      <c r="AP973" s="3"/>
    </row>
    <row r="974">
      <c r="AG974" s="3"/>
      <c r="AH974" s="3"/>
      <c r="AI974" s="3"/>
      <c r="AJ974" s="3"/>
      <c r="AK974" s="3"/>
      <c r="AL974" s="3"/>
      <c r="AM974" s="3"/>
      <c r="AN974" s="3"/>
      <c r="AO974" s="3"/>
      <c r="AP974" s="3"/>
    </row>
    <row r="975">
      <c r="AG975" s="3"/>
      <c r="AH975" s="3"/>
      <c r="AI975" s="3"/>
      <c r="AJ975" s="3"/>
      <c r="AK975" s="3"/>
      <c r="AL975" s="3"/>
      <c r="AM975" s="3"/>
      <c r="AN975" s="3"/>
      <c r="AO975" s="3"/>
      <c r="AP975" s="3"/>
    </row>
    <row r="976">
      <c r="AG976" s="3"/>
      <c r="AH976" s="3"/>
      <c r="AI976" s="3"/>
      <c r="AJ976" s="3"/>
      <c r="AK976" s="3"/>
      <c r="AL976" s="3"/>
      <c r="AM976" s="3"/>
      <c r="AN976" s="3"/>
      <c r="AO976" s="3"/>
      <c r="AP976" s="3"/>
    </row>
    <row r="977">
      <c r="AG977" s="3"/>
      <c r="AH977" s="3"/>
      <c r="AI977" s="3"/>
      <c r="AJ977" s="3"/>
      <c r="AK977" s="3"/>
      <c r="AL977" s="3"/>
      <c r="AM977" s="3"/>
      <c r="AN977" s="3"/>
      <c r="AO977" s="3"/>
      <c r="AP977" s="3"/>
    </row>
    <row r="978">
      <c r="AG978" s="3"/>
      <c r="AH978" s="3"/>
      <c r="AI978" s="3"/>
      <c r="AJ978" s="3"/>
      <c r="AK978" s="3"/>
      <c r="AL978" s="3"/>
      <c r="AM978" s="3"/>
      <c r="AN978" s="3"/>
      <c r="AO978" s="3"/>
      <c r="AP978" s="3"/>
    </row>
    <row r="979">
      <c r="AG979" s="3"/>
      <c r="AH979" s="3"/>
      <c r="AI979" s="3"/>
      <c r="AJ979" s="3"/>
      <c r="AK979" s="3"/>
      <c r="AL979" s="3"/>
      <c r="AM979" s="3"/>
      <c r="AN979" s="3"/>
      <c r="AO979" s="3"/>
      <c r="AP979" s="3"/>
    </row>
    <row r="980">
      <c r="AG980" s="3"/>
      <c r="AH980" s="3"/>
      <c r="AI980" s="3"/>
      <c r="AJ980" s="3"/>
      <c r="AK980" s="3"/>
      <c r="AL980" s="3"/>
      <c r="AM980" s="3"/>
      <c r="AN980" s="3"/>
      <c r="AO980" s="3"/>
      <c r="AP980" s="3"/>
    </row>
    <row r="981">
      <c r="AG981" s="3"/>
      <c r="AH981" s="3"/>
      <c r="AI981" s="3"/>
      <c r="AJ981" s="3"/>
      <c r="AK981" s="3"/>
      <c r="AL981" s="3"/>
      <c r="AM981" s="3"/>
      <c r="AN981" s="3"/>
      <c r="AO981" s="3"/>
      <c r="AP981" s="3"/>
    </row>
    <row r="982">
      <c r="AG982" s="3"/>
      <c r="AH982" s="3"/>
      <c r="AI982" s="3"/>
      <c r="AJ982" s="3"/>
      <c r="AK982" s="3"/>
      <c r="AL982" s="3"/>
      <c r="AM982" s="3"/>
      <c r="AN982" s="3"/>
      <c r="AO982" s="3"/>
      <c r="AP982" s="3"/>
    </row>
    <row r="983">
      <c r="AG983" s="3"/>
      <c r="AH983" s="3"/>
      <c r="AI983" s="3"/>
      <c r="AJ983" s="3"/>
      <c r="AK983" s="3"/>
      <c r="AL983" s="3"/>
      <c r="AM983" s="3"/>
      <c r="AN983" s="3"/>
      <c r="AO983" s="3"/>
      <c r="AP983" s="3"/>
    </row>
    <row r="984">
      <c r="AG984" s="3"/>
      <c r="AH984" s="3"/>
      <c r="AI984" s="3"/>
      <c r="AJ984" s="3"/>
      <c r="AK984" s="3"/>
      <c r="AL984" s="3"/>
      <c r="AM984" s="3"/>
      <c r="AN984" s="3"/>
      <c r="AO984" s="3"/>
      <c r="AP984" s="3"/>
    </row>
    <row r="985">
      <c r="AG985" s="3"/>
      <c r="AH985" s="3"/>
      <c r="AI985" s="3"/>
      <c r="AJ985" s="3"/>
      <c r="AK985" s="3"/>
      <c r="AL985" s="3"/>
      <c r="AM985" s="3"/>
      <c r="AN985" s="3"/>
      <c r="AO985" s="3"/>
      <c r="AP985" s="3"/>
    </row>
    <row r="986">
      <c r="AG986" s="3"/>
      <c r="AH986" s="3"/>
      <c r="AI986" s="3"/>
      <c r="AJ986" s="3"/>
      <c r="AK986" s="3"/>
      <c r="AL986" s="3"/>
      <c r="AM986" s="3"/>
      <c r="AN986" s="3"/>
      <c r="AO986" s="3"/>
      <c r="AP986" s="3"/>
    </row>
    <row r="987">
      <c r="AG987" s="3"/>
      <c r="AH987" s="3"/>
      <c r="AI987" s="3"/>
      <c r="AJ987" s="3"/>
      <c r="AK987" s="3"/>
      <c r="AL987" s="3"/>
      <c r="AM987" s="3"/>
      <c r="AN987" s="3"/>
      <c r="AO987" s="3"/>
      <c r="AP987" s="3"/>
    </row>
    <row r="988">
      <c r="AG988" s="3"/>
      <c r="AH988" s="3"/>
      <c r="AI988" s="3"/>
      <c r="AJ988" s="3"/>
      <c r="AK988" s="3"/>
      <c r="AL988" s="3"/>
      <c r="AM988" s="3"/>
      <c r="AN988" s="3"/>
      <c r="AO988" s="3"/>
      <c r="AP988" s="3"/>
    </row>
    <row r="989">
      <c r="AG989" s="3"/>
      <c r="AH989" s="3"/>
      <c r="AI989" s="3"/>
      <c r="AJ989" s="3"/>
      <c r="AK989" s="3"/>
      <c r="AL989" s="3"/>
      <c r="AM989" s="3"/>
      <c r="AN989" s="3"/>
      <c r="AO989" s="3"/>
      <c r="AP989" s="3"/>
    </row>
    <row r="990">
      <c r="AG990" s="3"/>
      <c r="AH990" s="3"/>
      <c r="AI990" s="3"/>
      <c r="AJ990" s="3"/>
      <c r="AK990" s="3"/>
      <c r="AL990" s="3"/>
      <c r="AM990" s="3"/>
      <c r="AN990" s="3"/>
      <c r="AO990" s="3"/>
      <c r="AP990" s="3"/>
    </row>
    <row r="991">
      <c r="AG991" s="3"/>
      <c r="AH991" s="3"/>
      <c r="AI991" s="3"/>
      <c r="AJ991" s="3"/>
      <c r="AK991" s="3"/>
      <c r="AL991" s="3"/>
      <c r="AM991" s="3"/>
      <c r="AN991" s="3"/>
      <c r="AO991" s="3"/>
      <c r="AP991" s="3"/>
    </row>
    <row r="992">
      <c r="AG992" s="3"/>
      <c r="AH992" s="3"/>
      <c r="AI992" s="3"/>
      <c r="AJ992" s="3"/>
      <c r="AK992" s="3"/>
      <c r="AL992" s="3"/>
      <c r="AM992" s="3"/>
      <c r="AN992" s="3"/>
      <c r="AO992" s="3"/>
      <c r="AP992" s="3"/>
    </row>
    <row r="993">
      <c r="AG993" s="3"/>
      <c r="AH993" s="3"/>
      <c r="AI993" s="3"/>
      <c r="AJ993" s="3"/>
      <c r="AK993" s="3"/>
      <c r="AL993" s="3"/>
      <c r="AM993" s="3"/>
      <c r="AN993" s="3"/>
      <c r="AO993" s="3"/>
      <c r="AP993" s="3"/>
    </row>
    <row r="994">
      <c r="AG994" s="3"/>
      <c r="AH994" s="3"/>
      <c r="AI994" s="3"/>
      <c r="AJ994" s="3"/>
      <c r="AK994" s="3"/>
      <c r="AL994" s="3"/>
      <c r="AM994" s="3"/>
      <c r="AN994" s="3"/>
      <c r="AO994" s="3"/>
      <c r="AP994" s="3"/>
    </row>
    <row r="995">
      <c r="AG995" s="3"/>
      <c r="AH995" s="3"/>
      <c r="AI995" s="3"/>
      <c r="AJ995" s="3"/>
      <c r="AK995" s="3"/>
      <c r="AL995" s="3"/>
      <c r="AM995" s="3"/>
      <c r="AN995" s="3"/>
      <c r="AO995" s="3"/>
      <c r="AP995" s="3"/>
    </row>
    <row r="996">
      <c r="AG996" s="3"/>
      <c r="AH996" s="3"/>
      <c r="AI996" s="3"/>
      <c r="AJ996" s="3"/>
      <c r="AK996" s="3"/>
      <c r="AL996" s="3"/>
      <c r="AM996" s="3"/>
      <c r="AN996" s="3"/>
      <c r="AO996" s="3"/>
      <c r="AP996" s="3"/>
    </row>
    <row r="997">
      <c r="AG997" s="3"/>
      <c r="AH997" s="3"/>
      <c r="AI997" s="3"/>
      <c r="AJ997" s="3"/>
      <c r="AK997" s="3"/>
      <c r="AL997" s="3"/>
      <c r="AM997" s="3"/>
      <c r="AN997" s="3"/>
      <c r="AO997" s="3"/>
      <c r="AP997" s="3"/>
    </row>
    <row r="998">
      <c r="AG998" s="3"/>
      <c r="AH998" s="3"/>
      <c r="AI998" s="3"/>
      <c r="AJ998" s="3"/>
      <c r="AK998" s="3"/>
      <c r="AL998" s="3"/>
      <c r="AM998" s="3"/>
      <c r="AN998" s="3"/>
      <c r="AO998" s="3"/>
      <c r="AP998" s="3"/>
    </row>
    <row r="999">
      <c r="AG999" s="3"/>
      <c r="AH999" s="3"/>
      <c r="AI999" s="3"/>
      <c r="AJ999" s="3"/>
      <c r="AK999" s="3"/>
      <c r="AL999" s="3"/>
      <c r="AM999" s="3"/>
      <c r="AN999" s="3"/>
      <c r="AO999" s="3"/>
      <c r="AP999" s="3"/>
    </row>
    <row r="1000">
      <c r="AG1000" s="3"/>
      <c r="AH1000" s="3"/>
      <c r="AI1000" s="3"/>
      <c r="AJ1000" s="3"/>
      <c r="AK1000" s="3"/>
      <c r="AL1000" s="3"/>
      <c r="AM1000" s="3"/>
      <c r="AN1000" s="3"/>
      <c r="AO1000" s="3"/>
      <c r="AP1000" s="3"/>
    </row>
    <row r="1001">
      <c r="AG1001" s="3"/>
      <c r="AH1001" s="3"/>
      <c r="AI1001" s="3"/>
      <c r="AJ1001" s="3"/>
      <c r="AK1001" s="3"/>
      <c r="AL1001" s="3"/>
      <c r="AM1001" s="3"/>
      <c r="AN1001" s="3"/>
      <c r="AO1001" s="3"/>
      <c r="AP1001" s="3"/>
    </row>
    <row r="1002">
      <c r="AG1002" s="3"/>
      <c r="AH1002" s="3"/>
      <c r="AI1002" s="3"/>
      <c r="AJ1002" s="3"/>
      <c r="AK1002" s="3"/>
      <c r="AL1002" s="3"/>
      <c r="AM1002" s="3"/>
      <c r="AN1002" s="3"/>
      <c r="AO1002" s="3"/>
      <c r="AP1002" s="3"/>
    </row>
    <row r="1003">
      <c r="AG1003" s="3"/>
      <c r="AH1003" s="3"/>
      <c r="AI1003" s="3"/>
      <c r="AJ1003" s="3"/>
      <c r="AK1003" s="3"/>
      <c r="AL1003" s="3"/>
      <c r="AM1003" s="3"/>
      <c r="AN1003" s="3"/>
      <c r="AO1003" s="3"/>
      <c r="AP1003" s="3"/>
    </row>
    <row r="1004">
      <c r="AG1004" s="3"/>
      <c r="AH1004" s="3"/>
      <c r="AI1004" s="3"/>
      <c r="AJ1004" s="3"/>
      <c r="AK1004" s="3"/>
      <c r="AL1004" s="3"/>
      <c r="AM1004" s="3"/>
      <c r="AN1004" s="3"/>
      <c r="AO1004" s="3"/>
      <c r="AP1004" s="3"/>
    </row>
    <row r="1005">
      <c r="AG1005" s="3"/>
      <c r="AH1005" s="3"/>
      <c r="AI1005" s="3"/>
      <c r="AJ1005" s="3"/>
      <c r="AK1005" s="3"/>
      <c r="AL1005" s="3"/>
      <c r="AM1005" s="3"/>
      <c r="AN1005" s="3"/>
      <c r="AO1005" s="3"/>
      <c r="AP1005" s="3"/>
    </row>
    <row r="1006">
      <c r="AG1006" s="3"/>
      <c r="AH1006" s="3"/>
      <c r="AI1006" s="3"/>
      <c r="AJ1006" s="3"/>
      <c r="AK1006" s="3"/>
      <c r="AL1006" s="3"/>
      <c r="AM1006" s="3"/>
      <c r="AN1006" s="3"/>
      <c r="AO1006" s="3"/>
      <c r="AP1006" s="3"/>
    </row>
    <row r="1007">
      <c r="AG1007" s="3"/>
      <c r="AH1007" s="3"/>
      <c r="AI1007" s="3"/>
      <c r="AJ1007" s="3"/>
      <c r="AK1007" s="3"/>
      <c r="AL1007" s="3"/>
      <c r="AM1007" s="3"/>
      <c r="AN1007" s="3"/>
      <c r="AO1007" s="3"/>
      <c r="AP1007" s="3"/>
    </row>
    <row r="1008">
      <c r="AG1008" s="3"/>
      <c r="AH1008" s="3"/>
      <c r="AI1008" s="3"/>
      <c r="AJ1008" s="3"/>
      <c r="AK1008" s="3"/>
      <c r="AL1008" s="3"/>
      <c r="AM1008" s="3"/>
      <c r="AN1008" s="3"/>
      <c r="AO1008" s="3"/>
      <c r="AP1008" s="3"/>
    </row>
    <row r="1009">
      <c r="AG1009" s="3"/>
      <c r="AH1009" s="3"/>
      <c r="AI1009" s="3"/>
      <c r="AJ1009" s="3"/>
      <c r="AK1009" s="3"/>
      <c r="AL1009" s="3"/>
      <c r="AM1009" s="3"/>
      <c r="AN1009" s="3"/>
      <c r="AO1009" s="3"/>
      <c r="AP1009" s="3"/>
    </row>
    <row r="1010">
      <c r="AG1010" s="3"/>
      <c r="AH1010" s="3"/>
      <c r="AI1010" s="3"/>
      <c r="AJ1010" s="3"/>
      <c r="AK1010" s="3"/>
      <c r="AL1010" s="3"/>
      <c r="AM1010" s="3"/>
      <c r="AN1010" s="3"/>
      <c r="AO1010" s="3"/>
      <c r="AP1010" s="3"/>
    </row>
    <row r="1011">
      <c r="AG1011" s="3"/>
      <c r="AH1011" s="3"/>
      <c r="AI1011" s="3"/>
      <c r="AJ1011" s="3"/>
      <c r="AK1011" s="3"/>
      <c r="AL1011" s="3"/>
      <c r="AM1011" s="3"/>
      <c r="AN1011" s="3"/>
      <c r="AO1011" s="3"/>
      <c r="AP1011" s="3"/>
    </row>
    <row r="1012">
      <c r="AG1012" s="3"/>
      <c r="AH1012" s="3"/>
      <c r="AI1012" s="3"/>
      <c r="AJ1012" s="3"/>
      <c r="AK1012" s="3"/>
      <c r="AL1012" s="3"/>
      <c r="AM1012" s="3"/>
      <c r="AN1012" s="3"/>
      <c r="AO1012" s="3"/>
      <c r="AP1012" s="3"/>
    </row>
    <row r="1013">
      <c r="AG1013" s="3"/>
      <c r="AH1013" s="3"/>
      <c r="AI1013" s="3"/>
      <c r="AJ1013" s="3"/>
      <c r="AK1013" s="3"/>
      <c r="AL1013" s="3"/>
      <c r="AM1013" s="3"/>
      <c r="AN1013" s="3"/>
      <c r="AO1013" s="3"/>
      <c r="AP1013" s="3"/>
    </row>
    <row r="1014">
      <c r="AG1014" s="3"/>
      <c r="AH1014" s="3"/>
      <c r="AI1014" s="3"/>
      <c r="AJ1014" s="3"/>
      <c r="AK1014" s="3"/>
      <c r="AL1014" s="3"/>
      <c r="AM1014" s="3"/>
      <c r="AN1014" s="3"/>
      <c r="AO1014" s="3"/>
      <c r="AP1014" s="3"/>
    </row>
    <row r="1015">
      <c r="AG1015" s="3"/>
      <c r="AH1015" s="3"/>
      <c r="AI1015" s="3"/>
      <c r="AJ1015" s="3"/>
      <c r="AK1015" s="3"/>
      <c r="AL1015" s="3"/>
      <c r="AM1015" s="3"/>
      <c r="AN1015" s="3"/>
      <c r="AO1015" s="3"/>
      <c r="AP1015" s="3"/>
    </row>
    <row r="1016">
      <c r="AG1016" s="3"/>
      <c r="AH1016" s="3"/>
      <c r="AI1016" s="3"/>
      <c r="AJ1016" s="3"/>
      <c r="AK1016" s="3"/>
      <c r="AL1016" s="3"/>
      <c r="AM1016" s="3"/>
      <c r="AN1016" s="3"/>
      <c r="AO1016" s="3"/>
      <c r="AP1016" s="3"/>
    </row>
    <row r="1017">
      <c r="AG1017" s="3"/>
      <c r="AH1017" s="3"/>
      <c r="AI1017" s="3"/>
      <c r="AJ1017" s="3"/>
      <c r="AK1017" s="3"/>
      <c r="AL1017" s="3"/>
      <c r="AM1017" s="3"/>
      <c r="AN1017" s="3"/>
      <c r="AO1017" s="3"/>
      <c r="AP1017" s="3"/>
    </row>
    <row r="1018">
      <c r="AG1018" s="3"/>
      <c r="AH1018" s="3"/>
      <c r="AI1018" s="3"/>
      <c r="AJ1018" s="3"/>
      <c r="AK1018" s="3"/>
      <c r="AL1018" s="3"/>
      <c r="AM1018" s="3"/>
      <c r="AN1018" s="3"/>
      <c r="AO1018" s="3"/>
      <c r="AP1018" s="3"/>
    </row>
    <row r="1019">
      <c r="AG1019" s="3"/>
      <c r="AH1019" s="3"/>
      <c r="AI1019" s="3"/>
      <c r="AJ1019" s="3"/>
      <c r="AK1019" s="3"/>
      <c r="AL1019" s="3"/>
      <c r="AM1019" s="3"/>
      <c r="AN1019" s="3"/>
      <c r="AO1019" s="3"/>
      <c r="AP1019" s="3"/>
    </row>
    <row r="1020">
      <c r="AG1020" s="3"/>
      <c r="AH1020" s="3"/>
      <c r="AI1020" s="3"/>
      <c r="AJ1020" s="3"/>
      <c r="AK1020" s="3"/>
      <c r="AL1020" s="3"/>
      <c r="AM1020" s="3"/>
      <c r="AN1020" s="3"/>
      <c r="AO1020" s="3"/>
      <c r="AP1020" s="3"/>
    </row>
    <row r="1021">
      <c r="AG1021" s="3"/>
      <c r="AH1021" s="3"/>
      <c r="AI1021" s="3"/>
      <c r="AJ1021" s="3"/>
      <c r="AK1021" s="3"/>
      <c r="AL1021" s="3"/>
      <c r="AM1021" s="3"/>
      <c r="AN1021" s="3"/>
      <c r="AO1021" s="3"/>
      <c r="AP1021" s="3"/>
    </row>
  </sheetData>
  <conditionalFormatting sqref="B19:C42 B44:C52 AP44:AP52 B74:C82">
    <cfRule type="colorScale" priority="1">
      <colorScale>
        <cfvo type="formula" val="1"/>
        <cfvo type="formula" val="3"/>
        <cfvo type="formula" val="5"/>
        <color rgb="FFE06666"/>
        <color rgb="FFF6B26B"/>
        <color rgb="FF93C47D"/>
      </colorScale>
    </cfRule>
  </conditionalFormatting>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4.38"/>
    <col customWidth="1" min="3" max="3" width="17.13"/>
    <col customWidth="1" min="4" max="4" width="14.63"/>
    <col customWidth="1" min="5" max="5" width="20.25"/>
    <col customWidth="1" min="7" max="7" width="17.13"/>
    <col customWidth="1" min="8" max="8" width="20.25"/>
    <col customWidth="1" min="9" max="9" width="14.38"/>
    <col customWidth="1" min="11" max="11" width="17.13"/>
  </cols>
  <sheetData>
    <row r="2">
      <c r="A2" s="6" t="s">
        <v>47</v>
      </c>
      <c r="E2" s="6" t="s">
        <v>353</v>
      </c>
      <c r="I2" s="6" t="s">
        <v>125</v>
      </c>
    </row>
    <row r="4">
      <c r="A4" s="9" t="s">
        <v>735</v>
      </c>
      <c r="B4" s="10"/>
      <c r="C4" s="10"/>
      <c r="E4" s="9" t="s">
        <v>735</v>
      </c>
      <c r="F4" s="10"/>
      <c r="G4" s="10"/>
      <c r="I4" s="9" t="s">
        <v>735</v>
      </c>
      <c r="J4" s="10"/>
      <c r="K4" s="10"/>
    </row>
    <row r="5">
      <c r="A5" s="2" t="s">
        <v>380</v>
      </c>
      <c r="C5" s="2" t="s">
        <v>736</v>
      </c>
      <c r="E5" s="2" t="s">
        <v>380</v>
      </c>
      <c r="G5" s="2" t="s">
        <v>736</v>
      </c>
      <c r="I5" s="2" t="s">
        <v>380</v>
      </c>
      <c r="K5" s="2" t="s">
        <v>736</v>
      </c>
    </row>
    <row r="6">
      <c r="A6" s="214">
        <v>0.22444444444444445</v>
      </c>
      <c r="B6" s="215"/>
      <c r="C6" s="216">
        <v>0.2222222222222222</v>
      </c>
      <c r="D6" s="215"/>
      <c r="E6" s="214">
        <v>0.45444444444444443</v>
      </c>
      <c r="F6" s="215"/>
      <c r="G6" s="214">
        <v>0.48148148148148145</v>
      </c>
      <c r="H6" s="215"/>
      <c r="I6" s="214">
        <v>0.34222222222222226</v>
      </c>
      <c r="J6" s="215"/>
      <c r="K6" s="214">
        <v>0.48148148148148145</v>
      </c>
    </row>
    <row r="7">
      <c r="A7" s="214">
        <v>0.6511111111111111</v>
      </c>
      <c r="B7" s="215"/>
      <c r="C7" s="216">
        <v>0.7037037037037037</v>
      </c>
      <c r="D7" s="215"/>
      <c r="E7" s="214">
        <v>0.6022222222222223</v>
      </c>
      <c r="F7" s="215"/>
      <c r="G7" s="214">
        <v>0.5185185185185185</v>
      </c>
      <c r="H7" s="215"/>
      <c r="I7" s="214">
        <v>0.2922222222222222</v>
      </c>
      <c r="J7" s="215"/>
      <c r="K7" s="214">
        <v>0.4444444444444444</v>
      </c>
    </row>
    <row r="8">
      <c r="A8" s="214">
        <v>0.3144444444444444</v>
      </c>
      <c r="B8" s="215"/>
      <c r="C8" s="216">
        <v>0.3333333333333333</v>
      </c>
      <c r="D8" s="215"/>
      <c r="E8" s="214">
        <v>0.3322222222222222</v>
      </c>
      <c r="F8" s="215"/>
      <c r="G8" s="214">
        <v>0.37037037037037035</v>
      </c>
      <c r="H8" s="215"/>
      <c r="I8" s="214">
        <v>0.2866666666666667</v>
      </c>
      <c r="J8" s="215"/>
      <c r="K8" s="214">
        <v>0.3333333333333333</v>
      </c>
    </row>
    <row r="9">
      <c r="A9" s="214">
        <v>0.31</v>
      </c>
      <c r="B9" s="215"/>
      <c r="C9" s="216">
        <v>0.2962962962962963</v>
      </c>
      <c r="D9" s="215"/>
      <c r="E9" s="214">
        <v>0.5855555555555556</v>
      </c>
      <c r="F9" s="215"/>
      <c r="G9" s="214">
        <v>0.7777777777777778</v>
      </c>
      <c r="H9" s="215"/>
      <c r="I9" s="214">
        <v>0.40444444444444444</v>
      </c>
      <c r="J9" s="215"/>
      <c r="K9" s="214">
        <v>0.4074074074074074</v>
      </c>
    </row>
    <row r="10">
      <c r="A10" s="214">
        <v>0.3144444444444444</v>
      </c>
      <c r="B10" s="215"/>
      <c r="C10" s="216">
        <v>0.2962962962962963</v>
      </c>
      <c r="D10" s="215"/>
      <c r="E10" s="214">
        <v>0.35444444444444445</v>
      </c>
      <c r="F10" s="215"/>
      <c r="G10" s="214">
        <v>0.37037037037037035</v>
      </c>
      <c r="H10" s="215"/>
      <c r="I10" s="214">
        <v>0.33999999999999997</v>
      </c>
      <c r="J10" s="215"/>
      <c r="K10" s="214">
        <v>0.25925925925925924</v>
      </c>
    </row>
    <row r="11">
      <c r="A11" s="214">
        <v>0.3844444444444444</v>
      </c>
      <c r="B11" s="215"/>
      <c r="C11" s="216">
        <v>0.37037037037037035</v>
      </c>
      <c r="D11" s="215"/>
      <c r="E11" s="214">
        <v>0.6788888888888889</v>
      </c>
      <c r="F11" s="215"/>
      <c r="G11" s="214">
        <v>0.6666666666666666</v>
      </c>
      <c r="H11" s="215"/>
      <c r="I11" s="214">
        <v>0.40444444444444444</v>
      </c>
      <c r="J11" s="215"/>
      <c r="K11" s="214">
        <v>0.5185185185185185</v>
      </c>
    </row>
    <row r="12">
      <c r="A12" s="214">
        <v>0.49444444444444446</v>
      </c>
      <c r="B12" s="215"/>
      <c r="C12" s="216">
        <v>0.6296296296296297</v>
      </c>
      <c r="D12" s="215"/>
      <c r="E12" s="214">
        <v>0.3144444444444444</v>
      </c>
      <c r="F12" s="215"/>
      <c r="G12" s="214">
        <v>0.3333333333333333</v>
      </c>
      <c r="H12" s="215"/>
      <c r="I12" s="214">
        <v>0.5044444444444445</v>
      </c>
      <c r="J12" s="215"/>
      <c r="K12" s="214">
        <v>0.4444444444444444</v>
      </c>
    </row>
    <row r="13">
      <c r="A13" s="214">
        <v>0.7533333333333333</v>
      </c>
      <c r="B13" s="215"/>
      <c r="C13" s="216">
        <v>0.7777777777777778</v>
      </c>
      <c r="D13" s="215"/>
      <c r="E13" s="214">
        <v>0.5111111111111111</v>
      </c>
      <c r="F13" s="215"/>
      <c r="G13" s="214">
        <v>0.6296296296296297</v>
      </c>
      <c r="H13" s="215"/>
      <c r="I13" s="214">
        <v>0.37444444444444447</v>
      </c>
      <c r="J13" s="215"/>
      <c r="K13" s="214">
        <v>0.4444444444444444</v>
      </c>
    </row>
    <row r="14">
      <c r="A14" s="214">
        <v>0.4844444444444444</v>
      </c>
      <c r="B14" s="215"/>
      <c r="C14" s="216">
        <v>0.48148148148148145</v>
      </c>
      <c r="D14" s="215"/>
      <c r="E14" s="214">
        <v>0.40444444444444444</v>
      </c>
      <c r="F14" s="215"/>
      <c r="G14" s="214">
        <v>0.37037037037037035</v>
      </c>
      <c r="H14" s="215"/>
      <c r="I14" s="214">
        <v>0.41000000000000003</v>
      </c>
      <c r="J14" s="215"/>
      <c r="K14" s="214">
        <v>0.3333333333333333</v>
      </c>
    </row>
    <row r="15">
      <c r="A15" s="214">
        <v>0.5644444444444444</v>
      </c>
      <c r="B15" s="215"/>
      <c r="C15" s="216">
        <v>0.5925925925925926</v>
      </c>
      <c r="D15" s="215"/>
      <c r="E15" s="214">
        <v>0.5044444444444445</v>
      </c>
      <c r="F15" s="215"/>
      <c r="G15" s="214">
        <v>0.4444444444444444</v>
      </c>
      <c r="H15" s="215"/>
      <c r="I15" s="215" t="str">
        <f>Kompass!AG28</f>
        <v/>
      </c>
      <c r="J15" s="215"/>
      <c r="K15" s="215" t="str">
        <f>Kompass!AD28</f>
        <v/>
      </c>
    </row>
    <row r="16">
      <c r="A16" s="214">
        <v>0.7811111111111112</v>
      </c>
      <c r="B16" s="215"/>
      <c r="C16" s="216">
        <v>0.7407407407407407</v>
      </c>
      <c r="D16" s="215"/>
      <c r="E16" s="215" t="str">
        <f>Markers!AG31</f>
        <v/>
      </c>
      <c r="F16" s="215"/>
      <c r="G16" s="215" t="str">
        <f>Markers!AD31</f>
        <v/>
      </c>
      <c r="H16" s="215"/>
      <c r="I16" s="215" t="str">
        <f>Kompass!AG29</f>
        <v/>
      </c>
      <c r="J16" s="215"/>
      <c r="K16" s="215"/>
    </row>
    <row r="17">
      <c r="I17" s="11" t="str">
        <f>Kompass!AG30</f>
        <v/>
      </c>
    </row>
    <row r="18">
      <c r="A18" s="11" t="str">
        <f>Map!AG41</f>
        <v/>
      </c>
    </row>
    <row r="19">
      <c r="A19" s="9" t="s">
        <v>737</v>
      </c>
      <c r="C19" s="9" t="s">
        <v>738</v>
      </c>
      <c r="E19" s="9" t="s">
        <v>737</v>
      </c>
      <c r="G19" s="9" t="s">
        <v>738</v>
      </c>
      <c r="I19" s="9" t="s">
        <v>737</v>
      </c>
      <c r="K19" s="9" t="s">
        <v>738</v>
      </c>
    </row>
    <row r="20">
      <c r="A20" s="214">
        <v>0.5166666666666667</v>
      </c>
      <c r="C20" s="214">
        <v>0.07407407407407407</v>
      </c>
      <c r="D20" s="215"/>
      <c r="E20" s="214">
        <v>0.8033333333333333</v>
      </c>
      <c r="F20" s="215"/>
      <c r="G20" s="214">
        <v>0.2962962962962963</v>
      </c>
      <c r="H20" s="215"/>
      <c r="I20" s="214">
        <v>0.7933333333333333</v>
      </c>
      <c r="J20" s="215"/>
      <c r="K20" s="214">
        <v>0.1111111111111111</v>
      </c>
    </row>
    <row r="21">
      <c r="A21" s="214">
        <v>0.6811111111111112</v>
      </c>
      <c r="C21" s="214">
        <v>0.2222222222222222</v>
      </c>
      <c r="D21" s="215"/>
      <c r="E21" s="214">
        <v>0.7933333333333333</v>
      </c>
      <c r="F21" s="215"/>
      <c r="G21" s="214">
        <v>0.2222222222222222</v>
      </c>
      <c r="H21" s="215"/>
      <c r="I21" s="214">
        <v>0.8777777777777779</v>
      </c>
      <c r="J21" s="215"/>
      <c r="K21" s="214">
        <v>0.14814814814814814</v>
      </c>
    </row>
    <row r="22">
      <c r="A22" s="214">
        <v>0.6011111111111112</v>
      </c>
      <c r="C22" s="214">
        <v>0.18518518518518517</v>
      </c>
      <c r="D22" s="215"/>
      <c r="E22" s="214">
        <v>0.538888888888889</v>
      </c>
      <c r="F22" s="215"/>
      <c r="G22" s="214">
        <v>0.07407407407407407</v>
      </c>
      <c r="H22" s="215"/>
      <c r="I22" s="214">
        <v>0.6333333333333333</v>
      </c>
      <c r="J22" s="215"/>
      <c r="K22" s="214">
        <v>0.0</v>
      </c>
    </row>
    <row r="23">
      <c r="A23" s="214">
        <v>0.4444444444444445</v>
      </c>
      <c r="C23" s="214">
        <v>0.18518518518518517</v>
      </c>
      <c r="D23" s="215"/>
      <c r="E23" s="214">
        <v>0.9055555555555556</v>
      </c>
      <c r="F23" s="215"/>
      <c r="G23" s="214">
        <v>0.1111111111111111</v>
      </c>
      <c r="H23" s="215"/>
      <c r="I23" s="214">
        <v>0.7711111111111111</v>
      </c>
      <c r="J23" s="215"/>
      <c r="K23" s="214">
        <v>0.0</v>
      </c>
    </row>
    <row r="24">
      <c r="A24" s="214">
        <v>0.7533333333333333</v>
      </c>
      <c r="C24" s="214">
        <v>0.0</v>
      </c>
      <c r="D24" s="215"/>
      <c r="E24" s="214">
        <v>0.7033333333333334</v>
      </c>
      <c r="F24" s="215"/>
      <c r="G24" s="214">
        <v>0.07407407407407407</v>
      </c>
      <c r="H24" s="215"/>
      <c r="I24" s="214">
        <v>0.7133333333333334</v>
      </c>
      <c r="J24" s="215"/>
      <c r="K24" s="214">
        <v>0.037037037037037035</v>
      </c>
    </row>
    <row r="25">
      <c r="A25" s="214">
        <v>0.8333333333333333</v>
      </c>
      <c r="C25" s="214">
        <v>0.1111111111111111</v>
      </c>
      <c r="D25" s="215"/>
      <c r="E25" s="214">
        <v>0.7855555555555556</v>
      </c>
      <c r="F25" s="215"/>
      <c r="G25" s="214">
        <v>0.25925925925925924</v>
      </c>
      <c r="H25" s="215"/>
      <c r="I25" s="214">
        <v>0.821111111111111</v>
      </c>
      <c r="J25" s="215"/>
      <c r="K25" s="214">
        <v>0.07407407407407407</v>
      </c>
    </row>
    <row r="26">
      <c r="A26" s="214">
        <v>0.9277777777777778</v>
      </c>
      <c r="C26" s="214">
        <v>0.18518518518518517</v>
      </c>
      <c r="D26" s="215"/>
      <c r="E26" s="214">
        <v>0.8477777777777777</v>
      </c>
      <c r="F26" s="215"/>
      <c r="G26" s="214">
        <v>0.18518518518518517</v>
      </c>
      <c r="H26" s="215"/>
      <c r="I26" s="214">
        <v>0.5666666666666667</v>
      </c>
      <c r="J26" s="215"/>
      <c r="K26" s="214">
        <v>0.2222222222222222</v>
      </c>
    </row>
    <row r="27">
      <c r="A27" s="214">
        <v>0.9099999999999999</v>
      </c>
      <c r="C27" s="214">
        <v>0.2222222222222222</v>
      </c>
      <c r="D27" s="215"/>
      <c r="E27" s="214">
        <v>0.7933333333333333</v>
      </c>
      <c r="F27" s="215"/>
      <c r="G27" s="214">
        <v>0.25925925925925924</v>
      </c>
      <c r="H27" s="215"/>
      <c r="I27" s="214">
        <v>0.731111111111111</v>
      </c>
      <c r="J27" s="215"/>
      <c r="K27" s="214">
        <v>0.37037037037037035</v>
      </c>
    </row>
    <row r="28">
      <c r="A28" s="214">
        <v>0.8255555555555555</v>
      </c>
      <c r="C28" s="214">
        <v>0.3333333333333333</v>
      </c>
      <c r="D28" s="215"/>
      <c r="E28" s="214">
        <v>0.731111111111111</v>
      </c>
      <c r="F28" s="215"/>
      <c r="G28" s="214">
        <v>0.18518518518518517</v>
      </c>
      <c r="H28" s="215"/>
      <c r="I28" s="214">
        <v>0.7355555555555555</v>
      </c>
      <c r="J28" s="215"/>
      <c r="K28" s="214">
        <v>0.1111111111111111</v>
      </c>
    </row>
    <row r="29">
      <c r="A29" s="214">
        <v>0.8833333333333332</v>
      </c>
      <c r="C29" s="214">
        <v>0.2222222222222222</v>
      </c>
      <c r="D29" s="215"/>
      <c r="E29" s="214">
        <v>0.7011111111111111</v>
      </c>
      <c r="F29" s="215"/>
      <c r="G29" s="214">
        <v>0.18518518518518517</v>
      </c>
      <c r="H29" s="215"/>
      <c r="I29" s="215" t="str">
        <f>Kompass!AG53</f>
        <v/>
      </c>
      <c r="J29" s="215"/>
      <c r="K29" s="215"/>
    </row>
    <row r="30">
      <c r="A30" s="214">
        <v>0.95</v>
      </c>
      <c r="C30" s="214">
        <v>0.18518518518518517</v>
      </c>
      <c r="D30" s="215"/>
      <c r="E30" s="215" t="str">
        <f>Markers!AG58</f>
        <v/>
      </c>
      <c r="F30" s="215"/>
      <c r="G30" s="213" t="str">
        <f>Markers!AF89</f>
        <v/>
      </c>
      <c r="H30" s="215"/>
      <c r="I30" s="215" t="str">
        <f>Kompass!AG54</f>
        <v/>
      </c>
      <c r="J30" s="215"/>
      <c r="K30" s="215"/>
    </row>
    <row r="31">
      <c r="A31" s="2" t="str">
        <f>Map!AG59</f>
        <v/>
      </c>
      <c r="G31" s="2" t="str">
        <f>Markers!AF90</f>
        <v/>
      </c>
    </row>
    <row r="32">
      <c r="A32" s="2" t="str">
        <f>Map!AG68</f>
        <v/>
      </c>
    </row>
    <row r="33">
      <c r="A33" s="6" t="s">
        <v>739</v>
      </c>
    </row>
    <row r="35">
      <c r="A35" s="9" t="s">
        <v>740</v>
      </c>
      <c r="B35" s="14" t="s">
        <v>741</v>
      </c>
      <c r="D35" s="9" t="s">
        <v>742</v>
      </c>
      <c r="E35" s="14" t="s">
        <v>743</v>
      </c>
      <c r="G35" s="9" t="s">
        <v>744</v>
      </c>
      <c r="H35" s="14" t="s">
        <v>743</v>
      </c>
      <c r="K35" s="6"/>
      <c r="L35" s="2"/>
    </row>
    <row r="36">
      <c r="A36" s="2" t="s">
        <v>47</v>
      </c>
      <c r="B36" s="214">
        <v>0.22444444444444445</v>
      </c>
      <c r="D36" s="2" t="s">
        <v>47</v>
      </c>
      <c r="E36" s="214">
        <v>0.22444444444444445</v>
      </c>
      <c r="G36" s="2" t="s">
        <v>353</v>
      </c>
      <c r="H36" s="214">
        <v>0.45444444444444443</v>
      </c>
      <c r="L36" s="217"/>
    </row>
    <row r="37">
      <c r="A37" s="2" t="s">
        <v>47</v>
      </c>
      <c r="B37" s="214">
        <v>0.6511111111111111</v>
      </c>
      <c r="D37" s="2" t="s">
        <v>47</v>
      </c>
      <c r="E37" s="214">
        <v>0.6511111111111111</v>
      </c>
      <c r="G37" s="2" t="s">
        <v>353</v>
      </c>
      <c r="H37" s="214">
        <v>0.6022222222222223</v>
      </c>
      <c r="L37" s="217"/>
    </row>
    <row r="38">
      <c r="A38" s="2" t="s">
        <v>47</v>
      </c>
      <c r="B38" s="214">
        <v>0.3144444444444444</v>
      </c>
      <c r="D38" s="2" t="s">
        <v>47</v>
      </c>
      <c r="E38" s="214">
        <v>0.3144444444444444</v>
      </c>
      <c r="G38" s="2" t="s">
        <v>353</v>
      </c>
      <c r="H38" s="214">
        <v>0.3322222222222222</v>
      </c>
      <c r="L38" s="217"/>
    </row>
    <row r="39">
      <c r="A39" s="2" t="s">
        <v>47</v>
      </c>
      <c r="B39" s="214">
        <v>0.31</v>
      </c>
      <c r="D39" s="2" t="s">
        <v>47</v>
      </c>
      <c r="E39" s="214">
        <v>0.31</v>
      </c>
      <c r="G39" s="2" t="s">
        <v>353</v>
      </c>
      <c r="H39" s="214">
        <v>0.5855555555555556</v>
      </c>
    </row>
    <row r="40">
      <c r="A40" s="2" t="s">
        <v>47</v>
      </c>
      <c r="B40" s="214">
        <v>0.3144444444444444</v>
      </c>
      <c r="D40" s="2" t="s">
        <v>47</v>
      </c>
      <c r="E40" s="214">
        <v>0.3144444444444444</v>
      </c>
      <c r="G40" s="2" t="s">
        <v>353</v>
      </c>
      <c r="H40" s="214">
        <v>0.35444444444444445</v>
      </c>
      <c r="L40" s="217"/>
    </row>
    <row r="41">
      <c r="A41" s="2" t="s">
        <v>47</v>
      </c>
      <c r="B41" s="214">
        <v>0.3844444444444444</v>
      </c>
      <c r="D41" s="2" t="s">
        <v>47</v>
      </c>
      <c r="E41" s="214">
        <v>0.3844444444444444</v>
      </c>
      <c r="G41" s="2" t="s">
        <v>353</v>
      </c>
      <c r="H41" s="214">
        <v>0.6788888888888889</v>
      </c>
      <c r="L41" s="217"/>
    </row>
    <row r="42">
      <c r="A42" s="2" t="s">
        <v>47</v>
      </c>
      <c r="B42" s="214">
        <v>0.49444444444444446</v>
      </c>
      <c r="D42" s="2" t="s">
        <v>47</v>
      </c>
      <c r="E42" s="214">
        <v>0.49444444444444446</v>
      </c>
      <c r="G42" s="2" t="s">
        <v>353</v>
      </c>
      <c r="H42" s="214">
        <v>0.3144444444444444</v>
      </c>
      <c r="L42" s="217"/>
    </row>
    <row r="43">
      <c r="A43" s="2" t="s">
        <v>47</v>
      </c>
      <c r="B43" s="214">
        <v>0.7533333333333333</v>
      </c>
      <c r="D43" s="2" t="s">
        <v>47</v>
      </c>
      <c r="E43" s="214">
        <v>0.7533333333333333</v>
      </c>
      <c r="G43" s="2" t="s">
        <v>353</v>
      </c>
      <c r="H43" s="214">
        <v>0.5111111111111111</v>
      </c>
      <c r="L43" s="217"/>
    </row>
    <row r="44">
      <c r="A44" s="2" t="s">
        <v>47</v>
      </c>
      <c r="B44" s="214">
        <v>0.4844444444444444</v>
      </c>
      <c r="D44" s="2" t="s">
        <v>47</v>
      </c>
      <c r="E44" s="214">
        <v>0.4844444444444444</v>
      </c>
      <c r="G44" s="2" t="s">
        <v>353</v>
      </c>
      <c r="H44" s="214">
        <v>0.40444444444444444</v>
      </c>
      <c r="L44" s="217"/>
    </row>
    <row r="45">
      <c r="A45" s="2" t="s">
        <v>47</v>
      </c>
      <c r="B45" s="214">
        <v>0.5644444444444444</v>
      </c>
      <c r="D45" s="2" t="s">
        <v>47</v>
      </c>
      <c r="E45" s="214">
        <v>0.5644444444444444</v>
      </c>
      <c r="G45" s="2" t="s">
        <v>353</v>
      </c>
      <c r="H45" s="214">
        <v>0.5044444444444445</v>
      </c>
      <c r="L45" s="217"/>
    </row>
    <row r="46">
      <c r="A46" s="2" t="s">
        <v>47</v>
      </c>
      <c r="B46" s="214">
        <v>0.7811111111111112</v>
      </c>
      <c r="D46" s="2" t="s">
        <v>47</v>
      </c>
      <c r="E46" s="214">
        <v>0.7811111111111112</v>
      </c>
      <c r="G46" s="2" t="s">
        <v>125</v>
      </c>
      <c r="H46" s="214">
        <v>0.34222222222222226</v>
      </c>
      <c r="L46" s="217"/>
    </row>
    <row r="47">
      <c r="A47" s="2" t="s">
        <v>353</v>
      </c>
      <c r="B47" s="214">
        <v>0.45444444444444443</v>
      </c>
      <c r="D47" s="2" t="s">
        <v>125</v>
      </c>
      <c r="E47" s="214">
        <v>0.34222222222222226</v>
      </c>
      <c r="G47" s="2" t="s">
        <v>125</v>
      </c>
      <c r="H47" s="214">
        <v>0.2922222222222222</v>
      </c>
      <c r="L47" s="217"/>
    </row>
    <row r="48">
      <c r="A48" s="2" t="s">
        <v>353</v>
      </c>
      <c r="B48" s="214">
        <v>0.6022222222222223</v>
      </c>
      <c r="D48" s="2" t="s">
        <v>125</v>
      </c>
      <c r="E48" s="214">
        <v>0.2922222222222222</v>
      </c>
      <c r="G48" s="2" t="s">
        <v>125</v>
      </c>
      <c r="H48" s="214">
        <v>0.2866666666666667</v>
      </c>
      <c r="L48" s="217"/>
    </row>
    <row r="49">
      <c r="A49" s="2" t="s">
        <v>353</v>
      </c>
      <c r="B49" s="214">
        <v>0.3322222222222222</v>
      </c>
      <c r="D49" s="2" t="s">
        <v>125</v>
      </c>
      <c r="E49" s="214">
        <v>0.2866666666666667</v>
      </c>
      <c r="G49" s="2" t="s">
        <v>125</v>
      </c>
      <c r="H49" s="214">
        <v>0.40444444444444444</v>
      </c>
      <c r="L49" s="217"/>
    </row>
    <row r="50">
      <c r="A50" s="2" t="s">
        <v>353</v>
      </c>
      <c r="B50" s="214">
        <v>0.5855555555555556</v>
      </c>
      <c r="D50" s="2" t="s">
        <v>125</v>
      </c>
      <c r="E50" s="214">
        <v>0.40444444444444444</v>
      </c>
      <c r="G50" s="2" t="s">
        <v>125</v>
      </c>
      <c r="H50" s="214">
        <v>0.33999999999999997</v>
      </c>
      <c r="L50" s="217"/>
    </row>
    <row r="51">
      <c r="A51" s="2" t="s">
        <v>353</v>
      </c>
      <c r="B51" s="214">
        <v>0.35444444444444445</v>
      </c>
      <c r="D51" s="2" t="s">
        <v>125</v>
      </c>
      <c r="E51" s="214">
        <v>0.33999999999999997</v>
      </c>
      <c r="G51" s="2" t="s">
        <v>125</v>
      </c>
      <c r="H51" s="214">
        <v>0.40444444444444444</v>
      </c>
    </row>
    <row r="52">
      <c r="A52" s="2" t="s">
        <v>353</v>
      </c>
      <c r="B52" s="214">
        <v>0.6788888888888889</v>
      </c>
      <c r="D52" s="2" t="s">
        <v>125</v>
      </c>
      <c r="E52" s="214">
        <v>0.40444444444444444</v>
      </c>
      <c r="G52" s="2" t="s">
        <v>125</v>
      </c>
      <c r="H52" s="214">
        <v>0.5044444444444445</v>
      </c>
      <c r="L52" s="217"/>
    </row>
    <row r="53">
      <c r="A53" s="2" t="s">
        <v>353</v>
      </c>
      <c r="B53" s="214">
        <v>0.3144444444444444</v>
      </c>
      <c r="D53" s="2" t="s">
        <v>125</v>
      </c>
      <c r="E53" s="214">
        <v>0.5044444444444445</v>
      </c>
      <c r="G53" s="2" t="s">
        <v>125</v>
      </c>
      <c r="H53" s="214">
        <v>0.37444444444444447</v>
      </c>
      <c r="L53" s="217"/>
    </row>
    <row r="54">
      <c r="A54" s="2" t="s">
        <v>353</v>
      </c>
      <c r="B54" s="214">
        <v>0.5111111111111111</v>
      </c>
      <c r="D54" s="2" t="s">
        <v>125</v>
      </c>
      <c r="E54" s="214">
        <v>0.37444444444444447</v>
      </c>
      <c r="G54" s="2" t="s">
        <v>125</v>
      </c>
      <c r="H54" s="214">
        <v>0.41000000000000003</v>
      </c>
      <c r="L54" s="217"/>
    </row>
    <row r="55">
      <c r="A55" s="2" t="s">
        <v>353</v>
      </c>
      <c r="B55" s="214">
        <v>0.40444444444444444</v>
      </c>
      <c r="D55" s="2" t="s">
        <v>125</v>
      </c>
      <c r="E55" s="214">
        <v>0.41000000000000003</v>
      </c>
      <c r="H55" s="214"/>
    </row>
    <row r="56">
      <c r="A56" s="2" t="s">
        <v>353</v>
      </c>
      <c r="B56" s="214">
        <v>0.5044444444444445</v>
      </c>
      <c r="E56" s="214"/>
      <c r="H56" s="214"/>
    </row>
    <row r="58">
      <c r="A58" s="9" t="s">
        <v>745</v>
      </c>
      <c r="B58" s="14" t="s">
        <v>746</v>
      </c>
      <c r="D58" s="9" t="s">
        <v>742</v>
      </c>
      <c r="E58" s="14" t="s">
        <v>747</v>
      </c>
      <c r="G58" s="9" t="s">
        <v>744</v>
      </c>
      <c r="H58" s="14" t="s">
        <v>747</v>
      </c>
    </row>
    <row r="59">
      <c r="A59" s="2" t="s">
        <v>47</v>
      </c>
      <c r="B59" s="216">
        <v>0.2222222222222222</v>
      </c>
      <c r="D59" s="2" t="s">
        <v>47</v>
      </c>
      <c r="E59" s="216">
        <v>0.2222222222222222</v>
      </c>
      <c r="G59" s="2" t="s">
        <v>353</v>
      </c>
      <c r="H59" s="214">
        <v>0.48148148148148145</v>
      </c>
    </row>
    <row r="60">
      <c r="A60" s="2" t="s">
        <v>47</v>
      </c>
      <c r="B60" s="216">
        <v>0.7037037037037037</v>
      </c>
      <c r="D60" s="2" t="s">
        <v>47</v>
      </c>
      <c r="E60" s="216">
        <v>0.7037037037037037</v>
      </c>
      <c r="G60" s="2" t="s">
        <v>353</v>
      </c>
      <c r="H60" s="214">
        <v>0.5185185185185185</v>
      </c>
    </row>
    <row r="61">
      <c r="A61" s="2" t="s">
        <v>47</v>
      </c>
      <c r="B61" s="216">
        <v>0.3333333333333333</v>
      </c>
      <c r="D61" s="2" t="s">
        <v>47</v>
      </c>
      <c r="E61" s="216">
        <v>0.3333333333333333</v>
      </c>
      <c r="G61" s="2" t="s">
        <v>353</v>
      </c>
      <c r="H61" s="214">
        <v>0.37037037037037035</v>
      </c>
    </row>
    <row r="62">
      <c r="A62" s="2" t="s">
        <v>47</v>
      </c>
      <c r="B62" s="216">
        <v>0.2962962962962963</v>
      </c>
      <c r="D62" s="2" t="s">
        <v>47</v>
      </c>
      <c r="E62" s="216">
        <v>0.2962962962962963</v>
      </c>
      <c r="G62" s="2" t="s">
        <v>353</v>
      </c>
      <c r="H62" s="214">
        <v>0.7777777777777778</v>
      </c>
    </row>
    <row r="63">
      <c r="A63" s="2" t="s">
        <v>47</v>
      </c>
      <c r="B63" s="216">
        <v>0.2962962962962963</v>
      </c>
      <c r="D63" s="2" t="s">
        <v>47</v>
      </c>
      <c r="E63" s="216">
        <v>0.2962962962962963</v>
      </c>
      <c r="G63" s="2" t="s">
        <v>353</v>
      </c>
      <c r="H63" s="214">
        <v>0.37037037037037035</v>
      </c>
    </row>
    <row r="64">
      <c r="A64" s="2" t="s">
        <v>47</v>
      </c>
      <c r="B64" s="216">
        <v>0.37037037037037035</v>
      </c>
      <c r="D64" s="2" t="s">
        <v>47</v>
      </c>
      <c r="E64" s="216">
        <v>0.37037037037037035</v>
      </c>
      <c r="G64" s="2" t="s">
        <v>353</v>
      </c>
      <c r="H64" s="214">
        <v>0.6666666666666666</v>
      </c>
    </row>
    <row r="65">
      <c r="A65" s="2" t="s">
        <v>47</v>
      </c>
      <c r="B65" s="216">
        <v>0.6296296296296297</v>
      </c>
      <c r="D65" s="2" t="s">
        <v>47</v>
      </c>
      <c r="E65" s="216">
        <v>0.6296296296296297</v>
      </c>
      <c r="G65" s="2" t="s">
        <v>353</v>
      </c>
      <c r="H65" s="214">
        <v>0.3333333333333333</v>
      </c>
    </row>
    <row r="66">
      <c r="A66" s="2" t="s">
        <v>47</v>
      </c>
      <c r="B66" s="216">
        <v>0.7777777777777778</v>
      </c>
      <c r="D66" s="2" t="s">
        <v>47</v>
      </c>
      <c r="E66" s="216">
        <v>0.7777777777777778</v>
      </c>
      <c r="G66" s="2" t="s">
        <v>353</v>
      </c>
      <c r="H66" s="214">
        <v>0.6296296296296297</v>
      </c>
    </row>
    <row r="67">
      <c r="A67" s="2" t="s">
        <v>47</v>
      </c>
      <c r="B67" s="216">
        <v>0.48148148148148145</v>
      </c>
      <c r="D67" s="2" t="s">
        <v>47</v>
      </c>
      <c r="E67" s="216">
        <v>0.48148148148148145</v>
      </c>
      <c r="G67" s="2" t="s">
        <v>353</v>
      </c>
      <c r="H67" s="214">
        <v>0.37037037037037035</v>
      </c>
    </row>
    <row r="68">
      <c r="A68" s="2" t="s">
        <v>47</v>
      </c>
      <c r="B68" s="216">
        <v>0.5925925925925926</v>
      </c>
      <c r="D68" s="2" t="s">
        <v>47</v>
      </c>
      <c r="E68" s="216">
        <v>0.5925925925925926</v>
      </c>
      <c r="G68" s="2" t="s">
        <v>353</v>
      </c>
      <c r="H68" s="214">
        <v>0.4444444444444444</v>
      </c>
    </row>
    <row r="69">
      <c r="A69" s="2" t="s">
        <v>47</v>
      </c>
      <c r="B69" s="216">
        <v>0.7407407407407407</v>
      </c>
      <c r="D69" s="2" t="s">
        <v>47</v>
      </c>
      <c r="E69" s="216">
        <v>0.7407407407407407</v>
      </c>
      <c r="G69" s="2" t="s">
        <v>125</v>
      </c>
      <c r="H69" s="214">
        <v>0.48148148148148145</v>
      </c>
    </row>
    <row r="70">
      <c r="A70" s="2" t="s">
        <v>353</v>
      </c>
      <c r="B70" s="214">
        <v>0.48148148148148145</v>
      </c>
      <c r="D70" s="2" t="s">
        <v>125</v>
      </c>
      <c r="E70" s="214">
        <v>0.48148148148148145</v>
      </c>
      <c r="G70" s="2" t="s">
        <v>125</v>
      </c>
      <c r="H70" s="214">
        <v>0.4444444444444444</v>
      </c>
    </row>
    <row r="71">
      <c r="A71" s="2" t="s">
        <v>353</v>
      </c>
      <c r="B71" s="214">
        <v>0.5185185185185185</v>
      </c>
      <c r="D71" s="2" t="s">
        <v>125</v>
      </c>
      <c r="E71" s="214">
        <v>0.4444444444444444</v>
      </c>
      <c r="G71" s="2" t="s">
        <v>125</v>
      </c>
      <c r="H71" s="214">
        <v>0.3333333333333333</v>
      </c>
    </row>
    <row r="72">
      <c r="A72" s="2" t="s">
        <v>353</v>
      </c>
      <c r="B72" s="214">
        <v>0.37037037037037035</v>
      </c>
      <c r="D72" s="2" t="s">
        <v>125</v>
      </c>
      <c r="E72" s="214">
        <v>0.3333333333333333</v>
      </c>
      <c r="G72" s="2" t="s">
        <v>125</v>
      </c>
      <c r="H72" s="214">
        <v>0.4074074074074074</v>
      </c>
    </row>
    <row r="73">
      <c r="A73" s="2" t="s">
        <v>353</v>
      </c>
      <c r="B73" s="214">
        <v>0.7777777777777778</v>
      </c>
      <c r="D73" s="2" t="s">
        <v>125</v>
      </c>
      <c r="E73" s="214">
        <v>0.4074074074074074</v>
      </c>
      <c r="G73" s="2" t="s">
        <v>125</v>
      </c>
      <c r="H73" s="214">
        <v>0.25925925925925924</v>
      </c>
    </row>
    <row r="74">
      <c r="A74" s="2" t="s">
        <v>353</v>
      </c>
      <c r="B74" s="214">
        <v>0.37037037037037035</v>
      </c>
      <c r="D74" s="2" t="s">
        <v>125</v>
      </c>
      <c r="E74" s="214">
        <v>0.25925925925925924</v>
      </c>
      <c r="G74" s="2" t="s">
        <v>125</v>
      </c>
      <c r="H74" s="214">
        <v>0.5185185185185185</v>
      </c>
    </row>
    <row r="75">
      <c r="A75" s="2" t="s">
        <v>353</v>
      </c>
      <c r="B75" s="214">
        <v>0.6666666666666666</v>
      </c>
      <c r="D75" s="2" t="s">
        <v>125</v>
      </c>
      <c r="E75" s="214">
        <v>0.5185185185185185</v>
      </c>
      <c r="G75" s="2" t="s">
        <v>125</v>
      </c>
      <c r="H75" s="214">
        <v>0.4444444444444444</v>
      </c>
    </row>
    <row r="76">
      <c r="A76" s="2" t="s">
        <v>353</v>
      </c>
      <c r="B76" s="214">
        <v>0.3333333333333333</v>
      </c>
      <c r="D76" s="2" t="s">
        <v>125</v>
      </c>
      <c r="E76" s="214">
        <v>0.4444444444444444</v>
      </c>
      <c r="G76" s="2" t="s">
        <v>125</v>
      </c>
      <c r="H76" s="214">
        <v>0.4444444444444444</v>
      </c>
    </row>
    <row r="77">
      <c r="A77" s="2" t="s">
        <v>353</v>
      </c>
      <c r="B77" s="214">
        <v>0.6296296296296297</v>
      </c>
      <c r="D77" s="2" t="s">
        <v>125</v>
      </c>
      <c r="E77" s="214">
        <v>0.4444444444444444</v>
      </c>
      <c r="G77" s="2" t="s">
        <v>125</v>
      </c>
      <c r="H77" s="214">
        <v>0.3333333333333333</v>
      </c>
    </row>
    <row r="78">
      <c r="A78" s="2" t="s">
        <v>353</v>
      </c>
      <c r="B78" s="214">
        <v>0.37037037037037035</v>
      </c>
      <c r="D78" s="2" t="s">
        <v>125</v>
      </c>
      <c r="E78" s="214">
        <v>0.3333333333333333</v>
      </c>
    </row>
    <row r="79">
      <c r="A79" s="2" t="s">
        <v>353</v>
      </c>
      <c r="B79" s="214">
        <v>0.4444444444444444</v>
      </c>
    </row>
    <row r="81">
      <c r="A81" s="9" t="s">
        <v>740</v>
      </c>
      <c r="B81" s="14" t="s">
        <v>737</v>
      </c>
      <c r="D81" s="9" t="s">
        <v>748</v>
      </c>
      <c r="E81" s="14" t="s">
        <v>749</v>
      </c>
      <c r="G81" s="9" t="s">
        <v>744</v>
      </c>
      <c r="H81" s="14" t="s">
        <v>749</v>
      </c>
    </row>
    <row r="82">
      <c r="A82" s="2" t="s">
        <v>47</v>
      </c>
      <c r="B82" s="214">
        <v>0.5166666666666667</v>
      </c>
      <c r="D82" s="2" t="s">
        <v>47</v>
      </c>
      <c r="E82" s="214">
        <v>0.5166666666666667</v>
      </c>
      <c r="G82" s="2" t="s">
        <v>353</v>
      </c>
      <c r="H82" s="214">
        <v>0.8033333333333333</v>
      </c>
    </row>
    <row r="83">
      <c r="A83" s="2" t="s">
        <v>47</v>
      </c>
      <c r="B83" s="214">
        <v>0.7211111111111111</v>
      </c>
      <c r="D83" s="2" t="s">
        <v>47</v>
      </c>
      <c r="E83" s="214">
        <v>0.7211111111111111</v>
      </c>
      <c r="G83" s="2" t="s">
        <v>353</v>
      </c>
      <c r="H83" s="214">
        <v>0.7933333333333333</v>
      </c>
    </row>
    <row r="84">
      <c r="A84" s="2" t="s">
        <v>47</v>
      </c>
      <c r="B84" s="214">
        <v>0.6011111111111112</v>
      </c>
      <c r="D84" s="2" t="s">
        <v>47</v>
      </c>
      <c r="E84" s="214">
        <v>0.6011111111111112</v>
      </c>
      <c r="G84" s="2" t="s">
        <v>353</v>
      </c>
      <c r="H84" s="214">
        <v>0.538888888888889</v>
      </c>
    </row>
    <row r="85">
      <c r="A85" s="2" t="s">
        <v>47</v>
      </c>
      <c r="B85" s="214">
        <v>0.4444444444444445</v>
      </c>
      <c r="D85" s="2" t="s">
        <v>47</v>
      </c>
      <c r="E85" s="214">
        <v>0.4444444444444445</v>
      </c>
      <c r="G85" s="2" t="s">
        <v>353</v>
      </c>
      <c r="H85" s="214">
        <v>0.9055555555555556</v>
      </c>
    </row>
    <row r="86">
      <c r="A86" s="2" t="s">
        <v>47</v>
      </c>
      <c r="B86" s="214">
        <v>0.7533333333333333</v>
      </c>
      <c r="D86" s="2" t="s">
        <v>47</v>
      </c>
      <c r="E86" s="214">
        <v>0.7533333333333333</v>
      </c>
      <c r="G86" s="2" t="s">
        <v>353</v>
      </c>
      <c r="H86" s="214">
        <v>0.7033333333333334</v>
      </c>
    </row>
    <row r="87">
      <c r="A87" s="2" t="s">
        <v>47</v>
      </c>
      <c r="B87" s="214">
        <v>0.8333333333333333</v>
      </c>
      <c r="D87" s="2" t="s">
        <v>47</v>
      </c>
      <c r="E87" s="214">
        <v>0.8333333333333333</v>
      </c>
      <c r="G87" s="2" t="s">
        <v>353</v>
      </c>
      <c r="H87" s="214">
        <v>0.7855555555555556</v>
      </c>
    </row>
    <row r="88">
      <c r="A88" s="2" t="s">
        <v>47</v>
      </c>
      <c r="B88" s="214">
        <v>0.9277777777777778</v>
      </c>
      <c r="D88" s="2" t="s">
        <v>47</v>
      </c>
      <c r="E88" s="214">
        <v>0.9277777777777778</v>
      </c>
      <c r="G88" s="2" t="s">
        <v>353</v>
      </c>
      <c r="H88" s="214">
        <v>0.8477777777777777</v>
      </c>
    </row>
    <row r="89">
      <c r="A89" s="2" t="s">
        <v>47</v>
      </c>
      <c r="B89" s="214">
        <v>0.9099999999999999</v>
      </c>
      <c r="D89" s="2" t="s">
        <v>47</v>
      </c>
      <c r="E89" s="214">
        <v>0.9099999999999999</v>
      </c>
      <c r="G89" s="2" t="s">
        <v>353</v>
      </c>
      <c r="H89" s="214">
        <v>0.7933333333333333</v>
      </c>
    </row>
    <row r="90">
      <c r="A90" s="2" t="s">
        <v>47</v>
      </c>
      <c r="B90" s="214">
        <v>0.8255555555555555</v>
      </c>
      <c r="D90" s="2" t="s">
        <v>47</v>
      </c>
      <c r="E90" s="214">
        <v>0.8255555555555555</v>
      </c>
      <c r="G90" s="2" t="s">
        <v>353</v>
      </c>
      <c r="H90" s="214">
        <v>0.731111111111111</v>
      </c>
    </row>
    <row r="91">
      <c r="A91" s="2" t="s">
        <v>47</v>
      </c>
      <c r="B91" s="214">
        <v>0.8833333333333332</v>
      </c>
      <c r="D91" s="2" t="s">
        <v>47</v>
      </c>
      <c r="E91" s="214">
        <v>0.8833333333333332</v>
      </c>
      <c r="G91" s="2" t="s">
        <v>353</v>
      </c>
      <c r="H91" s="214">
        <v>0.7011111111111111</v>
      </c>
    </row>
    <row r="92">
      <c r="A92" s="2" t="s">
        <v>47</v>
      </c>
      <c r="B92" s="214">
        <v>0.8</v>
      </c>
      <c r="D92" s="2" t="s">
        <v>47</v>
      </c>
      <c r="E92" s="214">
        <v>0.8</v>
      </c>
      <c r="G92" s="2" t="s">
        <v>125</v>
      </c>
      <c r="H92" s="214">
        <v>0.7933333333333333</v>
      </c>
    </row>
    <row r="93">
      <c r="A93" s="2" t="s">
        <v>353</v>
      </c>
      <c r="B93" s="214">
        <v>0.8033333333333333</v>
      </c>
      <c r="D93" s="2" t="s">
        <v>125</v>
      </c>
      <c r="E93" s="214">
        <v>0.7933333333333333</v>
      </c>
      <c r="G93" s="2" t="s">
        <v>125</v>
      </c>
      <c r="H93" s="214">
        <v>0.8777777777777779</v>
      </c>
    </row>
    <row r="94">
      <c r="A94" s="2" t="s">
        <v>353</v>
      </c>
      <c r="B94" s="214">
        <v>0.7933333333333333</v>
      </c>
      <c r="D94" s="2" t="s">
        <v>125</v>
      </c>
      <c r="E94" s="214">
        <v>0.8777777777777779</v>
      </c>
      <c r="G94" s="2" t="s">
        <v>125</v>
      </c>
      <c r="H94" s="214">
        <v>0.6333333333333333</v>
      </c>
    </row>
    <row r="95">
      <c r="A95" s="2" t="s">
        <v>353</v>
      </c>
      <c r="B95" s="214">
        <v>0.538888888888889</v>
      </c>
      <c r="D95" s="2" t="s">
        <v>125</v>
      </c>
      <c r="E95" s="214">
        <v>0.6333333333333333</v>
      </c>
      <c r="G95" s="2" t="s">
        <v>125</v>
      </c>
      <c r="H95" s="214">
        <v>0.7711111111111111</v>
      </c>
    </row>
    <row r="96">
      <c r="A96" s="2" t="s">
        <v>353</v>
      </c>
      <c r="B96" s="214">
        <v>0.9055555555555556</v>
      </c>
      <c r="D96" s="2" t="s">
        <v>125</v>
      </c>
      <c r="E96" s="214">
        <v>0.7711111111111111</v>
      </c>
      <c r="G96" s="2" t="s">
        <v>125</v>
      </c>
      <c r="H96" s="214">
        <v>0.7133333333333334</v>
      </c>
    </row>
    <row r="97">
      <c r="A97" s="2" t="s">
        <v>353</v>
      </c>
      <c r="B97" s="214">
        <v>0.7033333333333334</v>
      </c>
      <c r="D97" s="2" t="s">
        <v>125</v>
      </c>
      <c r="E97" s="214">
        <v>0.7133333333333334</v>
      </c>
      <c r="G97" s="2" t="s">
        <v>125</v>
      </c>
      <c r="H97" s="214">
        <v>0.821111111111111</v>
      </c>
    </row>
    <row r="98">
      <c r="A98" s="2" t="s">
        <v>353</v>
      </c>
      <c r="B98" s="214">
        <v>0.7855555555555556</v>
      </c>
      <c r="D98" s="2" t="s">
        <v>125</v>
      </c>
      <c r="E98" s="214">
        <v>0.821111111111111</v>
      </c>
      <c r="G98" s="2" t="s">
        <v>125</v>
      </c>
      <c r="H98" s="214">
        <v>0.5666666666666667</v>
      </c>
    </row>
    <row r="99">
      <c r="A99" s="2" t="s">
        <v>353</v>
      </c>
      <c r="B99" s="214">
        <v>0.8477777777777777</v>
      </c>
      <c r="D99" s="2" t="s">
        <v>125</v>
      </c>
      <c r="E99" s="214">
        <v>0.5666666666666667</v>
      </c>
      <c r="G99" s="2" t="s">
        <v>125</v>
      </c>
      <c r="H99" s="214">
        <v>0.731111111111111</v>
      </c>
    </row>
    <row r="100">
      <c r="A100" s="2" t="s">
        <v>353</v>
      </c>
      <c r="B100" s="214">
        <v>0.7933333333333333</v>
      </c>
      <c r="D100" s="2" t="s">
        <v>125</v>
      </c>
      <c r="E100" s="214">
        <v>0.731111111111111</v>
      </c>
      <c r="G100" s="2" t="s">
        <v>125</v>
      </c>
      <c r="H100" s="214">
        <v>0.7355555555555555</v>
      </c>
    </row>
    <row r="101">
      <c r="A101" s="2" t="s">
        <v>353</v>
      </c>
      <c r="B101" s="214">
        <v>0.731111111111111</v>
      </c>
      <c r="D101" s="2" t="s">
        <v>125</v>
      </c>
      <c r="E101" s="214">
        <v>0.7355555555555555</v>
      </c>
    </row>
    <row r="102">
      <c r="A102" s="2" t="s">
        <v>353</v>
      </c>
      <c r="B102" s="214">
        <v>0.7011111111111111</v>
      </c>
    </row>
    <row r="104">
      <c r="A104" s="9" t="s">
        <v>745</v>
      </c>
      <c r="B104" s="14" t="s">
        <v>750</v>
      </c>
      <c r="D104" s="9" t="s">
        <v>742</v>
      </c>
      <c r="E104" s="14" t="s">
        <v>751</v>
      </c>
      <c r="G104" s="9" t="s">
        <v>744</v>
      </c>
      <c r="H104" s="14" t="s">
        <v>751</v>
      </c>
    </row>
    <row r="105">
      <c r="A105" s="2" t="s">
        <v>47</v>
      </c>
      <c r="B105" s="214">
        <v>0.07407407407407407</v>
      </c>
      <c r="D105" s="2" t="s">
        <v>47</v>
      </c>
      <c r="E105" s="214">
        <v>0.07407407407407407</v>
      </c>
      <c r="G105" s="2" t="s">
        <v>353</v>
      </c>
      <c r="H105" s="214">
        <v>0.2962962962962963</v>
      </c>
    </row>
    <row r="106">
      <c r="A106" s="2" t="s">
        <v>47</v>
      </c>
      <c r="B106" s="214">
        <v>0.2222222222222222</v>
      </c>
      <c r="D106" s="2" t="s">
        <v>47</v>
      </c>
      <c r="E106" s="214">
        <v>0.2222222222222222</v>
      </c>
      <c r="G106" s="2" t="s">
        <v>353</v>
      </c>
      <c r="H106" s="214">
        <v>0.2222222222222222</v>
      </c>
    </row>
    <row r="107">
      <c r="A107" s="2" t="s">
        <v>47</v>
      </c>
      <c r="B107" s="214">
        <v>0.18518518518518517</v>
      </c>
      <c r="D107" s="2" t="s">
        <v>47</v>
      </c>
      <c r="E107" s="214">
        <v>0.18518518518518517</v>
      </c>
      <c r="G107" s="2" t="s">
        <v>353</v>
      </c>
      <c r="H107" s="214">
        <v>0.07407407407407407</v>
      </c>
    </row>
    <row r="108">
      <c r="A108" s="2" t="s">
        <v>47</v>
      </c>
      <c r="B108" s="214">
        <v>0.18518518518518517</v>
      </c>
      <c r="D108" s="2" t="s">
        <v>47</v>
      </c>
      <c r="E108" s="214">
        <v>0.18518518518518517</v>
      </c>
      <c r="G108" s="2" t="s">
        <v>353</v>
      </c>
      <c r="H108" s="214">
        <v>0.1111111111111111</v>
      </c>
    </row>
    <row r="109">
      <c r="A109" s="2" t="s">
        <v>47</v>
      </c>
      <c r="B109" s="214">
        <v>0.0</v>
      </c>
      <c r="D109" s="2" t="s">
        <v>47</v>
      </c>
      <c r="E109" s="214">
        <v>0.0</v>
      </c>
      <c r="G109" s="2" t="s">
        <v>353</v>
      </c>
      <c r="H109" s="214">
        <v>0.07407407407407407</v>
      </c>
    </row>
    <row r="110">
      <c r="A110" s="2" t="s">
        <v>47</v>
      </c>
      <c r="B110" s="214">
        <v>0.1111111111111111</v>
      </c>
      <c r="D110" s="2" t="s">
        <v>47</v>
      </c>
      <c r="E110" s="214">
        <v>0.1111111111111111</v>
      </c>
      <c r="G110" s="2" t="s">
        <v>353</v>
      </c>
      <c r="H110" s="214">
        <v>0.25925925925925924</v>
      </c>
    </row>
    <row r="111">
      <c r="A111" s="2" t="s">
        <v>47</v>
      </c>
      <c r="B111" s="214">
        <v>0.18518518518518517</v>
      </c>
      <c r="D111" s="2" t="s">
        <v>47</v>
      </c>
      <c r="E111" s="214">
        <v>0.18518518518518517</v>
      </c>
      <c r="G111" s="2" t="s">
        <v>353</v>
      </c>
      <c r="H111" s="214">
        <v>0.18518518518518517</v>
      </c>
    </row>
    <row r="112">
      <c r="A112" s="2" t="s">
        <v>47</v>
      </c>
      <c r="B112" s="214">
        <v>0.2222222222222222</v>
      </c>
      <c r="D112" s="2" t="s">
        <v>47</v>
      </c>
      <c r="E112" s="214">
        <v>0.2222222222222222</v>
      </c>
      <c r="G112" s="2" t="s">
        <v>353</v>
      </c>
      <c r="H112" s="214">
        <v>0.25925925925925924</v>
      </c>
    </row>
    <row r="113">
      <c r="A113" s="2" t="s">
        <v>47</v>
      </c>
      <c r="B113" s="214">
        <v>0.3333333333333333</v>
      </c>
      <c r="D113" s="2" t="s">
        <v>47</v>
      </c>
      <c r="E113" s="214">
        <v>0.3333333333333333</v>
      </c>
      <c r="G113" s="2" t="s">
        <v>353</v>
      </c>
      <c r="H113" s="214">
        <v>0.18518518518518517</v>
      </c>
    </row>
    <row r="114">
      <c r="A114" s="2" t="s">
        <v>47</v>
      </c>
      <c r="B114" s="214">
        <v>0.2222222222222222</v>
      </c>
      <c r="D114" s="2" t="s">
        <v>47</v>
      </c>
      <c r="E114" s="214">
        <v>0.2222222222222222</v>
      </c>
      <c r="G114" s="2" t="s">
        <v>353</v>
      </c>
      <c r="H114" s="214">
        <v>0.18518518518518517</v>
      </c>
    </row>
    <row r="115">
      <c r="A115" s="2" t="s">
        <v>47</v>
      </c>
      <c r="B115" s="214">
        <v>0.18518518518518517</v>
      </c>
      <c r="D115" s="2" t="s">
        <v>47</v>
      </c>
      <c r="E115" s="214">
        <v>0.18518518518518517</v>
      </c>
      <c r="G115" s="2" t="s">
        <v>125</v>
      </c>
      <c r="H115" s="214">
        <v>0.1111111111111111</v>
      </c>
    </row>
    <row r="116">
      <c r="A116" s="2" t="s">
        <v>353</v>
      </c>
      <c r="B116" s="214">
        <v>0.2962962962962963</v>
      </c>
      <c r="D116" s="2" t="s">
        <v>125</v>
      </c>
      <c r="E116" s="214">
        <v>0.1111111111111111</v>
      </c>
      <c r="G116" s="2" t="s">
        <v>125</v>
      </c>
      <c r="H116" s="214">
        <v>0.14814814814814814</v>
      </c>
    </row>
    <row r="117">
      <c r="A117" s="2" t="s">
        <v>353</v>
      </c>
      <c r="B117" s="214">
        <v>0.2222222222222222</v>
      </c>
      <c r="D117" s="2" t="s">
        <v>125</v>
      </c>
      <c r="E117" s="214">
        <v>0.14814814814814814</v>
      </c>
      <c r="G117" s="2" t="s">
        <v>125</v>
      </c>
      <c r="H117" s="214">
        <v>0.0</v>
      </c>
    </row>
    <row r="118">
      <c r="A118" s="2" t="s">
        <v>353</v>
      </c>
      <c r="B118" s="214">
        <v>0.07407407407407407</v>
      </c>
      <c r="D118" s="2" t="s">
        <v>125</v>
      </c>
      <c r="E118" s="214">
        <v>0.0</v>
      </c>
      <c r="G118" s="2" t="s">
        <v>125</v>
      </c>
      <c r="H118" s="214">
        <v>0.0</v>
      </c>
    </row>
    <row r="119">
      <c r="A119" s="2" t="s">
        <v>353</v>
      </c>
      <c r="B119" s="214">
        <v>0.1111111111111111</v>
      </c>
      <c r="D119" s="2" t="s">
        <v>125</v>
      </c>
      <c r="E119" s="214">
        <v>0.0</v>
      </c>
      <c r="G119" s="2" t="s">
        <v>125</v>
      </c>
      <c r="H119" s="214">
        <v>0.037037037037037035</v>
      </c>
    </row>
    <row r="120">
      <c r="A120" s="2" t="s">
        <v>353</v>
      </c>
      <c r="B120" s="214">
        <v>0.07407407407407407</v>
      </c>
      <c r="D120" s="2" t="s">
        <v>125</v>
      </c>
      <c r="E120" s="214">
        <v>0.037037037037037035</v>
      </c>
      <c r="G120" s="2" t="s">
        <v>125</v>
      </c>
      <c r="H120" s="214">
        <v>0.07407407407407407</v>
      </c>
    </row>
    <row r="121">
      <c r="A121" s="2" t="s">
        <v>353</v>
      </c>
      <c r="B121" s="214">
        <v>0.25925925925925924</v>
      </c>
      <c r="D121" s="2" t="s">
        <v>125</v>
      </c>
      <c r="E121" s="214">
        <v>0.07407407407407407</v>
      </c>
      <c r="G121" s="2" t="s">
        <v>125</v>
      </c>
      <c r="H121" s="214">
        <v>0.2222222222222222</v>
      </c>
    </row>
    <row r="122">
      <c r="A122" s="2" t="s">
        <v>353</v>
      </c>
      <c r="B122" s="214">
        <v>0.18518518518518517</v>
      </c>
      <c r="D122" s="2" t="s">
        <v>125</v>
      </c>
      <c r="E122" s="214">
        <v>0.2222222222222222</v>
      </c>
      <c r="G122" s="2" t="s">
        <v>125</v>
      </c>
      <c r="H122" s="214">
        <v>0.37037037037037035</v>
      </c>
    </row>
    <row r="123">
      <c r="A123" s="2" t="s">
        <v>353</v>
      </c>
      <c r="B123" s="214">
        <v>0.25925925925925924</v>
      </c>
      <c r="D123" s="2" t="s">
        <v>125</v>
      </c>
      <c r="E123" s="214">
        <v>0.37037037037037035</v>
      </c>
      <c r="G123" s="2" t="s">
        <v>125</v>
      </c>
      <c r="H123" s="214">
        <v>0.1111111111111111</v>
      </c>
    </row>
    <row r="124">
      <c r="A124" s="2" t="s">
        <v>353</v>
      </c>
      <c r="B124" s="214">
        <v>0.18518518518518517</v>
      </c>
      <c r="D124" s="2" t="s">
        <v>125</v>
      </c>
      <c r="E124" s="214">
        <v>0.1111111111111111</v>
      </c>
    </row>
    <row r="125">
      <c r="A125" s="2" t="s">
        <v>353</v>
      </c>
      <c r="B125" s="214">
        <v>0.18518518518518517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 t="s">
        <v>752</v>
      </c>
      <c r="C2" s="218"/>
      <c r="D2" s="218"/>
      <c r="E2" s="218"/>
      <c r="F2" s="218"/>
      <c r="G2" s="218"/>
      <c r="H2" s="218"/>
      <c r="I2" s="218"/>
      <c r="J2" s="218"/>
      <c r="K2" s="218"/>
      <c r="L2" s="6" t="s">
        <v>752</v>
      </c>
    </row>
    <row r="3">
      <c r="A3" s="2" t="s">
        <v>47</v>
      </c>
      <c r="B3" s="219">
        <v>0.47969696969696973</v>
      </c>
      <c r="K3" s="2" t="s">
        <v>47</v>
      </c>
      <c r="L3" s="219">
        <v>0.47969696969696973</v>
      </c>
    </row>
    <row r="4">
      <c r="A4" s="2" t="s">
        <v>21</v>
      </c>
      <c r="B4" s="220">
        <v>0.3732098765432099</v>
      </c>
      <c r="D4" s="12"/>
      <c r="K4" s="2" t="s">
        <v>353</v>
      </c>
      <c r="L4" s="219">
        <v>0.4742222222222222</v>
      </c>
    </row>
    <row r="5">
      <c r="B5" s="12"/>
    </row>
    <row r="8">
      <c r="D8" s="90"/>
    </row>
    <row r="12">
      <c r="D12" s="12"/>
    </row>
    <row r="21">
      <c r="B21" s="6" t="s">
        <v>753</v>
      </c>
      <c r="L21" s="6" t="s">
        <v>753</v>
      </c>
    </row>
    <row r="22">
      <c r="A22" s="2" t="s">
        <v>47</v>
      </c>
      <c r="B22" s="221">
        <v>0.494</v>
      </c>
      <c r="K22" s="2" t="s">
        <v>47</v>
      </c>
      <c r="L22" s="221">
        <v>0.494</v>
      </c>
    </row>
    <row r="23">
      <c r="A23" s="2" t="s">
        <v>21</v>
      </c>
      <c r="B23" s="221">
        <v>0.407</v>
      </c>
      <c r="K23" s="2" t="s">
        <v>353</v>
      </c>
      <c r="L23" s="221">
        <v>0.496</v>
      </c>
    </row>
    <row r="30">
      <c r="B30" s="12"/>
    </row>
    <row r="31">
      <c r="B31" s="90"/>
    </row>
    <row r="39">
      <c r="B39" s="6" t="s">
        <v>754</v>
      </c>
      <c r="L39" s="6" t="s">
        <v>754</v>
      </c>
    </row>
    <row r="40">
      <c r="A40" s="2" t="s">
        <v>47</v>
      </c>
      <c r="B40" s="221">
        <v>0.757</v>
      </c>
      <c r="K40" s="2" t="s">
        <v>47</v>
      </c>
      <c r="L40" s="221">
        <v>0.757</v>
      </c>
    </row>
    <row r="41">
      <c r="A41" s="2" t="s">
        <v>21</v>
      </c>
      <c r="B41" s="221">
        <v>0.738</v>
      </c>
      <c r="K41" s="2" t="s">
        <v>353</v>
      </c>
      <c r="L41" s="221">
        <v>0.76</v>
      </c>
    </row>
    <row r="59">
      <c r="B59" s="6" t="s">
        <v>750</v>
      </c>
      <c r="L59" s="6" t="s">
        <v>750</v>
      </c>
    </row>
    <row r="60">
      <c r="A60" s="2" t="s">
        <v>47</v>
      </c>
      <c r="B60" s="222">
        <v>0.17508417508417506</v>
      </c>
      <c r="K60" s="2" t="s">
        <v>47</v>
      </c>
      <c r="L60" s="222">
        <v>0.17508417508417506</v>
      </c>
    </row>
    <row r="61">
      <c r="A61" s="2" t="s">
        <v>21</v>
      </c>
      <c r="B61" s="220">
        <v>0.11934156378600821</v>
      </c>
      <c r="K61" s="2" t="s">
        <v>353</v>
      </c>
      <c r="L61" s="223">
        <v>0.185</v>
      </c>
    </row>
    <row r="84">
      <c r="B84" s="6" t="s">
        <v>752</v>
      </c>
      <c r="C84" s="6" t="s">
        <v>753</v>
      </c>
      <c r="D84" s="6" t="s">
        <v>754</v>
      </c>
      <c r="E84" s="6" t="s">
        <v>750</v>
      </c>
    </row>
    <row r="85">
      <c r="A85" s="3" t="s">
        <v>21</v>
      </c>
      <c r="B85" s="222">
        <v>0.3732098765432099</v>
      </c>
      <c r="C85" s="221">
        <v>0.407</v>
      </c>
      <c r="D85" s="221">
        <v>0.738</v>
      </c>
      <c r="E85" s="220">
        <v>0.11934156378600821</v>
      </c>
    </row>
    <row r="86">
      <c r="A86" s="3" t="s">
        <v>353</v>
      </c>
      <c r="B86" s="222">
        <v>0.4742222222222222</v>
      </c>
      <c r="C86" s="221">
        <v>0.496</v>
      </c>
      <c r="D86" s="221">
        <v>0.76</v>
      </c>
      <c r="E86" s="223">
        <v>0.185</v>
      </c>
    </row>
    <row r="105">
      <c r="B105" s="6" t="s">
        <v>752</v>
      </c>
      <c r="C105" s="6" t="s">
        <v>753</v>
      </c>
      <c r="D105" s="6" t="s">
        <v>754</v>
      </c>
      <c r="E105" s="6" t="s">
        <v>750</v>
      </c>
    </row>
    <row r="106">
      <c r="A106" s="2" t="s">
        <v>47</v>
      </c>
      <c r="B106" s="219">
        <v>0.47969696969696973</v>
      </c>
      <c r="C106" s="221">
        <v>0.494</v>
      </c>
      <c r="D106" s="221">
        <v>0.757</v>
      </c>
      <c r="E106" s="222">
        <v>0.17508417508417506</v>
      </c>
    </row>
    <row r="107">
      <c r="A107" s="3" t="s">
        <v>353</v>
      </c>
      <c r="B107" s="222">
        <v>0.4742222222222222</v>
      </c>
      <c r="C107" s="221">
        <v>0.496</v>
      </c>
      <c r="D107" s="221">
        <v>0.76</v>
      </c>
      <c r="E107" s="223">
        <v>0.185</v>
      </c>
    </row>
    <row r="127">
      <c r="B127" s="6" t="s">
        <v>752</v>
      </c>
      <c r="C127" s="6" t="s">
        <v>753</v>
      </c>
      <c r="D127" s="6" t="s">
        <v>754</v>
      </c>
      <c r="E127" s="6" t="s">
        <v>750</v>
      </c>
    </row>
    <row r="128">
      <c r="A128" s="2" t="s">
        <v>47</v>
      </c>
      <c r="B128" s="219">
        <v>0.47969696969696973</v>
      </c>
      <c r="C128" s="221">
        <v>0.494</v>
      </c>
      <c r="D128" s="221">
        <v>0.757</v>
      </c>
      <c r="E128" s="222">
        <v>0.17508417508417506</v>
      </c>
    </row>
    <row r="129">
      <c r="A129" s="3" t="s">
        <v>21</v>
      </c>
      <c r="B129" s="222">
        <v>0.3732098765432099</v>
      </c>
      <c r="C129" s="221">
        <v>0.407</v>
      </c>
      <c r="D129" s="221">
        <v>0.738</v>
      </c>
      <c r="E129" s="220">
        <v>0.11934156378600821</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A3" s="47" t="s">
        <v>755</v>
      </c>
      <c r="D3" s="6" t="s">
        <v>463</v>
      </c>
      <c r="G3" s="6" t="s">
        <v>756</v>
      </c>
    </row>
    <row r="4">
      <c r="A4" s="1"/>
    </row>
    <row r="5">
      <c r="A5" s="30" t="s">
        <v>757</v>
      </c>
      <c r="D5" s="2" t="s">
        <v>758</v>
      </c>
      <c r="G5" s="2" t="s">
        <v>759</v>
      </c>
    </row>
    <row r="6">
      <c r="A6" s="30" t="s">
        <v>760</v>
      </c>
      <c r="D6" s="2" t="s">
        <v>761</v>
      </c>
      <c r="G6" s="2" t="s">
        <v>762</v>
      </c>
    </row>
    <row r="7">
      <c r="A7" s="2" t="s">
        <v>763</v>
      </c>
      <c r="D7" s="2" t="s">
        <v>764</v>
      </c>
      <c r="G7" s="2" t="s">
        <v>765</v>
      </c>
    </row>
    <row r="9">
      <c r="A9" s="2" t="s">
        <v>766</v>
      </c>
      <c r="D9" s="2" t="s">
        <v>767</v>
      </c>
      <c r="G9" s="2" t="s">
        <v>768</v>
      </c>
    </row>
    <row r="10">
      <c r="A10" s="2" t="s">
        <v>769</v>
      </c>
      <c r="D10" s="2" t="s">
        <v>769</v>
      </c>
      <c r="G10" s="2" t="s">
        <v>769</v>
      </c>
    </row>
    <row r="11">
      <c r="A11" s="2" t="s">
        <v>770</v>
      </c>
      <c r="D11" s="2" t="s">
        <v>771</v>
      </c>
      <c r="G11" s="2" t="s">
        <v>772</v>
      </c>
    </row>
    <row r="13">
      <c r="A13" s="2" t="s">
        <v>773</v>
      </c>
      <c r="D13" s="2" t="s">
        <v>774</v>
      </c>
      <c r="G13" s="2" t="s">
        <v>775</v>
      </c>
    </row>
    <row r="14">
      <c r="A14" s="2" t="s">
        <v>776</v>
      </c>
      <c r="D14" s="2" t="s">
        <v>777</v>
      </c>
      <c r="G14" s="2" t="s">
        <v>778</v>
      </c>
    </row>
    <row r="15">
      <c r="A15" s="2" t="s">
        <v>779</v>
      </c>
      <c r="D15" s="2" t="s">
        <v>780</v>
      </c>
      <c r="G15" s="2" t="s">
        <v>781</v>
      </c>
    </row>
    <row r="17">
      <c r="A17" s="2" t="s">
        <v>782</v>
      </c>
      <c r="D17" s="2" t="s">
        <v>783</v>
      </c>
    </row>
    <row r="18">
      <c r="A18" s="2" t="s">
        <v>784</v>
      </c>
      <c r="D18" s="2" t="s">
        <v>785</v>
      </c>
    </row>
    <row r="19">
      <c r="A19" s="2" t="s">
        <v>786</v>
      </c>
      <c r="D19" s="2" t="s">
        <v>787</v>
      </c>
    </row>
  </sheetData>
  <drawing r:id="rId1"/>
</worksheet>
</file>