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danisode_chalmers_se/Documents/Chalmers/Project course - MPSYS/Project---Multi-Modal-Question-Answering-System/"/>
    </mc:Choice>
  </mc:AlternateContent>
  <xr:revisionPtr revIDLastSave="366" documentId="8_{8C7EE26B-39B4-4F39-BAE9-45D32F4161C0}" xr6:coauthVersionLast="47" xr6:coauthVersionMax="47" xr10:uidLastSave="{4C3C999E-BB23-4950-980F-ED58A4376C68}"/>
  <bookViews>
    <workbookView xWindow="-96" yWindow="-96" windowWidth="23232" windowHeight="12432" xr2:uid="{6BF43B01-4A94-4E0D-962B-546533279F6A}"/>
  </bookViews>
  <sheets>
    <sheet name="Gantt-schema" sheetId="1" r:id="rId1"/>
    <sheet name="Settings" sheetId="2" r:id="rId2"/>
  </sheets>
  <definedNames>
    <definedName name="arbetsdagar" localSheetId="0">'Gantt-schema'!$F1</definedName>
    <definedName name="datum" localSheetId="0">'Gantt-schema'!A$4</definedName>
    <definedName name="datum" localSheetId="1">'Gantt-schema'!A$4</definedName>
    <definedName name="helgdagar">Settings!$K$16</definedName>
    <definedName name="Högtider">OFFSET(Settings!$K$18,,,COUNTA(Settings!$K$18:$K$118))</definedName>
    <definedName name="projekt_medlemmar" localSheetId="1">Settings!$D1</definedName>
    <definedName name="uppgift_tilldelad_till" localSheetId="0">'Gantt-schema'!$D1</definedName>
    <definedName name="uppgift_tilldelad_till" localSheetId="1">'Gantt-schema'!$D1</definedName>
    <definedName name="uppgifter_färdigt" localSheetId="0">'Gantt-schema'!$E1</definedName>
    <definedName name="uppgifter_slut" localSheetId="0">'Gantt-schema'!$H1</definedName>
    <definedName name="uppgifter_slut" localSheetId="1">'Gantt-schema'!$H1</definedName>
    <definedName name="uppgifter_start" localSheetId="0">'Gantt-schema'!$G1</definedName>
    <definedName name="uppgifter_start" localSheetId="1">'Gantt-schema'!$G1</definedName>
    <definedName name="_xlnm.Print_Area" localSheetId="0">'Gantt-schema'!$A$1:$BL$41</definedName>
    <definedName name="visa_färger">Settings!$K$11</definedName>
    <definedName name="visa_försenat">Settings!$K$7</definedName>
    <definedName name="visa_helgdagar">Settings!$K$9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F37" i="1" a="1"/>
  <c r="F37" i="1" s="1"/>
  <c r="G41" i="1" l="1"/>
  <c r="F41" i="1" s="1" a="1"/>
  <c r="F41" i="1" s="1"/>
  <c r="F38" i="1" a="1"/>
  <c r="F38" i="1" s="1"/>
  <c r="H11" i="1"/>
  <c r="G13" i="1" s="1"/>
  <c r="F18" i="1" a="1"/>
  <c r="F18" i="1" s="1"/>
  <c r="F25" i="1" a="1"/>
  <c r="F25" i="1" s="1"/>
  <c r="F33" i="1" a="1"/>
  <c r="F33" i="1" s="1"/>
  <c r="F12" i="1" a="1"/>
  <c r="F12" i="1" s="1"/>
  <c r="F15" i="1" a="1"/>
  <c r="F15" i="1" s="1"/>
  <c r="F9" i="1" a="1"/>
  <c r="F9" i="1" s="1"/>
  <c r="D4" i="1"/>
  <c r="D5" i="1"/>
  <c r="J4" i="1" s="1" a="1"/>
  <c r="J4" i="1" s="1"/>
  <c r="K4" i="1" s="1" a="1"/>
  <c r="K4" i="1" s="1"/>
  <c r="B2" i="1"/>
  <c r="F40" i="1" l="1" a="1"/>
  <c r="F40" i="1" s="1"/>
  <c r="F39" i="1" a="1"/>
  <c r="F39" i="1" s="1"/>
  <c r="H13" i="1"/>
  <c r="F13" i="1" s="1" a="1"/>
  <c r="F13" i="1" s="1"/>
  <c r="G14" i="1"/>
  <c r="L5" i="1"/>
  <c r="L4" i="1" a="1"/>
  <c r="L4" i="1" s="1"/>
  <c r="M4" i="1" s="1" a="1"/>
  <c r="M4" i="1" s="1"/>
  <c r="K8" i="1"/>
  <c r="G11" i="1"/>
  <c r="F11" i="1" s="1" a="1"/>
  <c r="F11" i="1" s="1"/>
  <c r="J8" i="1"/>
  <c r="G10" i="1"/>
  <c r="F10" i="1" s="1" a="1"/>
  <c r="F10" i="1" s="1"/>
  <c r="K5" i="1"/>
  <c r="G16" i="1" l="1"/>
  <c r="H14" i="1"/>
  <c r="F14" i="1" s="1" a="1"/>
  <c r="F14" i="1" s="1"/>
  <c r="M5" i="1"/>
  <c r="N4" i="1" a="1"/>
  <c r="N4" i="1" s="1"/>
  <c r="N5" i="1"/>
  <c r="L8" i="1"/>
  <c r="H16" i="1" l="1"/>
  <c r="G17" i="1"/>
  <c r="O5" i="1"/>
  <c r="O4" i="1" a="1"/>
  <c r="O4" i="1" s="1"/>
  <c r="M8" i="1"/>
  <c r="H17" i="1" l="1"/>
  <c r="F16" i="1" a="1"/>
  <c r="F16" i="1" s="1"/>
  <c r="P4" i="1" a="1"/>
  <c r="P4" i="1" s="1"/>
  <c r="P5" i="1"/>
  <c r="N8" i="1"/>
  <c r="F17" i="1" l="1" a="1"/>
  <c r="F17" i="1" s="1"/>
  <c r="G19" i="1"/>
  <c r="H19" i="1" s="1"/>
  <c r="Q5" i="1"/>
  <c r="Q4" i="1" a="1"/>
  <c r="Q4" i="1" s="1"/>
  <c r="O8" i="1"/>
  <c r="P8" i="1"/>
  <c r="G20" i="1" l="1"/>
  <c r="R4" i="1" a="1"/>
  <c r="R4" i="1" s="1"/>
  <c r="R5" i="1"/>
  <c r="Q8" i="1"/>
  <c r="G21" i="1" l="1"/>
  <c r="H20" i="1"/>
  <c r="H21" i="1" s="1"/>
  <c r="H22" i="1" s="1"/>
  <c r="H23" i="1" s="1"/>
  <c r="H24" i="1" s="1"/>
  <c r="F19" i="1" a="1"/>
  <c r="F19" i="1" s="1"/>
  <c r="S5" i="1"/>
  <c r="S4" i="1" a="1"/>
  <c r="S4" i="1" s="1"/>
  <c r="R8" i="1"/>
  <c r="F20" i="1" l="1" a="1"/>
  <c r="F20" i="1" s="1"/>
  <c r="G26" i="1"/>
  <c r="G22" i="1"/>
  <c r="F21" i="1" a="1"/>
  <c r="F21" i="1" s="1"/>
  <c r="T4" i="1" a="1"/>
  <c r="T4" i="1" s="1"/>
  <c r="T5" i="1"/>
  <c r="S8" i="1"/>
  <c r="G27" i="1" l="1"/>
  <c r="G28" i="1" s="1"/>
  <c r="H26" i="1"/>
  <c r="G23" i="1"/>
  <c r="F22" i="1" a="1"/>
  <c r="F22" i="1" s="1"/>
  <c r="U4" i="1" a="1"/>
  <c r="U4" i="1" s="1"/>
  <c r="U5" i="1"/>
  <c r="T8" i="1"/>
  <c r="G29" i="1" l="1"/>
  <c r="G30" i="1" s="1"/>
  <c r="H27" i="1"/>
  <c r="F26" i="1" a="1"/>
  <c r="F26" i="1" s="1"/>
  <c r="G24" i="1"/>
  <c r="F24" i="1" s="1" a="1"/>
  <c r="F24" i="1" s="1"/>
  <c r="F23" i="1" a="1"/>
  <c r="F23" i="1" s="1"/>
  <c r="V4" i="1" a="1"/>
  <c r="V4" i="1" s="1"/>
  <c r="V5" i="1"/>
  <c r="U8" i="1"/>
  <c r="G31" i="1" l="1"/>
  <c r="H28" i="1"/>
  <c r="F27" i="1" a="1"/>
  <c r="F27" i="1" s="1"/>
  <c r="G32" i="1"/>
  <c r="W5" i="1"/>
  <c r="W4" i="1" a="1"/>
  <c r="W4" i="1" s="1"/>
  <c r="V8" i="1"/>
  <c r="H29" i="1" l="1"/>
  <c r="H30" i="1" s="1"/>
  <c r="F28" i="1" a="1"/>
  <c r="F28" i="1" s="1"/>
  <c r="X4" i="1" a="1"/>
  <c r="X4" i="1" s="1"/>
  <c r="X5" i="1"/>
  <c r="W8" i="1"/>
  <c r="H31" i="1" l="1"/>
  <c r="F31" i="1" s="1" a="1"/>
  <c r="F31" i="1" s="1"/>
  <c r="F30" i="1" a="1"/>
  <c r="F30" i="1" s="1"/>
  <c r="H32" i="1"/>
  <c r="F29" i="1" a="1"/>
  <c r="F29" i="1" s="1"/>
  <c r="Y5" i="1"/>
  <c r="Y4" i="1" a="1"/>
  <c r="Y4" i="1" s="1"/>
  <c r="X8" i="1"/>
  <c r="G34" i="1" l="1"/>
  <c r="F32" i="1" a="1"/>
  <c r="F32" i="1" s="1"/>
  <c r="Z4" i="1" a="1"/>
  <c r="Z4" i="1" s="1"/>
  <c r="Z5" i="1"/>
  <c r="Y8" i="1"/>
  <c r="G35" i="1" l="1"/>
  <c r="H34" i="1"/>
  <c r="H35" i="1" s="1"/>
  <c r="AA5" i="1"/>
  <c r="AA4" i="1" a="1"/>
  <c r="AA4" i="1" s="1"/>
  <c r="Z8" i="1"/>
  <c r="G36" i="1" l="1"/>
  <c r="F35" i="1" a="1"/>
  <c r="F35" i="1" s="1"/>
  <c r="H36" i="1"/>
  <c r="F34" i="1" a="1"/>
  <c r="F34" i="1" s="1"/>
  <c r="AB4" i="1" a="1"/>
  <c r="AB4" i="1" s="1"/>
  <c r="AB5" i="1"/>
  <c r="AA8" i="1"/>
  <c r="F36" i="1" l="1" a="1"/>
  <c r="F36" i="1" s="1"/>
  <c r="AC4" i="1" a="1"/>
  <c r="AC4" i="1" s="1"/>
  <c r="AC5" i="1"/>
  <c r="AB8" i="1"/>
  <c r="AD4" i="1" l="1" a="1"/>
  <c r="AD4" i="1" s="1"/>
  <c r="AD5" i="1"/>
  <c r="AC8" i="1"/>
  <c r="AE5" i="1" l="1"/>
  <c r="AE4" i="1" a="1"/>
  <c r="AE4" i="1" s="1"/>
  <c r="AD8" i="1"/>
  <c r="AF4" i="1" l="1" a="1"/>
  <c r="AF4" i="1" s="1"/>
  <c r="AF5" i="1"/>
  <c r="AE8" i="1"/>
  <c r="AG5" i="1" l="1"/>
  <c r="AG4" i="1" a="1"/>
  <c r="AG4" i="1" s="1"/>
  <c r="AF8" i="1"/>
  <c r="AH4" i="1" l="1" a="1"/>
  <c r="AH4" i="1" s="1"/>
  <c r="AH5" i="1"/>
  <c r="AG8" i="1"/>
  <c r="AI5" i="1" l="1"/>
  <c r="AI4" i="1" a="1"/>
  <c r="AI4" i="1" s="1"/>
  <c r="AH8" i="1"/>
  <c r="AJ4" i="1" l="1" a="1"/>
  <c r="AJ4" i="1" s="1"/>
  <c r="AJ5" i="1"/>
  <c r="AI8" i="1"/>
  <c r="AK4" i="1" l="1" a="1"/>
  <c r="AK4" i="1" s="1"/>
  <c r="AK5" i="1"/>
  <c r="AJ8" i="1"/>
  <c r="AL4" i="1" l="1" a="1"/>
  <c r="AL4" i="1" s="1"/>
  <c r="AL5" i="1"/>
  <c r="AK8" i="1"/>
  <c r="AM5" i="1" l="1"/>
  <c r="AM4" i="1" a="1"/>
  <c r="AM4" i="1" s="1"/>
  <c r="AL8" i="1"/>
  <c r="AN4" i="1" l="1" a="1"/>
  <c r="AN4" i="1" s="1"/>
  <c r="AN5" i="1"/>
  <c r="AM8" i="1"/>
  <c r="AO5" i="1" l="1"/>
  <c r="AO4" i="1" a="1"/>
  <c r="AO4" i="1" s="1"/>
  <c r="AN8" i="1"/>
  <c r="AP4" i="1" l="1" a="1"/>
  <c r="AP4" i="1" s="1"/>
  <c r="AP5" i="1"/>
  <c r="AO8" i="1"/>
  <c r="AQ5" i="1" l="1"/>
  <c r="AQ4" i="1" a="1"/>
  <c r="AQ4" i="1" s="1"/>
  <c r="AP8" i="1"/>
  <c r="AR4" i="1" l="1" a="1"/>
  <c r="AR4" i="1" s="1"/>
  <c r="AR5" i="1"/>
  <c r="AQ8" i="1"/>
  <c r="AS4" i="1" l="1" a="1"/>
  <c r="AS4" i="1" s="1"/>
  <c r="AS5" i="1"/>
  <c r="AR8" i="1"/>
  <c r="AT4" i="1" l="1" a="1"/>
  <c r="AT4" i="1" s="1"/>
  <c r="AT5" i="1"/>
  <c r="AS8" i="1"/>
  <c r="AU5" i="1" l="1"/>
  <c r="AU4" i="1" a="1"/>
  <c r="AU4" i="1" s="1"/>
  <c r="AT8" i="1"/>
  <c r="AV4" i="1" l="1" a="1"/>
  <c r="AV4" i="1" s="1"/>
  <c r="AV5" i="1"/>
  <c r="AU8" i="1"/>
  <c r="AW5" i="1" l="1"/>
  <c r="AW4" i="1" a="1"/>
  <c r="AW4" i="1" s="1"/>
  <c r="AV8" i="1"/>
  <c r="AX4" i="1" l="1" a="1"/>
  <c r="AX4" i="1" s="1"/>
  <c r="AX5" i="1"/>
  <c r="AW8" i="1"/>
  <c r="AY5" i="1" l="1"/>
  <c r="AY4" i="1" a="1"/>
  <c r="AY4" i="1" s="1"/>
  <c r="AX8" i="1"/>
  <c r="AZ4" i="1" l="1" a="1"/>
  <c r="AZ4" i="1" s="1"/>
  <c r="AZ5" i="1"/>
  <c r="AY8" i="1"/>
  <c r="BA5" i="1" l="1"/>
  <c r="BA4" i="1" a="1"/>
  <c r="BA4" i="1" s="1"/>
  <c r="AZ8" i="1"/>
  <c r="BB4" i="1" l="1" a="1"/>
  <c r="BB4" i="1" s="1"/>
  <c r="BB5" i="1"/>
  <c r="BA8" i="1"/>
  <c r="BC5" i="1" l="1"/>
  <c r="BC4" i="1" a="1"/>
  <c r="BC4" i="1" s="1"/>
  <c r="BB8" i="1"/>
  <c r="BD4" i="1" l="1" a="1"/>
  <c r="BD4" i="1" s="1"/>
  <c r="BD5" i="1"/>
  <c r="BC8" i="1"/>
  <c r="BE4" i="1" l="1" a="1"/>
  <c r="BE4" i="1" s="1"/>
  <c r="BE5" i="1"/>
  <c r="BD8" i="1"/>
  <c r="BF4" i="1" l="1" a="1"/>
  <c r="BF4" i="1" s="1"/>
  <c r="BF5" i="1"/>
  <c r="BE8" i="1"/>
  <c r="BG5" i="1" l="1"/>
  <c r="BG4" i="1" a="1"/>
  <c r="BG4" i="1" s="1"/>
  <c r="BF8" i="1"/>
  <c r="BH4" i="1" l="1" a="1"/>
  <c r="BH4" i="1" s="1"/>
  <c r="BH5" i="1"/>
  <c r="BG8" i="1"/>
  <c r="BI5" i="1" l="1"/>
  <c r="BI4" i="1" a="1"/>
  <c r="BI4" i="1" s="1"/>
  <c r="BH8" i="1"/>
  <c r="BJ4" i="1" l="1" a="1"/>
  <c r="BJ4" i="1" s="1"/>
  <c r="BJ5" i="1"/>
  <c r="BI8" i="1"/>
  <c r="BK5" i="1" l="1"/>
  <c r="BK4" i="1" a="1"/>
  <c r="BK4" i="1" s="1"/>
  <c r="BJ8" i="1"/>
  <c r="BL4" i="1" l="1" a="1"/>
  <c r="BL4" i="1" s="1"/>
  <c r="BL5" i="1"/>
  <c r="BK8" i="1"/>
  <c r="BL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<sst xmlns="http://schemas.openxmlformats.org/spreadsheetml/2006/main" count="94" uniqueCount="65">
  <si>
    <t>START</t>
  </si>
  <si>
    <t xml:space="preserve">Projekt Start:  </t>
  </si>
  <si>
    <t xml:space="preserve"> </t>
  </si>
  <si>
    <t>0000011</t>
  </si>
  <si>
    <t>Daniel</t>
  </si>
  <si>
    <t>Project name:</t>
  </si>
  <si>
    <t>Settings</t>
  </si>
  <si>
    <t>Design and Develop a Versatile Multi-Modal Question Answering System</t>
  </si>
  <si>
    <t xml:space="preserve">Show late: </t>
  </si>
  <si>
    <t xml:space="preserve">Show weekend: </t>
  </si>
  <si>
    <t xml:space="preserve">Show colors: </t>
  </si>
  <si>
    <t>Sanam</t>
  </si>
  <si>
    <t>Abhijeet</t>
  </si>
  <si>
    <t>Mirarash</t>
  </si>
  <si>
    <t>All</t>
  </si>
  <si>
    <t>Weekends:</t>
  </si>
  <si>
    <t>Holidays:</t>
  </si>
  <si>
    <t>Weekends and holidays:</t>
  </si>
  <si>
    <t>In click</t>
  </si>
  <si>
    <t>Project Members</t>
  </si>
  <si>
    <t>Project Data:</t>
  </si>
  <si>
    <t>Project leader:</t>
  </si>
  <si>
    <t>Project members:</t>
  </si>
  <si>
    <t>Project start date:</t>
  </si>
  <si>
    <t>Week:</t>
  </si>
  <si>
    <t>TASKS</t>
  </si>
  <si>
    <t>RESPONSIBLE</t>
  </si>
  <si>
    <t>PROGRESS</t>
  </si>
  <si>
    <t>WORKING DAYS</t>
  </si>
  <si>
    <t>FINISH</t>
  </si>
  <si>
    <t>Introduction to Multi-modal Systems</t>
  </si>
  <si>
    <t>Learn about Multi-modal systems</t>
  </si>
  <si>
    <t>Planning report</t>
  </si>
  <si>
    <t>Consolidation and Alignment</t>
  </si>
  <si>
    <t xml:space="preserve">Deep Dive into MM Systems </t>
  </si>
  <si>
    <t>Design and Prototyping of the MM System</t>
  </si>
  <si>
    <t>System Enhancement and Testing</t>
  </si>
  <si>
    <t>Summarization, Reporting and Feedback</t>
  </si>
  <si>
    <t>Code group</t>
  </si>
  <si>
    <t>Research group</t>
  </si>
  <si>
    <t>Thorough understanding of arcitecture and models</t>
  </si>
  <si>
    <t>Thorough understanding of libraries and coding tools</t>
  </si>
  <si>
    <t>Plan clear roadmap for upcoming week</t>
  </si>
  <si>
    <t>Sync knowledge between groups</t>
  </si>
  <si>
    <t>Break down components of MM systems</t>
  </si>
  <si>
    <t>Design potential arcitecture for MM questioning system</t>
  </si>
  <si>
    <t>Investigate limitations and pre vs post-fusion</t>
  </si>
  <si>
    <t xml:space="preserve">Deploy 2 online MM systems </t>
  </si>
  <si>
    <t>Investigate existing models and general-purpose system</t>
  </si>
  <si>
    <t>Establish library and cloud instance</t>
  </si>
  <si>
    <t>Data standardization</t>
  </si>
  <si>
    <t>Performance evaluation</t>
  </si>
  <si>
    <t>Arcitecture design</t>
  </si>
  <si>
    <t>Integration and exploration</t>
  </si>
  <si>
    <t>Testing and dataset preparation</t>
  </si>
  <si>
    <t>Data preprocessing and fusion strategy</t>
  </si>
  <si>
    <t>Pipeline development and management</t>
  </si>
  <si>
    <t>Finalize codebase</t>
  </si>
  <si>
    <t>Summarization of project and engaging with Braviz</t>
  </si>
  <si>
    <t>Report</t>
  </si>
  <si>
    <t>Draft report</t>
  </si>
  <si>
    <t>Peer review of draft report</t>
  </si>
  <si>
    <t>Presentation</t>
  </si>
  <si>
    <t>Final report</t>
  </si>
  <si>
    <t>Prepare presentation for Braviz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</si>
</sst>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d\ mmmm\ 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74CAA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6"/>
      <color rgb="FF44546A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E2C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5" borderId="0" xfId="0" applyFill="1"/>
    <xf numFmtId="0" fontId="0" fillId="5" borderId="0" xfId="0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3" fillId="4" borderId="0" xfId="1" applyFill="1" applyAlignment="1">
      <alignment horizontal="center" vertical="top"/>
    </xf>
    <xf numFmtId="0" fontId="7" fillId="4" borderId="0" xfId="1" applyFont="1" applyFill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0" fillId="6" borderId="0" xfId="0" applyFill="1"/>
    <xf numFmtId="15" fontId="0" fillId="6" borderId="0" xfId="0" applyNumberFormat="1" applyFill="1" applyAlignment="1">
      <alignment horizontal="left"/>
    </xf>
    <xf numFmtId="0" fontId="4" fillId="0" borderId="0" xfId="0" applyFont="1"/>
    <xf numFmtId="0" fontId="0" fillId="6" borderId="2" xfId="0" applyFill="1" applyBorder="1"/>
    <xf numFmtId="0" fontId="10" fillId="0" borderId="0" xfId="0" applyFont="1" applyAlignment="1">
      <alignment horizontal="left"/>
    </xf>
    <xf numFmtId="0" fontId="4" fillId="5" borderId="0" xfId="0" applyFont="1" applyFill="1"/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/>
    <xf numFmtId="0" fontId="13" fillId="0" borderId="3" xfId="0" applyFont="1" applyBorder="1" applyAlignment="1">
      <alignment horizontal="center" vertical="center"/>
    </xf>
    <xf numFmtId="9" fontId="13" fillId="0" borderId="3" xfId="0" applyNumberFormat="1" applyFont="1" applyBorder="1" applyAlignment="1">
      <alignment horizontal="center"/>
    </xf>
    <xf numFmtId="15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49" fontId="0" fillId="6" borderId="0" xfId="0" applyNumberFormat="1" applyFill="1"/>
    <xf numFmtId="15" fontId="0" fillId="6" borderId="2" xfId="0" applyNumberForma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5" fillId="7" borderId="0" xfId="0" applyFont="1" applyFill="1"/>
    <xf numFmtId="15" fontId="6" fillId="3" borderId="0" xfId="0" applyNumberFormat="1" applyFont="1" applyFill="1" applyAlignment="1">
      <alignment horizontal="center" vertical="center" textRotation="90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6" borderId="0" xfId="0" applyFill="1" applyAlignment="1">
      <alignment horizontal="center" vertical="top" wrapText="1"/>
    </xf>
    <xf numFmtId="0" fontId="15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</cellXfs>
  <cellStyles count="2">
    <cellStyle name="60 % - Dekorfärg5" xfId="1" builtinId="48"/>
    <cellStyle name="Normal" xfId="0" builtinId="0"/>
  </cellStyles>
  <dxfs count="177"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9" tint="0.5999633777886288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9" tint="0.5999633777886288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9" tint="0.5999633777886288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9" tint="0.5999633777886288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0" tint="-4.9989318521683403E-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1FF74"/>
      <color rgb="FFFFA615"/>
      <color rgb="FFFFFF00"/>
      <color rgb="FFFF3399"/>
      <color rgb="FF74CAA3"/>
      <color rgb="FFB2E2CC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Scroll" dx="22" fmlaLink="$H$3" horiz="1" max="100" min="1" page="10"/>
</file>

<file path=xl/ctrlProps/ctrlProp2.xml><?xml version="1.0" encoding="utf-8"?>
<formControlPr xmlns="http://schemas.microsoft.com/office/spreadsheetml/2009/9/main" objectType="CheckBox" checked="Checked" fmlaLink="visa_försenat" lockText="1" noThreeD="1"/>
</file>

<file path=xl/ctrlProps/ctrlProp3.xml><?xml version="1.0" encoding="utf-8"?>
<formControlPr xmlns="http://schemas.microsoft.com/office/spreadsheetml/2009/9/main" objectType="CheckBox" fmlaLink="visa_helgdagar" lockText="1" noThreeD="1"/>
</file>

<file path=xl/ctrlProps/ctrlProp4.xml><?xml version="1.0" encoding="utf-8"?>
<formControlPr xmlns="http://schemas.microsoft.com/office/spreadsheetml/2009/9/main" objectType="CheckBox" fmlaLink="visa_färger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Inst&#228;llningar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'Gantt-schema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297180</xdr:rowOff>
        </xdr:from>
        <xdr:to>
          <xdr:col>24</xdr:col>
          <xdr:colOff>190500</xdr:colOff>
          <xdr:row>2</xdr:row>
          <xdr:rowOff>163830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25</xdr:col>
      <xdr:colOff>179293</xdr:colOff>
      <xdr:row>0</xdr:row>
      <xdr:rowOff>209737</xdr:rowOff>
    </xdr:from>
    <xdr:to>
      <xdr:col>30</xdr:col>
      <xdr:colOff>137646</xdr:colOff>
      <xdr:row>1</xdr:row>
      <xdr:rowOff>190499</xdr:rowOff>
    </xdr:to>
    <xdr:sp macro="" textlink="">
      <xdr:nvSpPr>
        <xdr:cNvPr id="4" name="Rektangel: rundade hör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508440" y="209737"/>
          <a:ext cx="1134971" cy="395380"/>
        </a:xfrm>
        <a:prstGeom prst="roundRect">
          <a:avLst>
            <a:gd name="adj" fmla="val 2037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25</xdr:col>
      <xdr:colOff>216087</xdr:colOff>
      <xdr:row>0</xdr:row>
      <xdr:rowOff>237003</xdr:rowOff>
    </xdr:from>
    <xdr:to>
      <xdr:col>31</xdr:col>
      <xdr:colOff>67233</xdr:colOff>
      <xdr:row>1</xdr:row>
      <xdr:rowOff>124948</xdr:rowOff>
    </xdr:to>
    <xdr:grpSp>
      <xdr:nvGrpSpPr>
        <xdr:cNvPr id="6" name="Grupp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939016" y="237003"/>
          <a:ext cx="1353374" cy="301602"/>
          <a:chOff x="11545234" y="237003"/>
          <a:chExt cx="1263087" cy="302563"/>
        </a:xfrm>
      </xdr:grpSpPr>
      <xdr:sp macro="" textlink="">
        <xdr:nvSpPr>
          <xdr:cNvPr id="8" name="textruta 2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11762995" y="268942"/>
            <a:ext cx="1045326" cy="270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sv-SE" sz="1100" b="1">
                <a:solidFill>
                  <a:schemeClr val="bg1"/>
                </a:solidFill>
              </a:rPr>
              <a:t>Inställningar</a:t>
            </a:r>
          </a:p>
        </xdr:txBody>
      </xdr:sp>
      <xdr:pic>
        <xdr:nvPicPr>
          <xdr:cNvPr id="9" name="Bild 4" descr="Ett kugghjul med hel fyllni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1545234" y="237003"/>
            <a:ext cx="266471" cy="300879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179293</xdr:colOff>
      <xdr:row>0</xdr:row>
      <xdr:rowOff>209737</xdr:rowOff>
    </xdr:from>
    <xdr:to>
      <xdr:col>30</xdr:col>
      <xdr:colOff>137646</xdr:colOff>
      <xdr:row>1</xdr:row>
      <xdr:rowOff>190499</xdr:rowOff>
    </xdr:to>
    <xdr:sp macro="" textlink="">
      <xdr:nvSpPr>
        <xdr:cNvPr id="2" name="Rektangel: rundade hör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508440" y="209737"/>
          <a:ext cx="1134971" cy="395380"/>
        </a:xfrm>
        <a:prstGeom prst="roundRect">
          <a:avLst>
            <a:gd name="adj" fmla="val 2037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25</xdr:col>
      <xdr:colOff>216087</xdr:colOff>
      <xdr:row>0</xdr:row>
      <xdr:rowOff>237003</xdr:rowOff>
    </xdr:from>
    <xdr:to>
      <xdr:col>31</xdr:col>
      <xdr:colOff>67233</xdr:colOff>
      <xdr:row>1</xdr:row>
      <xdr:rowOff>124948</xdr:rowOff>
    </xdr:to>
    <xdr:grpSp>
      <xdr:nvGrpSpPr>
        <xdr:cNvPr id="7" name="Grupp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4939016" y="237003"/>
          <a:ext cx="1353374" cy="301602"/>
          <a:chOff x="11545234" y="237003"/>
          <a:chExt cx="1263087" cy="302563"/>
        </a:xfrm>
      </xdr:grpSpPr>
      <xdr:sp macro="" textlink="">
        <xdr:nvSpPr>
          <xdr:cNvPr id="3" name="textruta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1762995" y="268942"/>
            <a:ext cx="1045326" cy="270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sv-SE" sz="1100" b="1">
                <a:solidFill>
                  <a:schemeClr val="bg1"/>
                </a:solidFill>
              </a:rPr>
              <a:t>Settings</a:t>
            </a:r>
          </a:p>
        </xdr:txBody>
      </xdr:sp>
      <xdr:pic>
        <xdr:nvPicPr>
          <xdr:cNvPr id="5" name="Bild 4" descr="Ett kugghjul med hel fyllni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1545234" y="237003"/>
            <a:ext cx="266471" cy="300879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19050</xdr:rowOff>
        </xdr:from>
        <xdr:to>
          <xdr:col>7</xdr:col>
          <xdr:colOff>495300</xdr:colOff>
          <xdr:row>4</xdr:row>
          <xdr:rowOff>49530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to 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38100</xdr:rowOff>
        </xdr:from>
        <xdr:to>
          <xdr:col>7</xdr:col>
          <xdr:colOff>495300</xdr:colOff>
          <xdr:row>5</xdr:row>
          <xdr:rowOff>68580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weekend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49530</xdr:rowOff>
        </xdr:from>
        <xdr:to>
          <xdr:col>7</xdr:col>
          <xdr:colOff>495300</xdr:colOff>
          <xdr:row>6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member colors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317045</xdr:colOff>
      <xdr:row>1</xdr:row>
      <xdr:rowOff>28574</xdr:rowOff>
    </xdr:from>
    <xdr:to>
      <xdr:col>20</xdr:col>
      <xdr:colOff>395478</xdr:colOff>
      <xdr:row>2</xdr:row>
      <xdr:rowOff>227050</xdr:rowOff>
    </xdr:to>
    <xdr:grpSp>
      <xdr:nvGrpSpPr>
        <xdr:cNvPr id="2" name="Grup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4566445" y="213631"/>
          <a:ext cx="1362947" cy="383533"/>
          <a:chOff x="12219214" y="163285"/>
          <a:chExt cx="1303075" cy="388976"/>
        </a:xfrm>
      </xdr:grpSpPr>
      <xdr:sp macro="" textlink="">
        <xdr:nvSpPr>
          <xdr:cNvPr id="6" name="Rektangel: rundade hörn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2219214" y="163285"/>
            <a:ext cx="1114960" cy="388976"/>
          </a:xfrm>
          <a:prstGeom prst="roundRect">
            <a:avLst>
              <a:gd name="adj" fmla="val 20371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/>
          </a:p>
        </xdr:txBody>
      </xdr:sp>
      <xdr:sp macro="" textlink="">
        <xdr:nvSpPr>
          <xdr:cNvPr id="8" name="textruta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12477747" y="204107"/>
            <a:ext cx="1044542" cy="2553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sv-SE" sz="1400" b="1">
                <a:solidFill>
                  <a:schemeClr val="bg1"/>
                </a:solidFill>
              </a:rPr>
              <a:t>Return</a:t>
            </a:r>
          </a:p>
        </xdr:txBody>
      </xdr:sp>
      <xdr:pic>
        <xdr:nvPicPr>
          <xdr:cNvPr id="9" name="Bild 8" descr="Bakåt med hel fyllning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rcRect/>
          <a:stretch/>
        </xdr:blipFill>
        <xdr:spPr>
          <a:xfrm>
            <a:off x="12256002" y="207104"/>
            <a:ext cx="261405" cy="26140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7FF8-8755-47C3-920E-D95C694FD2A2}">
  <sheetPr codeName="Blad1">
    <pageSetUpPr fitToPage="1"/>
  </sheetPr>
  <dimension ref="B1:BL41"/>
  <sheetViews>
    <sheetView showGridLines="0" tabSelected="1" zoomScale="70" zoomScaleNormal="70" workbookViewId="0">
      <selection sqref="A1:BL41"/>
    </sheetView>
  </sheetViews>
  <sheetFormatPr defaultRowHeight="14.4" x14ac:dyDescent="0.55000000000000004"/>
  <cols>
    <col min="1" max="1" width="5.41796875" customWidth="1"/>
    <col min="2" max="2" width="47.05078125" customWidth="1"/>
    <col min="3" max="3" width="0.578125" customWidth="1"/>
    <col min="4" max="4" width="17.578125" customWidth="1"/>
    <col min="5" max="6" width="20.83984375" customWidth="1"/>
    <col min="7" max="7" width="17.83984375" customWidth="1"/>
    <col min="8" max="8" width="15.68359375" customWidth="1"/>
    <col min="9" max="9" width="2.15625" customWidth="1"/>
    <col min="10" max="64" width="3.41796875" customWidth="1"/>
    <col min="65" max="69" width="9.15625" customWidth="1"/>
  </cols>
  <sheetData>
    <row r="1" spans="2:64" ht="32.5" customHeight="1" x14ac:dyDescent="0.55000000000000004">
      <c r="Q1" t="s">
        <v>2</v>
      </c>
    </row>
    <row r="2" spans="2:64" ht="23.1" x14ac:dyDescent="0.85">
      <c r="B2" s="1" t="str">
        <f>Settings!D7</f>
        <v>Design and Develop a Versatile Multi-Modal Question Answering System</v>
      </c>
      <c r="C2" s="1"/>
      <c r="D2" s="1"/>
      <c r="H2" s="5"/>
      <c r="AG2" s="17"/>
    </row>
    <row r="3" spans="2:64" x14ac:dyDescent="0.55000000000000004">
      <c r="G3" t="s">
        <v>24</v>
      </c>
      <c r="H3" s="8">
        <v>1</v>
      </c>
      <c r="I3" s="7"/>
      <c r="J3" s="7"/>
    </row>
    <row r="4" spans="2:64" ht="15" customHeight="1" x14ac:dyDescent="0.55000000000000004">
      <c r="B4" s="2" t="s">
        <v>21</v>
      </c>
      <c r="C4" s="2"/>
      <c r="D4" t="str">
        <f>IF(Settings!D9="","",Settings!D9)</f>
        <v>Sanam</v>
      </c>
      <c r="E4" s="3"/>
      <c r="F4" s="3"/>
      <c r="J4" s="33" cm="1">
        <f t="array" aca="1" ref="J4" ca="1">IF(visa_helgdagar,D5-WEEKDAY(D5,3)+(H3-1)*7,WORKDAY.INTL(D5-WEEKDAY(D5,3)+(H3-1)*7-1,1,helgdagar,IFERROR(Högtider,0)))</f>
        <v>45229</v>
      </c>
      <c r="K4" s="33" cm="1">
        <f t="array" aca="1" ref="K4" ca="1">IF(visa_helgdagar,J4+1,WORKDAY.INTL(J4,1,helgdagar,IFERROR(Högtider,0)))</f>
        <v>45230</v>
      </c>
      <c r="L4" s="33" cm="1">
        <f t="array" aca="1" ref="L4" ca="1">IF(visa_helgdagar,K4+1,WORKDAY.INTL(K4,1,helgdagar,IFERROR(Högtider,0)))</f>
        <v>45231</v>
      </c>
      <c r="M4" s="33" cm="1">
        <f t="array" aca="1" ref="M4" ca="1">IF(visa_helgdagar,L4+1,WORKDAY.INTL(L4,1,helgdagar,IFERROR(Högtider,0)))</f>
        <v>45232</v>
      </c>
      <c r="N4" s="33" cm="1">
        <f t="array" aca="1" ref="N4" ca="1">IF(visa_helgdagar,M4+1,WORKDAY.INTL(M4,1,helgdagar,IFERROR(Högtider,0)))</f>
        <v>45233</v>
      </c>
      <c r="O4" s="33" cm="1">
        <f t="array" aca="1" ref="O4" ca="1">IF(visa_helgdagar,N4+1,WORKDAY.INTL(N4,1,helgdagar,IFERROR(Högtider,0)))</f>
        <v>45236</v>
      </c>
      <c r="P4" s="33" cm="1">
        <f t="array" aca="1" ref="P4" ca="1">IF(visa_helgdagar,O4+1,WORKDAY.INTL(O4,1,helgdagar,IFERROR(Högtider,0)))</f>
        <v>45237</v>
      </c>
      <c r="Q4" s="33" cm="1">
        <f t="array" aca="1" ref="Q4" ca="1">IF(visa_helgdagar,P4+1,WORKDAY.INTL(P4,1,helgdagar,IFERROR(Högtider,0)))</f>
        <v>45238</v>
      </c>
      <c r="R4" s="33" cm="1">
        <f t="array" aca="1" ref="R4" ca="1">IF(visa_helgdagar,Q4+1,WORKDAY.INTL(Q4,1,helgdagar,IFERROR(Högtider,0)))</f>
        <v>45239</v>
      </c>
      <c r="S4" s="33" cm="1">
        <f t="array" aca="1" ref="S4" ca="1">IF(visa_helgdagar,R4+1,WORKDAY.INTL(R4,1,helgdagar,IFERROR(Högtider,0)))</f>
        <v>45240</v>
      </c>
      <c r="T4" s="33" cm="1">
        <f t="array" aca="1" ref="T4" ca="1">IF(visa_helgdagar,S4+1,WORKDAY.INTL(S4,1,helgdagar,IFERROR(Högtider,0)))</f>
        <v>45243</v>
      </c>
      <c r="U4" s="33" cm="1">
        <f t="array" aca="1" ref="U4" ca="1">IF(visa_helgdagar,T4+1,WORKDAY.INTL(T4,1,helgdagar,IFERROR(Högtider,0)))</f>
        <v>45244</v>
      </c>
      <c r="V4" s="33" cm="1">
        <f t="array" aca="1" ref="V4" ca="1">IF(visa_helgdagar,U4+1,WORKDAY.INTL(U4,1,helgdagar,IFERROR(Högtider,0)))</f>
        <v>45245</v>
      </c>
      <c r="W4" s="33" cm="1">
        <f t="array" aca="1" ref="W4" ca="1">IF(visa_helgdagar,V4+1,WORKDAY.INTL(V4,1,helgdagar,IFERROR(Högtider,0)))</f>
        <v>45246</v>
      </c>
      <c r="X4" s="33" cm="1">
        <f t="array" aca="1" ref="X4" ca="1">IF(visa_helgdagar,W4+1,WORKDAY.INTL(W4,1,helgdagar,IFERROR(Högtider,0)))</f>
        <v>45247</v>
      </c>
      <c r="Y4" s="33" cm="1">
        <f t="array" aca="1" ref="Y4" ca="1">IF(visa_helgdagar,X4+1,WORKDAY.INTL(X4,1,helgdagar,IFERROR(Högtider,0)))</f>
        <v>45250</v>
      </c>
      <c r="Z4" s="33" cm="1">
        <f t="array" aca="1" ref="Z4" ca="1">IF(visa_helgdagar,Y4+1,WORKDAY.INTL(Y4,1,helgdagar,IFERROR(Högtider,0)))</f>
        <v>45251</v>
      </c>
      <c r="AA4" s="33" cm="1">
        <f t="array" aca="1" ref="AA4" ca="1">IF(visa_helgdagar,Z4+1,WORKDAY.INTL(Z4,1,helgdagar,IFERROR(Högtider,0)))</f>
        <v>45252</v>
      </c>
      <c r="AB4" s="33" cm="1">
        <f t="array" aca="1" ref="AB4" ca="1">IF(visa_helgdagar,AA4+1,WORKDAY.INTL(AA4,1,helgdagar,IFERROR(Högtider,0)))</f>
        <v>45253</v>
      </c>
      <c r="AC4" s="33" cm="1">
        <f t="array" aca="1" ref="AC4" ca="1">IF(visa_helgdagar,AB4+1,WORKDAY.INTL(AB4,1,helgdagar,IFERROR(Högtider,0)))</f>
        <v>45254</v>
      </c>
      <c r="AD4" s="33" cm="1">
        <f t="array" aca="1" ref="AD4" ca="1">IF(visa_helgdagar,AC4+1,WORKDAY.INTL(AC4,1,helgdagar,IFERROR(Högtider,0)))</f>
        <v>45257</v>
      </c>
      <c r="AE4" s="33" cm="1">
        <f t="array" aca="1" ref="AE4" ca="1">IF(visa_helgdagar,AD4+1,WORKDAY.INTL(AD4,1,helgdagar,IFERROR(Högtider,0)))</f>
        <v>45258</v>
      </c>
      <c r="AF4" s="33" cm="1">
        <f t="array" aca="1" ref="AF4" ca="1">IF(visa_helgdagar,AE4+1,WORKDAY.INTL(AE4,1,helgdagar,IFERROR(Högtider,0)))</f>
        <v>45259</v>
      </c>
      <c r="AG4" s="33" cm="1">
        <f t="array" aca="1" ref="AG4" ca="1">IF(visa_helgdagar,AF4+1,WORKDAY.INTL(AF4,1,helgdagar,IFERROR(Högtider,0)))</f>
        <v>45260</v>
      </c>
      <c r="AH4" s="33" cm="1">
        <f t="array" aca="1" ref="AH4" ca="1">IF(visa_helgdagar,AG4+1,WORKDAY.INTL(AG4,1,helgdagar,IFERROR(Högtider,0)))</f>
        <v>45261</v>
      </c>
      <c r="AI4" s="33" cm="1">
        <f t="array" aca="1" ref="AI4" ca="1">IF(visa_helgdagar,AH4+1,WORKDAY.INTL(AH4,1,helgdagar,IFERROR(Högtider,0)))</f>
        <v>45264</v>
      </c>
      <c r="AJ4" s="33" cm="1">
        <f t="array" aca="1" ref="AJ4" ca="1">IF(visa_helgdagar,AI4+1,WORKDAY.INTL(AI4,1,helgdagar,IFERROR(Högtider,0)))</f>
        <v>45265</v>
      </c>
      <c r="AK4" s="33" cm="1">
        <f t="array" aca="1" ref="AK4" ca="1">IF(visa_helgdagar,AJ4+1,WORKDAY.INTL(AJ4,1,helgdagar,IFERROR(Högtider,0)))</f>
        <v>45266</v>
      </c>
      <c r="AL4" s="33" cm="1">
        <f t="array" aca="1" ref="AL4" ca="1">IF(visa_helgdagar,AK4+1,WORKDAY.INTL(AK4,1,helgdagar,IFERROR(Högtider,0)))</f>
        <v>45267</v>
      </c>
      <c r="AM4" s="33" cm="1">
        <f t="array" aca="1" ref="AM4" ca="1">IF(visa_helgdagar,AL4+1,WORKDAY.INTL(AL4,1,helgdagar,IFERROR(Högtider,0)))</f>
        <v>45268</v>
      </c>
      <c r="AN4" s="33" cm="1">
        <f t="array" aca="1" ref="AN4" ca="1">IF(visa_helgdagar,AM4+1,WORKDAY.INTL(AM4,1,helgdagar,IFERROR(Högtider,0)))</f>
        <v>45271</v>
      </c>
      <c r="AO4" s="33" cm="1">
        <f t="array" aca="1" ref="AO4" ca="1">IF(visa_helgdagar,AN4+1,WORKDAY.INTL(AN4,1,helgdagar,IFERROR(Högtider,0)))</f>
        <v>45272</v>
      </c>
      <c r="AP4" s="33" cm="1">
        <f t="array" aca="1" ref="AP4" ca="1">IF(visa_helgdagar,AO4+1,WORKDAY.INTL(AO4,1,helgdagar,IFERROR(Högtider,0)))</f>
        <v>45273</v>
      </c>
      <c r="AQ4" s="33" cm="1">
        <f t="array" aca="1" ref="AQ4" ca="1">IF(visa_helgdagar,AP4+1,WORKDAY.INTL(AP4,1,helgdagar,IFERROR(Högtider,0)))</f>
        <v>45274</v>
      </c>
      <c r="AR4" s="33" cm="1">
        <f t="array" aca="1" ref="AR4" ca="1">IF(visa_helgdagar,AQ4+1,WORKDAY.INTL(AQ4,1,helgdagar,IFERROR(Högtider,0)))</f>
        <v>45275</v>
      </c>
      <c r="AS4" s="33" cm="1">
        <f t="array" aca="1" ref="AS4" ca="1">IF(visa_helgdagar,AR4+1,WORKDAY.INTL(AR4,1,helgdagar,IFERROR(Högtider,0)))</f>
        <v>45278</v>
      </c>
      <c r="AT4" s="33" cm="1">
        <f t="array" aca="1" ref="AT4" ca="1">IF(visa_helgdagar,AS4+1,WORKDAY.INTL(AS4,1,helgdagar,IFERROR(Högtider,0)))</f>
        <v>45279</v>
      </c>
      <c r="AU4" s="33" cm="1">
        <f t="array" aca="1" ref="AU4" ca="1">IF(visa_helgdagar,AT4+1,WORKDAY.INTL(AT4,1,helgdagar,IFERROR(Högtider,0)))</f>
        <v>45280</v>
      </c>
      <c r="AV4" s="33" cm="1">
        <f t="array" aca="1" ref="AV4" ca="1">IF(visa_helgdagar,AU4+1,WORKDAY.INTL(AU4,1,helgdagar,IFERROR(Högtider,0)))</f>
        <v>45281</v>
      </c>
      <c r="AW4" s="33" cm="1">
        <f t="array" aca="1" ref="AW4" ca="1">IF(visa_helgdagar,AV4+1,WORKDAY.INTL(AV4,1,helgdagar,IFERROR(Högtider,0)))</f>
        <v>45282</v>
      </c>
      <c r="AX4" s="33" cm="1">
        <f t="array" aca="1" ref="AX4" ca="1">IF(visa_helgdagar,AW4+1,WORKDAY.INTL(AW4,1,helgdagar,IFERROR(Högtider,0)))</f>
        <v>45285</v>
      </c>
      <c r="AY4" s="33" cm="1">
        <f t="array" aca="1" ref="AY4" ca="1">IF(visa_helgdagar,AX4+1,WORKDAY.INTL(AX4,1,helgdagar,IFERROR(Högtider,0)))</f>
        <v>45286</v>
      </c>
      <c r="AZ4" s="33" cm="1">
        <f t="array" aca="1" ref="AZ4" ca="1">IF(visa_helgdagar,AY4+1,WORKDAY.INTL(AY4,1,helgdagar,IFERROR(Högtider,0)))</f>
        <v>45287</v>
      </c>
      <c r="BA4" s="33" cm="1">
        <f t="array" aca="1" ref="BA4" ca="1">IF(visa_helgdagar,AZ4+1,WORKDAY.INTL(AZ4,1,helgdagar,IFERROR(Högtider,0)))</f>
        <v>45288</v>
      </c>
      <c r="BB4" s="33" cm="1">
        <f t="array" aca="1" ref="BB4" ca="1">IF(visa_helgdagar,BA4+1,WORKDAY.INTL(BA4,1,helgdagar,IFERROR(Högtider,0)))</f>
        <v>45289</v>
      </c>
      <c r="BC4" s="33" cm="1">
        <f t="array" aca="1" ref="BC4" ca="1">IF(visa_helgdagar,BB4+1,WORKDAY.INTL(BB4,1,helgdagar,IFERROR(Högtider,0)))</f>
        <v>45292</v>
      </c>
      <c r="BD4" s="33" cm="1">
        <f t="array" aca="1" ref="BD4" ca="1">IF(visa_helgdagar,BC4+1,WORKDAY.INTL(BC4,1,helgdagar,IFERROR(Högtider,0)))</f>
        <v>45293</v>
      </c>
      <c r="BE4" s="33" cm="1">
        <f t="array" aca="1" ref="BE4" ca="1">IF(visa_helgdagar,BD4+1,WORKDAY.INTL(BD4,1,helgdagar,IFERROR(Högtider,0)))</f>
        <v>45294</v>
      </c>
      <c r="BF4" s="33" cm="1">
        <f t="array" aca="1" ref="BF4" ca="1">IF(visa_helgdagar,BE4+1,WORKDAY.INTL(BE4,1,helgdagar,IFERROR(Högtider,0)))</f>
        <v>45295</v>
      </c>
      <c r="BG4" s="33" cm="1">
        <f t="array" aca="1" ref="BG4" ca="1">IF(visa_helgdagar,BF4+1,WORKDAY.INTL(BF4,1,helgdagar,IFERROR(Högtider,0)))</f>
        <v>45296</v>
      </c>
      <c r="BH4" s="33" cm="1">
        <f t="array" aca="1" ref="BH4" ca="1">IF(visa_helgdagar,BG4+1,WORKDAY.INTL(BG4,1,helgdagar,IFERROR(Högtider,0)))</f>
        <v>45299</v>
      </c>
      <c r="BI4" s="33" cm="1">
        <f t="array" aca="1" ref="BI4" ca="1">IF(visa_helgdagar,BH4+1,WORKDAY.INTL(BH4,1,helgdagar,IFERROR(Högtider,0)))</f>
        <v>45300</v>
      </c>
      <c r="BJ4" s="33" cm="1">
        <f t="array" aca="1" ref="BJ4" ca="1">IF(visa_helgdagar,BI4+1,WORKDAY.INTL(BI4,1,helgdagar,IFERROR(Högtider,0)))</f>
        <v>45301</v>
      </c>
      <c r="BK4" s="33" cm="1">
        <f t="array" aca="1" ref="BK4" ca="1">IF(visa_helgdagar,BJ4+1,WORKDAY.INTL(BJ4,1,helgdagar,IFERROR(Högtider,0)))</f>
        <v>45302</v>
      </c>
      <c r="BL4" s="33" cm="1">
        <f t="array" aca="1" ref="BL4" ca="1">IF(visa_helgdagar,BK4+1,WORKDAY.INTL(BK4,1,helgdagar,IFERROR(Högtider,0)))</f>
        <v>45303</v>
      </c>
    </row>
    <row r="5" spans="2:64" ht="15" customHeight="1" x14ac:dyDescent="0.55000000000000004">
      <c r="B5" s="2" t="s">
        <v>23</v>
      </c>
      <c r="C5" s="2"/>
      <c r="D5" s="4">
        <f>Settings!D11</f>
        <v>45229</v>
      </c>
      <c r="J5" s="33"/>
      <c r="K5" s="33">
        <f ca="1">J4+1</f>
        <v>45230</v>
      </c>
      <c r="L5" s="33">
        <f t="shared" ref="L5:BL5" ca="1" si="0">K4+1</f>
        <v>45231</v>
      </c>
      <c r="M5" s="33">
        <f t="shared" ca="1" si="0"/>
        <v>45232</v>
      </c>
      <c r="N5" s="33">
        <f t="shared" ca="1" si="0"/>
        <v>45233</v>
      </c>
      <c r="O5" s="33">
        <f t="shared" ca="1" si="0"/>
        <v>45234</v>
      </c>
      <c r="P5" s="33">
        <f t="shared" ca="1" si="0"/>
        <v>45237</v>
      </c>
      <c r="Q5" s="33">
        <f t="shared" ca="1" si="0"/>
        <v>45238</v>
      </c>
      <c r="R5" s="33">
        <f t="shared" ca="1" si="0"/>
        <v>45239</v>
      </c>
      <c r="S5" s="33">
        <f t="shared" ca="1" si="0"/>
        <v>45240</v>
      </c>
      <c r="T5" s="33">
        <f t="shared" ca="1" si="0"/>
        <v>45241</v>
      </c>
      <c r="U5" s="33">
        <f t="shared" ca="1" si="0"/>
        <v>45244</v>
      </c>
      <c r="V5" s="33">
        <f t="shared" ca="1" si="0"/>
        <v>45245</v>
      </c>
      <c r="W5" s="33">
        <f t="shared" ca="1" si="0"/>
        <v>45246</v>
      </c>
      <c r="X5" s="33">
        <f t="shared" ca="1" si="0"/>
        <v>45247</v>
      </c>
      <c r="Y5" s="33">
        <f t="shared" ca="1" si="0"/>
        <v>45248</v>
      </c>
      <c r="Z5" s="33">
        <f t="shared" ca="1" si="0"/>
        <v>45251</v>
      </c>
      <c r="AA5" s="33">
        <f t="shared" ca="1" si="0"/>
        <v>45252</v>
      </c>
      <c r="AB5" s="33">
        <f t="shared" ca="1" si="0"/>
        <v>45253</v>
      </c>
      <c r="AC5" s="33">
        <f t="shared" ca="1" si="0"/>
        <v>45254</v>
      </c>
      <c r="AD5" s="33">
        <f t="shared" ca="1" si="0"/>
        <v>45255</v>
      </c>
      <c r="AE5" s="33">
        <f t="shared" ca="1" si="0"/>
        <v>45258</v>
      </c>
      <c r="AF5" s="33">
        <f t="shared" ca="1" si="0"/>
        <v>45259</v>
      </c>
      <c r="AG5" s="33">
        <f t="shared" ca="1" si="0"/>
        <v>45260</v>
      </c>
      <c r="AH5" s="33">
        <f t="shared" ca="1" si="0"/>
        <v>45261</v>
      </c>
      <c r="AI5" s="33">
        <f t="shared" ca="1" si="0"/>
        <v>45262</v>
      </c>
      <c r="AJ5" s="33">
        <f t="shared" ca="1" si="0"/>
        <v>45265</v>
      </c>
      <c r="AK5" s="33">
        <f t="shared" ca="1" si="0"/>
        <v>45266</v>
      </c>
      <c r="AL5" s="33">
        <f t="shared" ca="1" si="0"/>
        <v>45267</v>
      </c>
      <c r="AM5" s="33">
        <f t="shared" ca="1" si="0"/>
        <v>45268</v>
      </c>
      <c r="AN5" s="33">
        <f t="shared" ca="1" si="0"/>
        <v>45269</v>
      </c>
      <c r="AO5" s="33">
        <f t="shared" ca="1" si="0"/>
        <v>45272</v>
      </c>
      <c r="AP5" s="33">
        <f t="shared" ca="1" si="0"/>
        <v>45273</v>
      </c>
      <c r="AQ5" s="33">
        <f t="shared" ca="1" si="0"/>
        <v>45274</v>
      </c>
      <c r="AR5" s="33">
        <f t="shared" ca="1" si="0"/>
        <v>45275</v>
      </c>
      <c r="AS5" s="33">
        <f t="shared" ca="1" si="0"/>
        <v>45276</v>
      </c>
      <c r="AT5" s="33">
        <f t="shared" ca="1" si="0"/>
        <v>45279</v>
      </c>
      <c r="AU5" s="33">
        <f t="shared" ca="1" si="0"/>
        <v>45280</v>
      </c>
      <c r="AV5" s="33">
        <f t="shared" ca="1" si="0"/>
        <v>45281</v>
      </c>
      <c r="AW5" s="33">
        <f t="shared" ca="1" si="0"/>
        <v>45282</v>
      </c>
      <c r="AX5" s="33">
        <f t="shared" ca="1" si="0"/>
        <v>45283</v>
      </c>
      <c r="AY5" s="33">
        <f t="shared" ca="1" si="0"/>
        <v>45286</v>
      </c>
      <c r="AZ5" s="33">
        <f t="shared" ca="1" si="0"/>
        <v>45287</v>
      </c>
      <c r="BA5" s="33">
        <f t="shared" ca="1" si="0"/>
        <v>45288</v>
      </c>
      <c r="BB5" s="33">
        <f t="shared" ca="1" si="0"/>
        <v>45289</v>
      </c>
      <c r="BC5" s="33">
        <f t="shared" ca="1" si="0"/>
        <v>45290</v>
      </c>
      <c r="BD5" s="33">
        <f t="shared" ca="1" si="0"/>
        <v>45293</v>
      </c>
      <c r="BE5" s="33">
        <f t="shared" ca="1" si="0"/>
        <v>45294</v>
      </c>
      <c r="BF5" s="33">
        <f t="shared" ca="1" si="0"/>
        <v>45295</v>
      </c>
      <c r="BG5" s="33">
        <f t="shared" ca="1" si="0"/>
        <v>45296</v>
      </c>
      <c r="BH5" s="33">
        <f t="shared" ca="1" si="0"/>
        <v>45297</v>
      </c>
      <c r="BI5" s="33">
        <f t="shared" ca="1" si="0"/>
        <v>45300</v>
      </c>
      <c r="BJ5" s="33">
        <f t="shared" ca="1" si="0"/>
        <v>45301</v>
      </c>
      <c r="BK5" s="33">
        <f t="shared" ca="1" si="0"/>
        <v>45302</v>
      </c>
      <c r="BL5" s="33">
        <f t="shared" ca="1" si="0"/>
        <v>45303</v>
      </c>
    </row>
    <row r="6" spans="2:64" x14ac:dyDescent="0.55000000000000004"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</row>
    <row r="7" spans="2:64" x14ac:dyDescent="0.55000000000000004"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</row>
    <row r="8" spans="2:64" ht="26.25" customHeight="1" x14ac:dyDescent="0.55000000000000004">
      <c r="B8" s="11" t="s">
        <v>25</v>
      </c>
      <c r="C8" s="11"/>
      <c r="D8" s="11" t="s">
        <v>26</v>
      </c>
      <c r="E8" s="11" t="s">
        <v>27</v>
      </c>
      <c r="F8" s="11" t="s">
        <v>28</v>
      </c>
      <c r="G8" s="11" t="s">
        <v>0</v>
      </c>
      <c r="H8" s="11" t="s">
        <v>29</v>
      </c>
      <c r="I8" s="10"/>
      <c r="J8" s="9" t="str">
        <f ca="1">LEFT(TEXT(J4,"ddd"),2)</f>
        <v>Mo</v>
      </c>
      <c r="K8" s="9" t="str">
        <f t="shared" ref="K8:BL8" ca="1" si="1">LEFT(TEXT(K4,"ddd"),2)</f>
        <v>Tu</v>
      </c>
      <c r="L8" s="9" t="str">
        <f t="shared" ca="1" si="1"/>
        <v>We</v>
      </c>
      <c r="M8" s="9" t="str">
        <f t="shared" ca="1" si="1"/>
        <v>Th</v>
      </c>
      <c r="N8" s="9" t="str">
        <f t="shared" ca="1" si="1"/>
        <v>Fr</v>
      </c>
      <c r="O8" s="9" t="str">
        <f t="shared" ca="1" si="1"/>
        <v>Mo</v>
      </c>
      <c r="P8" s="9" t="str">
        <f t="shared" ca="1" si="1"/>
        <v>Tu</v>
      </c>
      <c r="Q8" s="9" t="str">
        <f t="shared" ca="1" si="1"/>
        <v>We</v>
      </c>
      <c r="R8" s="9" t="str">
        <f t="shared" ca="1" si="1"/>
        <v>Th</v>
      </c>
      <c r="S8" s="9" t="str">
        <f t="shared" ca="1" si="1"/>
        <v>Fr</v>
      </c>
      <c r="T8" s="9" t="str">
        <f t="shared" ca="1" si="1"/>
        <v>Mo</v>
      </c>
      <c r="U8" s="9" t="str">
        <f t="shared" ca="1" si="1"/>
        <v>Tu</v>
      </c>
      <c r="V8" s="9" t="str">
        <f t="shared" ca="1" si="1"/>
        <v>We</v>
      </c>
      <c r="W8" s="9" t="str">
        <f t="shared" ca="1" si="1"/>
        <v>Th</v>
      </c>
      <c r="X8" s="9" t="str">
        <f t="shared" ca="1" si="1"/>
        <v>Fr</v>
      </c>
      <c r="Y8" s="9" t="str">
        <f t="shared" ca="1" si="1"/>
        <v>Mo</v>
      </c>
      <c r="Z8" s="9" t="str">
        <f t="shared" ca="1" si="1"/>
        <v>Tu</v>
      </c>
      <c r="AA8" s="9" t="str">
        <f t="shared" ca="1" si="1"/>
        <v>We</v>
      </c>
      <c r="AB8" s="9" t="str">
        <f t="shared" ca="1" si="1"/>
        <v>Th</v>
      </c>
      <c r="AC8" s="9" t="str">
        <f t="shared" ca="1" si="1"/>
        <v>Fr</v>
      </c>
      <c r="AD8" s="9" t="str">
        <f t="shared" ca="1" si="1"/>
        <v>Mo</v>
      </c>
      <c r="AE8" s="9" t="str">
        <f t="shared" ca="1" si="1"/>
        <v>Tu</v>
      </c>
      <c r="AF8" s="9" t="str">
        <f t="shared" ca="1" si="1"/>
        <v>We</v>
      </c>
      <c r="AG8" s="9" t="str">
        <f t="shared" ca="1" si="1"/>
        <v>Th</v>
      </c>
      <c r="AH8" s="9" t="str">
        <f t="shared" ca="1" si="1"/>
        <v>Fr</v>
      </c>
      <c r="AI8" s="9" t="str">
        <f t="shared" ca="1" si="1"/>
        <v>Mo</v>
      </c>
      <c r="AJ8" s="9" t="str">
        <f t="shared" ca="1" si="1"/>
        <v>Tu</v>
      </c>
      <c r="AK8" s="9" t="str">
        <f t="shared" ca="1" si="1"/>
        <v>We</v>
      </c>
      <c r="AL8" s="9" t="str">
        <f t="shared" ca="1" si="1"/>
        <v>Th</v>
      </c>
      <c r="AM8" s="9" t="str">
        <f t="shared" ca="1" si="1"/>
        <v>Fr</v>
      </c>
      <c r="AN8" s="9" t="str">
        <f t="shared" ca="1" si="1"/>
        <v>Mo</v>
      </c>
      <c r="AO8" s="9" t="str">
        <f t="shared" ca="1" si="1"/>
        <v>Tu</v>
      </c>
      <c r="AP8" s="9" t="str">
        <f t="shared" ca="1" si="1"/>
        <v>We</v>
      </c>
      <c r="AQ8" s="9" t="str">
        <f t="shared" ca="1" si="1"/>
        <v>Th</v>
      </c>
      <c r="AR8" s="9" t="str">
        <f t="shared" ca="1" si="1"/>
        <v>Fr</v>
      </c>
      <c r="AS8" s="9" t="str">
        <f t="shared" ca="1" si="1"/>
        <v>Mo</v>
      </c>
      <c r="AT8" s="9" t="str">
        <f t="shared" ca="1" si="1"/>
        <v>Tu</v>
      </c>
      <c r="AU8" s="9" t="str">
        <f t="shared" ca="1" si="1"/>
        <v>We</v>
      </c>
      <c r="AV8" s="9" t="str">
        <f t="shared" ca="1" si="1"/>
        <v>Th</v>
      </c>
      <c r="AW8" s="9" t="str">
        <f t="shared" ca="1" si="1"/>
        <v>Fr</v>
      </c>
      <c r="AX8" s="9" t="str">
        <f t="shared" ca="1" si="1"/>
        <v>Mo</v>
      </c>
      <c r="AY8" s="9" t="str">
        <f t="shared" ca="1" si="1"/>
        <v>Tu</v>
      </c>
      <c r="AZ8" s="9" t="str">
        <f t="shared" ca="1" si="1"/>
        <v>We</v>
      </c>
      <c r="BA8" s="9" t="str">
        <f t="shared" ca="1" si="1"/>
        <v>Th</v>
      </c>
      <c r="BB8" s="9" t="str">
        <f t="shared" ca="1" si="1"/>
        <v>Fr</v>
      </c>
      <c r="BC8" s="9" t="str">
        <f t="shared" ca="1" si="1"/>
        <v>Mo</v>
      </c>
      <c r="BD8" s="9" t="str">
        <f t="shared" ca="1" si="1"/>
        <v>Tu</v>
      </c>
      <c r="BE8" s="9" t="str">
        <f t="shared" ca="1" si="1"/>
        <v>We</v>
      </c>
      <c r="BF8" s="9" t="str">
        <f t="shared" ca="1" si="1"/>
        <v>Th</v>
      </c>
      <c r="BG8" s="9" t="str">
        <f t="shared" ca="1" si="1"/>
        <v>Fr</v>
      </c>
      <c r="BH8" s="9" t="str">
        <f t="shared" ca="1" si="1"/>
        <v>Mo</v>
      </c>
      <c r="BI8" s="9" t="str">
        <f t="shared" ca="1" si="1"/>
        <v>Tu</v>
      </c>
      <c r="BJ8" s="9" t="str">
        <f t="shared" ca="1" si="1"/>
        <v>We</v>
      </c>
      <c r="BK8" s="9" t="str">
        <f t="shared" ca="1" si="1"/>
        <v>Th</v>
      </c>
      <c r="BL8" s="9" t="str">
        <f t="shared" ca="1" si="1"/>
        <v>Fr</v>
      </c>
    </row>
    <row r="9" spans="2:64" ht="20.399999999999999" x14ac:dyDescent="0.55000000000000004">
      <c r="B9" s="40" t="s">
        <v>30</v>
      </c>
      <c r="C9" s="21"/>
      <c r="D9" s="21"/>
      <c r="E9" s="22"/>
      <c r="F9" s="26" t="str" cm="1">
        <f t="array" ref="F9">IF(DATEDIF(uppgifter_start,uppgifter_slut,"d")=0,"",NETWORKDAYS.INTL(uppgifter_start,uppgifter_slut,helgdagar,IFERROR(Högtider,0)))</f>
        <v/>
      </c>
      <c r="G9" s="23"/>
      <c r="H9" s="2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2:64" x14ac:dyDescent="0.55000000000000004">
      <c r="B10" s="23" t="s">
        <v>31</v>
      </c>
      <c r="C10" s="23"/>
      <c r="D10" s="21" t="s">
        <v>14</v>
      </c>
      <c r="E10" s="24">
        <v>0.8</v>
      </c>
      <c r="F10" s="26" cm="1">
        <f t="array" aca="1" ref="F10" ca="1">IF(DATEDIF(uppgifter_start,uppgifter_slut,"d")=0,"",NETWORKDAYS.INTL(uppgifter_start,uppgifter_slut,helgdagar,IFERROR(Högtider,0)))</f>
        <v>5</v>
      </c>
      <c r="G10" s="25">
        <f>D5</f>
        <v>45229</v>
      </c>
      <c r="H10" s="25">
        <v>45235</v>
      </c>
      <c r="I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2:64" x14ac:dyDescent="0.55000000000000004">
      <c r="B11" s="21" t="s">
        <v>32</v>
      </c>
      <c r="C11" s="23"/>
      <c r="D11" s="21" t="s">
        <v>14</v>
      </c>
      <c r="E11" s="24">
        <v>0.6</v>
      </c>
      <c r="F11" s="26" cm="1">
        <f t="array" aca="1" ref="F11" ca="1">IF(DATEDIF(uppgifter_start,uppgifter_slut,"d")=0,"",NETWORKDAYS.INTL(uppgifter_start,uppgifter_slut,helgdagar,IFERROR(Högtider,0)))</f>
        <v>5</v>
      </c>
      <c r="G11" s="25">
        <f>D5</f>
        <v>45229</v>
      </c>
      <c r="H11" s="25">
        <f>H10</f>
        <v>45235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2:64" ht="20.399999999999999" x14ac:dyDescent="0.55000000000000004">
      <c r="B12" s="40" t="s">
        <v>34</v>
      </c>
      <c r="C12" s="21"/>
      <c r="D12" s="21"/>
      <c r="E12" s="26"/>
      <c r="F12" s="26" t="str" cm="1">
        <f t="array" ref="F12">IF(DATEDIF(uppgifter_start,uppgifter_slut,"d")=0,"",NETWORKDAYS.INTL(uppgifter_start,uppgifter_slut,helgdagar,IFERROR(Högtider,0)))</f>
        <v/>
      </c>
      <c r="G12" s="23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2:64" x14ac:dyDescent="0.55000000000000004">
      <c r="B13" s="23" t="s">
        <v>40</v>
      </c>
      <c r="C13" s="21"/>
      <c r="D13" s="21" t="s">
        <v>39</v>
      </c>
      <c r="E13" s="24">
        <v>0</v>
      </c>
      <c r="F13" s="26" cm="1">
        <f t="array" aca="1" ref="F13" ca="1">IF(DATEDIF(uppgifter_start,uppgifter_slut,"d")=0,"",NETWORKDAYS.INTL(uppgifter_start,uppgifter_slut,helgdagar,IFERROR(Högtider,0)))</f>
        <v>5</v>
      </c>
      <c r="G13" s="25">
        <f>H11+1</f>
        <v>45236</v>
      </c>
      <c r="H13" s="25">
        <f>G13+6</f>
        <v>45242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2:64" x14ac:dyDescent="0.55000000000000004">
      <c r="B14" s="23" t="s">
        <v>41</v>
      </c>
      <c r="C14" s="21"/>
      <c r="D14" s="21" t="s">
        <v>38</v>
      </c>
      <c r="E14" s="24">
        <v>0</v>
      </c>
      <c r="F14" s="26" cm="1">
        <f t="array" aca="1" ref="F14" ca="1">IF(DATEDIF(uppgifter_start,uppgifter_slut,"d")=0,"",NETWORKDAYS.INTL(uppgifter_start,uppgifter_slut,helgdagar,IFERROR(Högtider,0)))</f>
        <v>5</v>
      </c>
      <c r="G14" s="25">
        <f>G13</f>
        <v>45236</v>
      </c>
      <c r="H14" s="25">
        <f>H13</f>
        <v>45242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2:64" ht="20.399999999999999" x14ac:dyDescent="0.55000000000000004">
      <c r="B15" s="40" t="s">
        <v>33</v>
      </c>
      <c r="C15" s="23"/>
      <c r="D15" s="21"/>
      <c r="E15" s="26"/>
      <c r="F15" s="26" t="str" cm="1">
        <f t="array" ref="F15">IF(DATEDIF(uppgifter_start,uppgifter_slut,"d")=0,"",NETWORKDAYS.INTL(uppgifter_start,uppgifter_slut,helgdagar,IFERROR(Högtider,0)))</f>
        <v/>
      </c>
      <c r="G15" s="23"/>
      <c r="H15" s="2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2:64" x14ac:dyDescent="0.55000000000000004">
      <c r="B16" s="23" t="s">
        <v>43</v>
      </c>
      <c r="C16" s="21"/>
      <c r="D16" s="21" t="s">
        <v>14</v>
      </c>
      <c r="E16" s="24">
        <v>0</v>
      </c>
      <c r="F16" s="26" cm="1">
        <f t="array" aca="1" ref="F16" ca="1">IF(DATEDIF(uppgifter_start,uppgifter_slut,"d")=0,"",NETWORKDAYS.INTL(uppgifter_start,uppgifter_slut,helgdagar,IFERROR(Högtider,0)))</f>
        <v>5</v>
      </c>
      <c r="G16" s="25">
        <f>H13+1</f>
        <v>45243</v>
      </c>
      <c r="H16" s="25">
        <f>G16+6</f>
        <v>45249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2:64" x14ac:dyDescent="0.55000000000000004">
      <c r="B17" s="23" t="s">
        <v>42</v>
      </c>
      <c r="C17" s="23"/>
      <c r="D17" s="21" t="s">
        <v>14</v>
      </c>
      <c r="E17" s="24">
        <v>0</v>
      </c>
      <c r="F17" s="26" cm="1">
        <f t="array" aca="1" ref="F17" ca="1">IF(DATEDIF(uppgifter_start,uppgifter_slut,"d")=0,"",NETWORKDAYS.INTL(uppgifter_start,uppgifter_slut,helgdagar,IFERROR(Högtider,0)))</f>
        <v>5</v>
      </c>
      <c r="G17" s="25">
        <f>G16</f>
        <v>45243</v>
      </c>
      <c r="H17" s="25">
        <f>H16</f>
        <v>45249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2:64" ht="20.399999999999999" x14ac:dyDescent="0.55000000000000004">
      <c r="B18" s="40" t="s">
        <v>35</v>
      </c>
      <c r="C18" s="23"/>
      <c r="D18" s="21"/>
      <c r="E18" s="26"/>
      <c r="F18" s="26" t="str" cm="1">
        <f t="array" ref="F18">IF(DATEDIF(uppgifter_start,uppgifter_slut,"d")=0,"",NETWORKDAYS.INTL(uppgifter_start,uppgifter_slut,helgdagar,IFERROR(Högtider,0)))</f>
        <v/>
      </c>
      <c r="G18" s="23"/>
      <c r="H18" s="2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2:64" x14ac:dyDescent="0.55000000000000004">
      <c r="B19" s="23" t="s">
        <v>44</v>
      </c>
      <c r="C19" s="21"/>
      <c r="D19" s="21" t="s">
        <v>39</v>
      </c>
      <c r="E19" s="24">
        <v>0</v>
      </c>
      <c r="F19" s="26" cm="1">
        <f t="array" aca="1" ref="F19" ca="1">IF(DATEDIF(uppgifter_start,uppgifter_slut,"d")=0,"",NETWORKDAYS.INTL(uppgifter_start,uppgifter_slut,helgdagar,IFERROR(Högtider,0)))</f>
        <v>10</v>
      </c>
      <c r="G19" s="25">
        <f>H17+1</f>
        <v>45250</v>
      </c>
      <c r="H19" s="25">
        <f>G19+6+7</f>
        <v>45263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2:64" x14ac:dyDescent="0.55000000000000004">
      <c r="B20" s="23" t="s">
        <v>45</v>
      </c>
      <c r="C20" s="23"/>
      <c r="D20" s="21" t="s">
        <v>39</v>
      </c>
      <c r="E20" s="24">
        <v>0</v>
      </c>
      <c r="F20" s="26" cm="1">
        <f t="array" aca="1" ref="F20" ca="1">IF(DATEDIF(uppgifter_start,uppgifter_slut,"d")=0,"",NETWORKDAYS.INTL(uppgifter_start,uppgifter_slut,helgdagar,IFERROR(Högtider,0)))</f>
        <v>10</v>
      </c>
      <c r="G20" s="25">
        <f>G19</f>
        <v>45250</v>
      </c>
      <c r="H20" s="25">
        <f>H19</f>
        <v>45263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2:64" x14ac:dyDescent="0.55000000000000004">
      <c r="B21" s="23" t="s">
        <v>46</v>
      </c>
      <c r="C21" s="23"/>
      <c r="D21" s="21" t="s">
        <v>39</v>
      </c>
      <c r="E21" s="24">
        <v>0</v>
      </c>
      <c r="F21" s="26" cm="1">
        <f t="array" aca="1" ref="F21" ca="1">IF(DATEDIF(uppgifter_start,uppgifter_slut,"d")=0,"",NETWORKDAYS.INTL(uppgifter_start,uppgifter_slut,helgdagar,IFERROR(Högtider,0)))</f>
        <v>10</v>
      </c>
      <c r="G21" s="25">
        <f>G20</f>
        <v>45250</v>
      </c>
      <c r="H21" s="25">
        <f t="shared" ref="H21:H24" si="2">H20</f>
        <v>45263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2:64" x14ac:dyDescent="0.55000000000000004">
      <c r="B22" s="23" t="s">
        <v>49</v>
      </c>
      <c r="C22" s="23"/>
      <c r="D22" s="21" t="s">
        <v>38</v>
      </c>
      <c r="E22" s="24">
        <v>0</v>
      </c>
      <c r="F22" s="26" cm="1">
        <f t="array" aca="1" ref="F22" ca="1">IF(DATEDIF(uppgifter_start,uppgifter_slut,"d")=0,"",NETWORKDAYS.INTL(uppgifter_start,uppgifter_slut,helgdagar,IFERROR(Högtider,0)))</f>
        <v>10</v>
      </c>
      <c r="G22" s="25">
        <f>G21</f>
        <v>45250</v>
      </c>
      <c r="H22" s="25">
        <f t="shared" si="2"/>
        <v>45263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2:64" x14ac:dyDescent="0.55000000000000004">
      <c r="B23" s="41" t="s">
        <v>47</v>
      </c>
      <c r="C23" s="23"/>
      <c r="D23" s="21" t="s">
        <v>38</v>
      </c>
      <c r="E23" s="24">
        <v>0</v>
      </c>
      <c r="F23" s="26" cm="1">
        <f t="array" aca="1" ref="F23" ca="1">IF(DATEDIF(uppgifter_start,uppgifter_slut,"d")=0,"",NETWORKDAYS.INTL(uppgifter_start,uppgifter_slut,helgdagar,IFERROR(Högtider,0)))</f>
        <v>10</v>
      </c>
      <c r="G23" s="25">
        <f>G22</f>
        <v>45250</v>
      </c>
      <c r="H23" s="25">
        <f t="shared" si="2"/>
        <v>45263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2:64" x14ac:dyDescent="0.55000000000000004">
      <c r="B24" s="23" t="s">
        <v>48</v>
      </c>
      <c r="C24" s="23"/>
      <c r="D24" s="21" t="s">
        <v>38</v>
      </c>
      <c r="E24" s="24">
        <v>0</v>
      </c>
      <c r="F24" s="26" cm="1">
        <f t="array" aca="1" ref="F24" ca="1">IF(DATEDIF(uppgifter_start,uppgifter_slut,"d")=0,"",NETWORKDAYS.INTL(uppgifter_start,uppgifter_slut,helgdagar,IFERROR(Högtider,0)))</f>
        <v>10</v>
      </c>
      <c r="G24" s="25">
        <f>G23</f>
        <v>45250</v>
      </c>
      <c r="H24" s="25">
        <f t="shared" si="2"/>
        <v>45263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2:64" ht="20.399999999999999" x14ac:dyDescent="0.55000000000000004">
      <c r="B25" s="40" t="s">
        <v>36</v>
      </c>
      <c r="C25" s="23"/>
      <c r="D25" s="21"/>
      <c r="E25" s="26"/>
      <c r="F25" s="26" t="str" cm="1">
        <f t="array" ref="F25">IF(DATEDIF(uppgifter_start,uppgifter_slut,"d")=0,"",NETWORKDAYS.INTL(uppgifter_start,uppgifter_slut,helgdagar,IFERROR(Högtider,0)))</f>
        <v/>
      </c>
      <c r="G25" s="23"/>
      <c r="H25" s="2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spans="2:64" x14ac:dyDescent="0.55000000000000004">
      <c r="B26" s="23" t="s">
        <v>50</v>
      </c>
      <c r="C26" s="21"/>
      <c r="D26" s="21" t="s">
        <v>39</v>
      </c>
      <c r="E26" s="24">
        <v>0</v>
      </c>
      <c r="F26" s="26" cm="1">
        <f t="array" aca="1" ref="F26" ca="1">IF(DATEDIF(uppgifter_start,uppgifter_slut,"d")=0,"",NETWORKDAYS.INTL(uppgifter_start,uppgifter_slut,helgdagar,IFERROR(Högtider,0)))</f>
        <v>10</v>
      </c>
      <c r="G26" s="25">
        <f>H24+1</f>
        <v>45264</v>
      </c>
      <c r="H26" s="25">
        <f>G26+6+7</f>
        <v>45277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2:64" x14ac:dyDescent="0.55000000000000004">
      <c r="B27" s="23" t="s">
        <v>51</v>
      </c>
      <c r="C27" s="21"/>
      <c r="D27" s="21" t="s">
        <v>39</v>
      </c>
      <c r="E27" s="24">
        <v>0</v>
      </c>
      <c r="F27" s="26" cm="1">
        <f t="array" aca="1" ref="F27" ca="1">IF(DATEDIF(uppgifter_start,uppgifter_slut,"d")=0,"",NETWORKDAYS.INTL(uppgifter_start,uppgifter_slut,helgdagar,IFERROR(Högtider,0)))</f>
        <v>10</v>
      </c>
      <c r="G27" s="25">
        <f>G26</f>
        <v>45264</v>
      </c>
      <c r="H27" s="25">
        <f>H26</f>
        <v>45277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spans="2:64" x14ac:dyDescent="0.55000000000000004">
      <c r="B28" s="23" t="s">
        <v>52</v>
      </c>
      <c r="C28" s="23"/>
      <c r="D28" s="21" t="s">
        <v>39</v>
      </c>
      <c r="E28" s="24">
        <v>0</v>
      </c>
      <c r="F28" s="26" cm="1">
        <f t="array" aca="1" ref="F28" ca="1">IF(DATEDIF(uppgifter_start,uppgifter_slut,"d")=0,"",NETWORKDAYS.INTL(uppgifter_start,uppgifter_slut,helgdagar,IFERROR(Högtider,0)))</f>
        <v>10</v>
      </c>
      <c r="G28" s="25">
        <f t="shared" ref="G28" si="3">G27</f>
        <v>45264</v>
      </c>
      <c r="H28" s="25">
        <f t="shared" ref="H28" si="4">H27</f>
        <v>45277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2:64" x14ac:dyDescent="0.55000000000000004">
      <c r="B29" s="23" t="s">
        <v>53</v>
      </c>
      <c r="C29" s="23"/>
      <c r="D29" s="21" t="s">
        <v>39</v>
      </c>
      <c r="E29" s="24">
        <v>0</v>
      </c>
      <c r="F29" s="26" cm="1">
        <f t="array" aca="1" ref="F29" ca="1">IF(DATEDIF(uppgifter_start,uppgifter_slut,"d")=0,"",NETWORKDAYS.INTL(uppgifter_start,uppgifter_slut,helgdagar,IFERROR(Högtider,0)))</f>
        <v>10</v>
      </c>
      <c r="G29" s="25">
        <f>G28</f>
        <v>45264</v>
      </c>
      <c r="H29" s="25">
        <f>H28</f>
        <v>45277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2:64" x14ac:dyDescent="0.55000000000000004">
      <c r="B30" s="23" t="s">
        <v>54</v>
      </c>
      <c r="C30" s="23"/>
      <c r="D30" s="21" t="s">
        <v>38</v>
      </c>
      <c r="E30" s="24">
        <v>0</v>
      </c>
      <c r="F30" s="26" cm="1">
        <f t="array" aca="1" ref="F30" ca="1">IF(DATEDIF(uppgifter_start,uppgifter_slut,"d")=0,"",NETWORKDAYS.INTL(uppgifter_start,uppgifter_slut,helgdagar,IFERROR(Högtider,0)))</f>
        <v>10</v>
      </c>
      <c r="G30" s="25">
        <f t="shared" ref="G30:G31" si="5">G29</f>
        <v>45264</v>
      </c>
      <c r="H30" s="25">
        <f t="shared" ref="H30:H31" si="6">H29</f>
        <v>45277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2:64" x14ac:dyDescent="0.55000000000000004">
      <c r="B31" s="23" t="s">
        <v>55</v>
      </c>
      <c r="C31" s="23"/>
      <c r="D31" s="21" t="s">
        <v>38</v>
      </c>
      <c r="E31" s="24">
        <v>0</v>
      </c>
      <c r="F31" s="26" cm="1">
        <f t="array" aca="1" ref="F31" ca="1">IF(DATEDIF(uppgifter_start,uppgifter_slut,"d")=0,"",NETWORKDAYS.INTL(uppgifter_start,uppgifter_slut,helgdagar,IFERROR(Högtider,0)))</f>
        <v>10</v>
      </c>
      <c r="G31" s="25">
        <f t="shared" si="5"/>
        <v>45264</v>
      </c>
      <c r="H31" s="25">
        <f t="shared" si="6"/>
        <v>45277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spans="2:64" x14ac:dyDescent="0.55000000000000004">
      <c r="B32" s="23" t="s">
        <v>56</v>
      </c>
      <c r="C32" s="23"/>
      <c r="D32" s="21" t="s">
        <v>38</v>
      </c>
      <c r="E32" s="24">
        <v>0</v>
      </c>
      <c r="F32" s="26" cm="1">
        <f t="array" aca="1" ref="F32" ca="1">IF(DATEDIF(uppgifter_start,uppgifter_slut,"d")=0,"",NETWORKDAYS.INTL(uppgifter_start,uppgifter_slut,helgdagar,IFERROR(Högtider,0)))</f>
        <v>10</v>
      </c>
      <c r="G32" s="25">
        <f>G29</f>
        <v>45264</v>
      </c>
      <c r="H32" s="25">
        <f>H29</f>
        <v>45277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spans="2:64" ht="20.399999999999999" x14ac:dyDescent="0.55000000000000004">
      <c r="B33" s="40" t="s">
        <v>37</v>
      </c>
      <c r="C33" s="23"/>
      <c r="D33" s="21"/>
      <c r="E33" s="26"/>
      <c r="F33" s="26" t="str" cm="1">
        <f t="array" ref="F33">IF(DATEDIF(uppgifter_start,uppgifter_slut,"d")=0,"",NETWORKDAYS.INTL(uppgifter_start,uppgifter_slut,helgdagar,IFERROR(Högtider,0)))</f>
        <v/>
      </c>
      <c r="G33" s="23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spans="2:64" x14ac:dyDescent="0.55000000000000004">
      <c r="B34" s="23" t="s">
        <v>64</v>
      </c>
      <c r="C34" s="21"/>
      <c r="D34" s="21" t="s">
        <v>14</v>
      </c>
      <c r="E34" s="24">
        <v>0</v>
      </c>
      <c r="F34" s="26" cm="1">
        <f t="array" aca="1" ref="F34" ca="1">IF(DATEDIF(uppgifter_start,uppgifter_slut,"d")=0,"",NETWORKDAYS.INTL(uppgifter_start,uppgifter_slut,helgdagar,IFERROR(Högtider,0)))</f>
        <v>5</v>
      </c>
      <c r="G34" s="25">
        <f>H32+1</f>
        <v>45278</v>
      </c>
      <c r="H34" s="25">
        <f>G34+6</f>
        <v>45284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spans="2:64" x14ac:dyDescent="0.55000000000000004">
      <c r="B35" s="23" t="s">
        <v>57</v>
      </c>
      <c r="C35" s="23"/>
      <c r="D35" s="21" t="s">
        <v>14</v>
      </c>
      <c r="E35" s="24">
        <v>0</v>
      </c>
      <c r="F35" s="26" cm="1">
        <f t="array" aca="1" ref="F35" ca="1">IF(DATEDIF(uppgifter_start,uppgifter_slut,"d")=0,"",NETWORKDAYS.INTL(uppgifter_start,uppgifter_slut,helgdagar,IFERROR(Högtider,0)))</f>
        <v>5</v>
      </c>
      <c r="G35" s="25">
        <f>G34</f>
        <v>45278</v>
      </c>
      <c r="H35" s="25">
        <f>H34</f>
        <v>45284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spans="2:64" x14ac:dyDescent="0.55000000000000004">
      <c r="B36" s="23" t="s">
        <v>58</v>
      </c>
      <c r="C36" s="23"/>
      <c r="D36" s="21" t="s">
        <v>14</v>
      </c>
      <c r="E36" s="24">
        <v>0</v>
      </c>
      <c r="F36" s="26" cm="1">
        <f t="array" aca="1" ref="F36" ca="1">IF(DATEDIF(uppgifter_start,uppgifter_slut,"d")=0,"",NETWORKDAYS.INTL(uppgifter_start,uppgifter_slut,helgdagar,IFERROR(Högtider,0)))</f>
        <v>5</v>
      </c>
      <c r="G36" s="25">
        <f>G35</f>
        <v>45278</v>
      </c>
      <c r="H36" s="25">
        <f>H35</f>
        <v>45284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spans="2:64" ht="20.399999999999999" x14ac:dyDescent="0.55000000000000004">
      <c r="B37" s="40" t="s">
        <v>59</v>
      </c>
      <c r="C37" s="23"/>
      <c r="D37" s="21"/>
      <c r="E37" s="26"/>
      <c r="F37" s="26" t="str" cm="1">
        <f t="array" ref="F37">IF(DATEDIF(uppgifter_start,uppgifter_slut,"d")=0,"",NETWORKDAYS.INTL(uppgifter_start,uppgifter_slut,helgdagar,IFERROR(Högtider,0)))</f>
        <v/>
      </c>
      <c r="G37" s="23"/>
      <c r="H37" s="2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spans="2:64" x14ac:dyDescent="0.55000000000000004">
      <c r="B38" s="21" t="s">
        <v>60</v>
      </c>
      <c r="C38" s="21"/>
      <c r="D38" s="21" t="s">
        <v>14</v>
      </c>
      <c r="E38" s="24">
        <v>0</v>
      </c>
      <c r="F38" s="26" cm="1">
        <f t="array" aca="1" ref="F38" ca="1">IF(DATEDIF(uppgifter_start,uppgifter_slut,"d")=0,"",NETWORKDAYS.INTL(uppgifter_start,uppgifter_slut,helgdagar,IFERROR(Högtider,0)))</f>
        <v>11</v>
      </c>
      <c r="G38" s="25">
        <v>45257</v>
      </c>
      <c r="H38" s="25">
        <v>45271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spans="2:64" x14ac:dyDescent="0.55000000000000004">
      <c r="B39" s="21" t="s">
        <v>61</v>
      </c>
      <c r="C39" s="23"/>
      <c r="D39" s="21" t="s">
        <v>14</v>
      </c>
      <c r="E39" s="24">
        <v>0</v>
      </c>
      <c r="F39" s="26" cm="1">
        <f t="array" aca="1" ref="F39" ca="1">IF(DATEDIF(uppgifter_start,uppgifter_slut,"d")=0,"",NETWORKDAYS.INTL(uppgifter_start,uppgifter_slut,helgdagar,IFERROR(Högtider,0)))</f>
        <v>4</v>
      </c>
      <c r="G39" s="25">
        <f>H38+1</f>
        <v>45272</v>
      </c>
      <c r="H39" s="25">
        <v>45275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</row>
    <row r="40" spans="2:64" x14ac:dyDescent="0.55000000000000004">
      <c r="B40" s="21" t="s">
        <v>62</v>
      </c>
      <c r="C40" s="23"/>
      <c r="D40" s="21" t="s">
        <v>14</v>
      </c>
      <c r="E40" s="24">
        <v>0</v>
      </c>
      <c r="F40" s="26" cm="1">
        <f t="array" aca="1" ref="F40" ca="1">IF(DATEDIF(uppgifter_start,uppgifter_slut,"d")=0,"",NETWORKDAYS.INTL(uppgifter_start,uppgifter_slut,helgdagar,IFERROR(Högtider,0)))</f>
        <v>5</v>
      </c>
      <c r="G40" s="25">
        <v>45299</v>
      </c>
      <c r="H40" s="25">
        <v>45303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spans="2:64" x14ac:dyDescent="0.55000000000000004">
      <c r="B41" s="21" t="s">
        <v>63</v>
      </c>
      <c r="C41" s="23"/>
      <c r="D41" s="21" t="s">
        <v>14</v>
      </c>
      <c r="E41" s="24">
        <v>0</v>
      </c>
      <c r="F41" s="26" cm="1">
        <f t="array" aca="1" ref="F41" ca="1">IF(DATEDIF(uppgifter_start,uppgifter_slut,"d")=0,"",NETWORKDAYS.INTL(uppgifter_start,uppgifter_slut,helgdagar,IFERROR(Högtider,0)))</f>
        <v>24</v>
      </c>
      <c r="G41" s="25">
        <f>H38+1</f>
        <v>45272</v>
      </c>
      <c r="H41" s="25">
        <v>45303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</row>
  </sheetData>
  <mergeCells count="55">
    <mergeCell ref="BI4:BI7"/>
    <mergeCell ref="BJ4:BJ7"/>
    <mergeCell ref="BK4:BK7"/>
    <mergeCell ref="BL4:BL7"/>
    <mergeCell ref="BD4:BD7"/>
    <mergeCell ref="BE4:BE7"/>
    <mergeCell ref="BF4:BF7"/>
    <mergeCell ref="BG4:BG7"/>
    <mergeCell ref="BH4:BH7"/>
    <mergeCell ref="AY4:AY7"/>
    <mergeCell ref="AZ4:AZ7"/>
    <mergeCell ref="BA4:BA7"/>
    <mergeCell ref="BB4:BB7"/>
    <mergeCell ref="BC4:BC7"/>
    <mergeCell ref="AT4:AT7"/>
    <mergeCell ref="AU4:AU7"/>
    <mergeCell ref="AV4:AV7"/>
    <mergeCell ref="AW4:AW7"/>
    <mergeCell ref="AX4:AX7"/>
    <mergeCell ref="T4:T7"/>
    <mergeCell ref="U4:U7"/>
    <mergeCell ref="N4:N7"/>
    <mergeCell ref="O4:O7"/>
    <mergeCell ref="P4:P7"/>
    <mergeCell ref="Q4:Q7"/>
    <mergeCell ref="R4:R7"/>
    <mergeCell ref="AF4:AF7"/>
    <mergeCell ref="AG4:AG7"/>
    <mergeCell ref="V4:V7"/>
    <mergeCell ref="W4:W7"/>
    <mergeCell ref="X4:X7"/>
    <mergeCell ref="Y4:Y7"/>
    <mergeCell ref="Z4:Z7"/>
    <mergeCell ref="AA4:AA7"/>
    <mergeCell ref="AB4:AB7"/>
    <mergeCell ref="AC4:AC7"/>
    <mergeCell ref="AD4:AD7"/>
    <mergeCell ref="AE4:AE7"/>
    <mergeCell ref="AR4:AR7"/>
    <mergeCell ref="AS4:AS7"/>
    <mergeCell ref="AH4:AH7"/>
    <mergeCell ref="AI4:AI7"/>
    <mergeCell ref="AJ4:AJ7"/>
    <mergeCell ref="AK4:AK7"/>
    <mergeCell ref="AQ4:AQ7"/>
    <mergeCell ref="AL4:AL7"/>
    <mergeCell ref="AM4:AM7"/>
    <mergeCell ref="AN4:AN7"/>
    <mergeCell ref="AO4:AO7"/>
    <mergeCell ref="AP4:AP7"/>
    <mergeCell ref="J4:J7"/>
    <mergeCell ref="K4:K7"/>
    <mergeCell ref="L4:L7"/>
    <mergeCell ref="M4:M7"/>
    <mergeCell ref="S4:S7"/>
  </mergeCells>
  <phoneticPr fontId="5" type="noConversion"/>
  <conditionalFormatting sqref="J9:BL36">
    <cfRule type="expression" dxfId="86" priority="27">
      <formula>AND(datum&gt;=uppgifter_start,IF(NETWORKDAYS.INTL(datum,datum,helgdagar,IFERROR(Högtider,0))=1,                  datum&lt;=WORKDAY.INTL(uppgifter_start,FLOOR(uppgifter_färdigt*arbetsdagar,1)-1,helgdagar,IFERROR(Högtider,0)),                  WORKDAY.INTL(datum,-1,helgdagar,IFERROR(Högtider,0))&lt;=WORKDAY.INTL(uppgifter_start,FLOOR(uppgifter_färdigt*arbetsdagar,1)-1,helgdagar,IFERROR(Högtider,0))) )</formula>
    </cfRule>
    <cfRule type="expression" dxfId="85" priority="28">
      <formula>visa_försenat*AND(datum&gt;=uppgifter_start, datum&lt;=uppgifter_slut, datum&lt;TODAY())</formula>
    </cfRule>
    <cfRule type="expression" dxfId="84" priority="29">
      <formula>AND(datum&gt;=uppgifter_start,datum&lt;=uppgifter_slut)</formula>
    </cfRule>
  </conditionalFormatting>
  <conditionalFormatting sqref="J4:BL36">
    <cfRule type="expression" dxfId="83" priority="1">
      <formula>NETWORKDAYS.INTL(datum,datum,helgdagar,IFERROR(Högtider,0)) = 0</formula>
    </cfRule>
    <cfRule type="expression" dxfId="82" priority="26">
      <formula>datum=TODAY()</formula>
    </cfRule>
  </conditionalFormatting>
  <conditionalFormatting sqref="J4:BL8">
    <cfRule type="expression" dxfId="81" priority="40">
      <formula>ISNUMBER(MATCH(datum,IFERROR(Högtider,0),0))</formula>
    </cfRule>
  </conditionalFormatting>
  <conditionalFormatting sqref="E9:E41">
    <cfRule type="dataBar" priority="33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{BCAC1F40-7065-4BD7-992E-A9F99E7A382F}</x14:id>
        </ext>
      </extLst>
    </cfRule>
  </conditionalFormatting>
  <conditionalFormatting sqref="C9:C41">
    <cfRule type="expression" priority="30" stopIfTrue="1">
      <formula>uppgift_tilldelad_till=""</formula>
    </cfRule>
  </conditionalFormatting>
  <conditionalFormatting sqref="J37:BL40">
    <cfRule type="expression" dxfId="66" priority="16">
      <formula>AND(datum&gt;=uppgifter_start,IF(NETWORKDAYS.INTL(datum,datum,helgdagar,IFERROR(Högtider,0))=1,                  datum&lt;=WORKDAY.INTL(uppgifter_start,FLOOR(uppgifter_färdigt*arbetsdagar,1)-1,helgdagar,IFERROR(Högtider,0)),                  WORKDAY.INTL(datum,-1,helgdagar,IFERROR(Högtider,0))&lt;=WORKDAY.INTL(uppgifter_start,FLOOR(uppgifter_färdigt*arbetsdagar,1)-1,helgdagar,IFERROR(Högtider,0))) )</formula>
    </cfRule>
    <cfRule type="expression" dxfId="65" priority="17">
      <formula>visa_försenat*AND(datum&gt;=uppgifter_start, datum&lt;=uppgifter_slut, datum&lt;TODAY())</formula>
    </cfRule>
    <cfRule type="expression" dxfId="64" priority="18">
      <formula>AND(datum&gt;=uppgifter_start,datum&lt;=uppgifter_slut)</formula>
    </cfRule>
  </conditionalFormatting>
  <conditionalFormatting sqref="J37:BL40">
    <cfRule type="expression" dxfId="63" priority="14">
      <formula>NETWORKDAYS.INTL(datum,datum,helgdagar,IFERROR(Högtider,0)) = 0</formula>
    </cfRule>
    <cfRule type="expression" dxfId="62" priority="15">
      <formula>datum=TODAY()</formula>
    </cfRule>
  </conditionalFormatting>
  <conditionalFormatting sqref="J41:BL41">
    <cfRule type="expression" dxfId="61" priority="4">
      <formula>AND(datum&gt;=uppgifter_start,IF(NETWORKDAYS.INTL(datum,datum,helgdagar,IFERROR(Högtider,0))=1,                  datum&lt;=WORKDAY.INTL(uppgifter_start,FLOOR(uppgifter_färdigt*arbetsdagar,1)-1,helgdagar,IFERROR(Högtider,0)),                  WORKDAY.INTL(datum,-1,helgdagar,IFERROR(Högtider,0))&lt;=WORKDAY.INTL(uppgifter_start,FLOOR(uppgifter_färdigt*arbetsdagar,1)-1,helgdagar,IFERROR(Högtider,0))) )</formula>
    </cfRule>
    <cfRule type="expression" dxfId="60" priority="5">
      <formula>visa_försenat*AND(datum&gt;=uppgifter_start, datum&lt;=uppgifter_slut, datum&lt;TODAY())</formula>
    </cfRule>
    <cfRule type="expression" dxfId="59" priority="6">
      <formula>AND(datum&gt;=uppgifter_start,datum&lt;=uppgifter_slut)</formula>
    </cfRule>
  </conditionalFormatting>
  <conditionalFormatting sqref="J41:BL41">
    <cfRule type="expression" dxfId="58" priority="2">
      <formula>NETWORKDAYS.INTL(datum,datum,helgdagar,IFERROR(Högtider,0)) = 0</formula>
    </cfRule>
    <cfRule type="expression" dxfId="57" priority="3">
      <formula>datum=TODAY()</formula>
    </cfRule>
  </conditionalFormatting>
  <pageMargins left="0.7" right="0.7" top="0.75" bottom="0.75" header="0.3" footer="0.3"/>
  <pageSetup paperSize="9" scale="71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9</xdr:col>
                    <xdr:colOff>0</xdr:colOff>
                    <xdr:row>1</xdr:row>
                    <xdr:rowOff>297180</xdr:rowOff>
                  </from>
                  <to>
                    <xdr:col>24</xdr:col>
                    <xdr:colOff>190500</xdr:colOff>
                    <xdr:row>2</xdr:row>
                    <xdr:rowOff>163830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19050</xdr:rowOff>
                  </from>
                  <to>
                    <xdr:col>7</xdr:col>
                    <xdr:colOff>495300</xdr:colOff>
                    <xdr:row>4</xdr:row>
                    <xdr:rowOff>49530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38100</xdr:rowOff>
                  </from>
                  <to>
                    <xdr:col>7</xdr:col>
                    <xdr:colOff>495300</xdr:colOff>
                    <xdr:row>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49530</xdr:rowOff>
                  </from>
                  <to>
                    <xdr:col>7</xdr:col>
                    <xdr:colOff>495300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AC1F40-7065-4BD7-992E-A9F99E7A382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E9:E41</xm:sqref>
        </x14:conditionalFormatting>
        <x14:conditionalFormatting xmlns:xm="http://schemas.microsoft.com/office/excel/2006/main">
          <x14:cfRule type="expression" priority="41" id="{32339D56-9B9D-4AC2-A125-B1F0D463FB2E}">
            <xm:f>AND(visa_färger,datum&gt;=uppgifter_start,datum&lt;=uppgifter_slut,NOT(uppgift_tilldelad_till=""),uppgift_tilldelad_till=Settings!$D$16)</xm:f>
            <x14:dxf>
              <fill>
                <patternFill>
                  <bgColor rgb="FF002060"/>
                </patternFill>
              </fill>
            </x14:dxf>
          </x14:cfRule>
          <x14:cfRule type="expression" priority="51" id="{A3095051-8455-4C7B-B01C-D1A0F2FC1A1A}">
            <xm:f>AND(visa_färger,datum&gt;=uppgifter_start,datum&lt;=uppgifter_slut,NOT(uppgift_tilldelad_till=""),uppgift_tilldelad_till=Settings!$D$17)</xm:f>
            <x14:dxf>
              <fill>
                <patternFill>
                  <bgColor rgb="FF00B0F0"/>
                </patternFill>
              </fill>
            </x14:dxf>
          </x14:cfRule>
          <x14:cfRule type="expression" priority="52" id="{EF147A76-5BDB-43B0-BC29-5465AFD0B29C}">
            <xm:f>AND(visa_färger,datum&gt;=uppgifter_start,datum&lt;=uppgifter_slut,NOT(uppgift_tilldelad_till=""),uppgift_tilldelad_till=Settings!$D$18)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53" id="{70C56CD8-CE0D-4EAE-B5BC-392C024303D4}">
            <xm:f>AND(visa_färger,datum&gt;=uppgifter_start,datum&lt;=uppgifter_slut,NOT(uppgift_tilldelad_till=""),uppgift_tilldelad_till=Settings!$D$19)</xm:f>
            <x14:dxf>
              <fill>
                <patternFill>
                  <bgColor rgb="FFFFC000"/>
                </patternFill>
              </fill>
            </x14:dxf>
          </x14:cfRule>
          <x14:cfRule type="expression" priority="54" id="{688424B3-F4EA-4887-BBF0-F51F296A2BE3}">
            <xm:f>AND(visa_färger,datum&gt;=uppgifter_start,datum&lt;=uppgifter_slut,NOT(uppgift_tilldelad_till=""),uppgift_tilldelad_till=Settings!$D$20)</xm:f>
            <x14:dxf>
              <fill>
                <patternFill>
                  <bgColor rgb="FFFFFF00"/>
                </patternFill>
              </fill>
            </x14:dxf>
          </x14:cfRule>
          <x14:cfRule type="expression" priority="55" id="{1CA2747C-2DF6-459E-B8D5-27A80BEBB6A7}">
            <xm:f>AND(visa_färger,datum&gt;=uppgifter_start,datum&lt;=uppgifter_slut,NOT(uppgift_tilldelad_till=""),uppgift_tilldelad_till=Settings!$D$21)</xm:f>
            <x14:dxf>
              <fill>
                <patternFill>
                  <bgColor theme="1" tint="0.34998626667073579"/>
                </patternFill>
              </fill>
            </x14:dxf>
          </x14:cfRule>
          <x14:cfRule type="expression" priority="56" id="{7A147C77-68C3-4A50-889E-825F95CE351A}">
            <xm:f>AND(visa_färger,datum&gt;=uppgifter_start,datum&lt;=uppgifter_slut,NOT(uppgift_tilldelad_till=""),uppgift_tilldelad_till=Settings!$D$22)</xm:f>
            <x14:dxf>
              <fill>
                <patternFill>
                  <bgColor theme="9" tint="0.39994506668294322"/>
                </patternFill>
              </fill>
            </x14:dxf>
          </x14:cfRule>
          <xm:sqref>J9:BL36</xm:sqref>
        </x14:conditionalFormatting>
        <x14:conditionalFormatting xmlns:xm="http://schemas.microsoft.com/office/excel/2006/main">
          <x14:cfRule type="expression" priority="57" id="{F94C57E4-5F98-4DBB-AA95-8BDEC4D852DB}">
            <xm:f>uppgift_tilldelad_till=Settings!$D$22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58" id="{CBD18F75-26B2-4817-981F-0C11CE718196}">
            <xm:f>uppgift_tilldelad_till=Settings!$D$21</xm:f>
            <x14:dxf>
              <fill>
                <patternFill>
                  <bgColor theme="1" tint="0.34998626667073579"/>
                </patternFill>
              </fill>
            </x14:dxf>
          </x14:cfRule>
          <x14:cfRule type="expression" priority="59" id="{C2B79388-AF75-48BC-B862-984737C7FB75}">
            <xm:f>uppgift_tilldelad_till=Settings!$D$20</xm:f>
            <x14:dxf>
              <fill>
                <patternFill>
                  <bgColor rgb="FFFFFF00"/>
                </patternFill>
              </fill>
            </x14:dxf>
          </x14:cfRule>
          <x14:cfRule type="expression" priority="60" id="{3823CCC8-2AC8-4D15-A78D-BE5F5737B6B6}">
            <xm:f>uppgift_tilldelad_till=Settings!$D$19</xm:f>
            <x14:dxf>
              <fill>
                <patternFill>
                  <bgColor rgb="FFFFC000"/>
                </patternFill>
              </fill>
            </x14:dxf>
          </x14:cfRule>
          <x14:cfRule type="expression" priority="61" id="{403E119D-8231-4BAB-8B36-04734225765B}">
            <xm:f>uppgift_tilldelad_till=Settings!$D$18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62" id="{BA3853F3-262F-4502-A8C0-91864BFAFBFB}">
            <xm:f>uppgift_tilldelad_till=Settings!$D$17</xm:f>
            <x14:dxf>
              <fill>
                <patternFill>
                  <bgColor rgb="FF00B0F0"/>
                </patternFill>
              </fill>
            </x14:dxf>
          </x14:cfRule>
          <x14:cfRule type="expression" priority="63" id="{59449505-E829-49BD-9B16-D1CEF557FF73}">
            <xm:f>uppgift_tilldelad_till=Settings!$D$16</xm:f>
            <x14:dxf>
              <fill>
                <patternFill>
                  <bgColor rgb="FF002060"/>
                </patternFill>
              </fill>
            </x14:dxf>
          </x14:cfRule>
          <xm:sqref>C9:C41</xm:sqref>
        </x14:conditionalFormatting>
        <x14:conditionalFormatting xmlns:xm="http://schemas.microsoft.com/office/excel/2006/main">
          <x14:cfRule type="expression" priority="19" id="{93BB6C1A-FA99-434F-807F-E3654437E7AA}">
            <xm:f>AND(visa_färger,datum&gt;=uppgifter_start,datum&lt;=uppgifter_slut,NOT(uppgift_tilldelad_till=""),uppgift_tilldelad_till=Settings!$D$16)</xm:f>
            <x14:dxf>
              <fill>
                <patternFill>
                  <bgColor rgb="FF002060"/>
                </patternFill>
              </fill>
            </x14:dxf>
          </x14:cfRule>
          <x14:cfRule type="expression" priority="20" id="{9CD28B95-6805-40F7-AC29-632BD9FA7315}">
            <xm:f>AND(visa_färger,datum&gt;=uppgifter_start,datum&lt;=uppgifter_slut,NOT(uppgift_tilldelad_till=""),uppgift_tilldelad_till=Settings!$D$17)</xm:f>
            <x14:dxf>
              <fill>
                <patternFill>
                  <bgColor rgb="FF00B0F0"/>
                </patternFill>
              </fill>
            </x14:dxf>
          </x14:cfRule>
          <x14:cfRule type="expression" priority="21" id="{1354908C-5802-47D4-AB42-E3C406F0F2C5}">
            <xm:f>AND(visa_färger,datum&gt;=uppgifter_start,datum&lt;=uppgifter_slut,NOT(uppgift_tilldelad_till=""),uppgift_tilldelad_till=Settings!$D$18)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22" id="{0BAADE74-46D7-4F8B-A9CA-0D8BBA6D78AE}">
            <xm:f>AND(visa_färger,datum&gt;=uppgifter_start,datum&lt;=uppgifter_slut,NOT(uppgift_tilldelad_till=""),uppgift_tilldelad_till=Settings!$D$19)</xm:f>
            <x14:dxf>
              <fill>
                <patternFill>
                  <bgColor rgb="FFFFC000"/>
                </patternFill>
              </fill>
            </x14:dxf>
          </x14:cfRule>
          <x14:cfRule type="expression" priority="23" id="{244FE73F-A464-417D-9F18-99E8BFF97ECF}">
            <xm:f>AND(visa_färger,datum&gt;=uppgifter_start,datum&lt;=uppgifter_slut,NOT(uppgift_tilldelad_till=""),uppgift_tilldelad_till=Settings!$D$20)</xm:f>
            <x14:dxf>
              <fill>
                <patternFill>
                  <bgColor rgb="FFFFFF00"/>
                </patternFill>
              </fill>
            </x14:dxf>
          </x14:cfRule>
          <x14:cfRule type="expression" priority="24" id="{7BBDBB23-B3DF-4B0D-A5A9-24FCB648ECF5}">
            <xm:f>AND(visa_färger,datum&gt;=uppgifter_start,datum&lt;=uppgifter_slut,NOT(uppgift_tilldelad_till=""),uppgift_tilldelad_till=Settings!$D$21)</xm:f>
            <x14:dxf>
              <fill>
                <patternFill>
                  <bgColor theme="1" tint="0.34998626667073579"/>
                </patternFill>
              </fill>
            </x14:dxf>
          </x14:cfRule>
          <x14:cfRule type="expression" priority="25" id="{0FF6D060-F9F3-49B0-BA82-0BFAAD38142C}">
            <xm:f>AND(visa_färger,datum&gt;=uppgifter_start,datum&lt;=uppgifter_slut,NOT(uppgift_tilldelad_till=""),uppgift_tilldelad_till=Settings!$D$22)</xm:f>
            <x14:dxf>
              <fill>
                <patternFill>
                  <bgColor theme="9" tint="0.39994506668294322"/>
                </patternFill>
              </fill>
            </x14:dxf>
          </x14:cfRule>
          <xm:sqref>J37:BL40</xm:sqref>
        </x14:conditionalFormatting>
        <x14:conditionalFormatting xmlns:xm="http://schemas.microsoft.com/office/excel/2006/main">
          <x14:cfRule type="expression" priority="7" id="{078EA759-3DFD-4605-AD0F-CFCDCF935AE3}">
            <xm:f>AND(visa_färger,datum&gt;=uppgifter_start,datum&lt;=uppgifter_slut,NOT(uppgift_tilldelad_till=""),uppgift_tilldelad_till=Settings!$D$16)</xm:f>
            <x14:dxf>
              <fill>
                <patternFill>
                  <bgColor rgb="FF002060"/>
                </patternFill>
              </fill>
            </x14:dxf>
          </x14:cfRule>
          <x14:cfRule type="expression" priority="8" id="{003E00A3-51B4-45EE-B0FA-0F4E3464F2DB}">
            <xm:f>AND(visa_färger,datum&gt;=uppgifter_start,datum&lt;=uppgifter_slut,NOT(uppgift_tilldelad_till=""),uppgift_tilldelad_till=Settings!$D$17)</xm:f>
            <x14:dxf>
              <fill>
                <patternFill>
                  <bgColor rgb="FF00B0F0"/>
                </patternFill>
              </fill>
            </x14:dxf>
          </x14:cfRule>
          <x14:cfRule type="expression" priority="9" id="{B8CD2217-4F88-4EB2-B74F-C0EFCBCB0BD7}">
            <xm:f>AND(visa_färger,datum&gt;=uppgifter_start,datum&lt;=uppgifter_slut,NOT(uppgift_tilldelad_till=""),uppgift_tilldelad_till=Settings!$D$18)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10" id="{26B429C8-17C5-4077-B193-9C7D9F420D4D}">
            <xm:f>AND(visa_färger,datum&gt;=uppgifter_start,datum&lt;=uppgifter_slut,NOT(uppgift_tilldelad_till=""),uppgift_tilldelad_till=Settings!$D$19)</xm:f>
            <x14:dxf>
              <fill>
                <patternFill>
                  <bgColor rgb="FFFFC000"/>
                </patternFill>
              </fill>
            </x14:dxf>
          </x14:cfRule>
          <x14:cfRule type="expression" priority="11" id="{CD7E2251-8446-4D27-9F3B-07C5F7DF7351}">
            <xm:f>AND(visa_färger,datum&gt;=uppgifter_start,datum&lt;=uppgifter_slut,NOT(uppgift_tilldelad_till=""),uppgift_tilldelad_till=Settings!$D$20)</xm:f>
            <x14:dxf>
              <fill>
                <patternFill>
                  <bgColor rgb="FFFFFF00"/>
                </patternFill>
              </fill>
            </x14:dxf>
          </x14:cfRule>
          <x14:cfRule type="expression" priority="12" id="{7226C1E0-D1C2-41F6-A128-6AADBE017EF8}">
            <xm:f>AND(visa_färger,datum&gt;=uppgifter_start,datum&lt;=uppgifter_slut,NOT(uppgift_tilldelad_till=""),uppgift_tilldelad_till=Settings!$D$21)</xm:f>
            <x14:dxf>
              <fill>
                <patternFill>
                  <bgColor theme="1" tint="0.34998626667073579"/>
                </patternFill>
              </fill>
            </x14:dxf>
          </x14:cfRule>
          <x14:cfRule type="expression" priority="13" id="{4A2885CE-72C4-4A05-81AE-8340FC4DEEE7}">
            <xm:f>AND(visa_färger,datum&gt;=uppgifter_start,datum&lt;=uppgifter_slut,NOT(uppgift_tilldelad_till=""),uppgift_tilldelad_till=Settings!$D$22)</xm:f>
            <x14:dxf>
              <fill>
                <patternFill>
                  <bgColor theme="9" tint="0.39994506668294322"/>
                </patternFill>
              </fill>
            </x14:dxf>
          </x14:cfRule>
          <xm:sqref>J41:BL41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12A7DE-6260-4817-99E3-1727E503EE5B}">
          <x14:formula1>
            <xm:f>OFFSET(Settings!$D$16,,,COUNTA(Settings!$D$16:$D$29))</xm:f>
          </x14:formula1>
          <xm:sqref>D9:D41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A0A1-207F-45B6-92E5-C91AB2A93432}">
  <sheetPr codeName="Blad2"/>
  <dimension ref="A1:K37"/>
  <sheetViews>
    <sheetView showGridLines="0" zoomScale="70" zoomScaleNormal="70" workbookViewId="0">
      <selection activeCell="C16" sqref="C16"/>
    </sheetView>
  </sheetViews>
  <sheetFormatPr defaultRowHeight="14.4" x14ac:dyDescent="0.55000000000000004"/>
  <cols>
    <col min="1" max="1" width="4.15625" customWidth="1"/>
    <col min="2" max="2" width="23.68359375" customWidth="1"/>
    <col min="3" max="3" width="1.15625" customWidth="1"/>
    <col min="4" max="4" width="24.41796875" customWidth="1"/>
    <col min="5" max="5" width="8.68359375" customWidth="1"/>
    <col min="10" max="10" width="14.26171875" customWidth="1"/>
    <col min="11" max="11" width="22.83984375" customWidth="1"/>
  </cols>
  <sheetData>
    <row r="1" spans="1:11" x14ac:dyDescent="0.55000000000000004">
      <c r="A1" t="s">
        <v>2</v>
      </c>
    </row>
    <row r="3" spans="1:11" ht="23.1" x14ac:dyDescent="0.85">
      <c r="B3" s="1" t="s">
        <v>6</v>
      </c>
      <c r="C3" s="1"/>
    </row>
    <row r="5" spans="1:11" ht="18.3" x14ac:dyDescent="0.7">
      <c r="B5" s="14" t="s">
        <v>20</v>
      </c>
      <c r="C5" s="14"/>
      <c r="I5" s="29" t="s">
        <v>18</v>
      </c>
      <c r="J5" s="29"/>
      <c r="K5" s="30"/>
    </row>
    <row r="6" spans="1:11" x14ac:dyDescent="0.55000000000000004">
      <c r="I6" s="30"/>
      <c r="J6" s="30"/>
      <c r="K6" s="30"/>
    </row>
    <row r="7" spans="1:11" s="34" customFormat="1" ht="45.9" customHeight="1" x14ac:dyDescent="0.55000000000000004">
      <c r="B7" s="39" t="s">
        <v>5</v>
      </c>
      <c r="C7" s="35"/>
      <c r="D7" s="37" t="s">
        <v>7</v>
      </c>
      <c r="I7" s="36" t="s">
        <v>8</v>
      </c>
      <c r="J7" s="36"/>
      <c r="K7" s="38" t="b">
        <v>1</v>
      </c>
    </row>
    <row r="8" spans="1:11" x14ac:dyDescent="0.55000000000000004">
      <c r="F8" s="12"/>
      <c r="I8" s="30"/>
      <c r="J8" s="30"/>
      <c r="K8" s="30"/>
    </row>
    <row r="9" spans="1:11" x14ac:dyDescent="0.55000000000000004">
      <c r="B9" s="2" t="s">
        <v>21</v>
      </c>
      <c r="C9" s="2"/>
      <c r="D9" s="15" t="s">
        <v>11</v>
      </c>
      <c r="I9" s="31" t="s">
        <v>9</v>
      </c>
      <c r="J9" s="31"/>
      <c r="K9" s="32" t="b">
        <v>0</v>
      </c>
    </row>
    <row r="11" spans="1:11" x14ac:dyDescent="0.55000000000000004">
      <c r="B11" s="2" t="s">
        <v>1</v>
      </c>
      <c r="C11" s="2"/>
      <c r="D11" s="16">
        <v>45229</v>
      </c>
      <c r="I11" s="31" t="s">
        <v>10</v>
      </c>
      <c r="J11" s="31"/>
      <c r="K11" s="32" t="b">
        <v>0</v>
      </c>
    </row>
    <row r="14" spans="1:11" ht="18.3" x14ac:dyDescent="0.7">
      <c r="B14" s="14" t="s">
        <v>19</v>
      </c>
      <c r="C14" s="14"/>
      <c r="I14" s="14" t="s">
        <v>17</v>
      </c>
      <c r="J14" s="14"/>
    </row>
    <row r="16" spans="1:11" x14ac:dyDescent="0.55000000000000004">
      <c r="B16" s="2" t="s">
        <v>22</v>
      </c>
      <c r="C16" s="19"/>
      <c r="D16" s="18" t="s">
        <v>11</v>
      </c>
      <c r="E16" s="20"/>
      <c r="I16" s="13" t="s">
        <v>15</v>
      </c>
      <c r="J16" s="13"/>
      <c r="K16" s="27" t="s">
        <v>3</v>
      </c>
    </row>
    <row r="17" spans="2:11" x14ac:dyDescent="0.55000000000000004">
      <c r="C17" s="2"/>
      <c r="D17" s="18" t="s">
        <v>12</v>
      </c>
      <c r="E17" s="20"/>
    </row>
    <row r="18" spans="2:11" x14ac:dyDescent="0.55000000000000004">
      <c r="C18" s="2"/>
      <c r="D18" s="18" t="s">
        <v>13</v>
      </c>
      <c r="E18" s="20"/>
      <c r="I18" s="2" t="s">
        <v>16</v>
      </c>
      <c r="J18" s="2"/>
      <c r="K18" s="28"/>
    </row>
    <row r="19" spans="2:11" x14ac:dyDescent="0.55000000000000004">
      <c r="B19" s="2"/>
      <c r="C19" s="2"/>
      <c r="D19" s="18" t="s">
        <v>4</v>
      </c>
      <c r="E19" s="20"/>
      <c r="K19" s="28"/>
    </row>
    <row r="20" spans="2:11" x14ac:dyDescent="0.55000000000000004">
      <c r="C20" s="2"/>
      <c r="D20" s="18" t="s">
        <v>39</v>
      </c>
      <c r="E20" s="20"/>
      <c r="I20" s="2"/>
      <c r="J20" s="2"/>
      <c r="K20" s="28"/>
    </row>
    <row r="21" spans="2:11" x14ac:dyDescent="0.55000000000000004">
      <c r="C21" s="19"/>
      <c r="D21" s="18" t="s">
        <v>38</v>
      </c>
      <c r="E21" s="20"/>
      <c r="K21" s="28"/>
    </row>
    <row r="22" spans="2:11" x14ac:dyDescent="0.55000000000000004">
      <c r="B22" s="20"/>
      <c r="C22" s="20"/>
      <c r="D22" s="18" t="s">
        <v>14</v>
      </c>
      <c r="E22" s="20"/>
      <c r="K22" s="28"/>
    </row>
    <row r="23" spans="2:11" x14ac:dyDescent="0.55000000000000004">
      <c r="B23" s="20"/>
      <c r="C23" s="20"/>
      <c r="D23" s="20"/>
      <c r="E23" s="20"/>
      <c r="K23" s="28"/>
    </row>
    <row r="24" spans="2:11" x14ac:dyDescent="0.55000000000000004">
      <c r="B24" s="20"/>
      <c r="C24" s="20"/>
      <c r="D24" s="20"/>
      <c r="E24" s="20"/>
      <c r="K24" s="28"/>
    </row>
    <row r="25" spans="2:11" x14ac:dyDescent="0.55000000000000004">
      <c r="B25" s="20"/>
      <c r="C25" s="20"/>
      <c r="D25" s="20"/>
      <c r="E25" s="20"/>
      <c r="K25" s="28"/>
    </row>
    <row r="26" spans="2:11" x14ac:dyDescent="0.55000000000000004">
      <c r="B26" s="20"/>
      <c r="C26" s="20"/>
      <c r="D26" s="20"/>
      <c r="E26" s="20"/>
      <c r="K26" s="28"/>
    </row>
    <row r="27" spans="2:11" x14ac:dyDescent="0.55000000000000004">
      <c r="B27" s="20"/>
      <c r="C27" s="20"/>
      <c r="D27" s="20"/>
      <c r="E27" s="20"/>
      <c r="K27" s="28"/>
    </row>
    <row r="28" spans="2:11" x14ac:dyDescent="0.55000000000000004">
      <c r="B28" s="20"/>
      <c r="C28" s="20"/>
      <c r="D28" s="20"/>
      <c r="E28" s="20"/>
      <c r="K28" s="28"/>
    </row>
    <row r="29" spans="2:11" x14ac:dyDescent="0.55000000000000004">
      <c r="B29" s="20"/>
      <c r="C29" s="20"/>
      <c r="D29" s="20"/>
      <c r="E29" s="20"/>
    </row>
    <row r="30" spans="2:11" x14ac:dyDescent="0.55000000000000004">
      <c r="B30" s="20"/>
      <c r="C30" s="20"/>
      <c r="D30" s="20"/>
    </row>
    <row r="31" spans="2:11" x14ac:dyDescent="0.55000000000000004">
      <c r="B31" s="20"/>
      <c r="C31" s="20"/>
    </row>
    <row r="32" spans="2:11" x14ac:dyDescent="0.55000000000000004">
      <c r="B32" s="20"/>
      <c r="C32" s="20"/>
    </row>
    <row r="33" spans="2:3" x14ac:dyDescent="0.55000000000000004">
      <c r="B33" s="20"/>
      <c r="C33" s="20"/>
    </row>
    <row r="34" spans="2:3" x14ac:dyDescent="0.55000000000000004">
      <c r="B34" s="20"/>
      <c r="C34" s="20"/>
    </row>
    <row r="35" spans="2:3" x14ac:dyDescent="0.55000000000000004">
      <c r="B35" s="20"/>
      <c r="C35" s="20"/>
    </row>
    <row r="36" spans="2:3" x14ac:dyDescent="0.55000000000000004">
      <c r="B36" s="20"/>
      <c r="C36" s="20"/>
    </row>
    <row r="37" spans="2:3" x14ac:dyDescent="0.55000000000000004">
      <c r="B37" s="20"/>
      <c r="C37" s="20"/>
    </row>
  </sheetData>
  <phoneticPr fontId="5" type="noConversion"/>
  <conditionalFormatting sqref="C16">
    <cfRule type="expression" dxfId="176" priority="2">
      <formula>TRUE</formula>
    </cfRule>
  </conditionalFormatting>
  <conditionalFormatting sqref="C16:C22">
    <cfRule type="expression" priority="1" stopIfTrue="1">
      <formula>projekt_medlemmar=""</formula>
    </cfRule>
  </conditionalFormatting>
  <conditionalFormatting sqref="C17">
    <cfRule type="expression" dxfId="175" priority="3">
      <formula>TRUE</formula>
    </cfRule>
  </conditionalFormatting>
  <conditionalFormatting sqref="C18">
    <cfRule type="expression" dxfId="174" priority="4">
      <formula>TRUE</formula>
    </cfRule>
  </conditionalFormatting>
  <conditionalFormatting sqref="C19">
    <cfRule type="expression" dxfId="173" priority="5">
      <formula>TRUE</formula>
    </cfRule>
  </conditionalFormatting>
  <conditionalFormatting sqref="C20">
    <cfRule type="expression" dxfId="172" priority="6">
      <formula>TRUE</formula>
    </cfRule>
  </conditionalFormatting>
  <conditionalFormatting sqref="C21">
    <cfRule type="expression" dxfId="171" priority="7">
      <formula>TRUE</formula>
    </cfRule>
  </conditionalFormatting>
  <conditionalFormatting sqref="C22">
    <cfRule type="expression" dxfId="170" priority="8">
      <formula>TRUE</formula>
    </cfRule>
  </conditionalFormatting>
  <dataValidations count="3">
    <dataValidation allowBlank="1" showInputMessage="1" showErrorMessage="1" promptTitle="Veckodagar" prompt="Skriv in veckodagar i form av 0 och 1. _x000a_0 för veckodagar _x000a_1 för helgdagar_x000a_" sqref="K16" xr:uid="{5039F934-9ECA-4622-B667-E4887CB47DAF}"/>
    <dataValidation allowBlank="1" showInputMessage="1" showErrorMessage="1" prompt="Samtliga bör placeras längst ned i listan" sqref="B16 D16:D22" xr:uid="{A9A41E9F-5700-44E5-9399-AFC0ED326A75}"/>
    <dataValidation type="list" allowBlank="1" showInputMessage="1" showErrorMessage="1" sqref="D9" xr:uid="{19B12ACF-A27C-491F-928F-7B5FCF60C0ED}">
      <formula1>OFFSET($D$16,,,COUNTA($D$16:$D$29)-1)</formula1>
    </dataValidation>
  </dataValidations>
  <pageMargins left="0.7" right="0.7" top="0.75" bottom="0.75" header="0.3" footer="0.3"/>
  <pageSetup paperSize="9" orientation="portrait" r:id="rId1"/>
  <ignoredErrors>
    <ignoredError sqref="K16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710D638A79C40B3E8418FF0178B14" ma:contentTypeVersion="2" ma:contentTypeDescription="Create a new document." ma:contentTypeScope="" ma:versionID="f70dd887a644edf55f5e586a48647c32">
  <xsd:schema xmlns:xsd="http://www.w3.org/2001/XMLSchema" xmlns:xs="http://www.w3.org/2001/XMLSchema" xmlns:p="http://schemas.microsoft.com/office/2006/metadata/properties" xmlns:ns2="b9f984d6-a77d-40fb-ad2e-b6c15d29c547" targetNamespace="http://schemas.microsoft.com/office/2006/metadata/properties" ma:root="true" ma:fieldsID="32d237624ce66879fd98fd593dc79f10" ns2:_="">
    <xsd:import namespace="b9f984d6-a77d-40fb-ad2e-b6c15d29c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984d6-a77d-40fb-ad2e-b6c15d29c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79D110-F8BA-4554-BED3-A2840E16A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f984d6-a77d-40fb-ad2e-b6c15d29c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B94CF9-A70E-47C2-820F-287D8DB3C7EE}">
  <ds:schemaRefs>
    <ds:schemaRef ds:uri="http://purl.org/dc/elements/1.1/"/>
    <ds:schemaRef ds:uri="http://schemas.microsoft.com/office/2006/documentManagement/types"/>
    <ds:schemaRef ds:uri="b9f984d6-a77d-40fb-ad2e-b6c15d29c547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5A34A8-9055-4DB9-9F8F-177CB2DC9E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16</vt:i4>
      </vt:variant>
    </vt:vector>
  </HeadingPairs>
  <TitlesOfParts>
    <vt:vector size="18" baseType="lpstr">
      <vt:lpstr>Gantt-schema</vt:lpstr>
      <vt:lpstr>Settings</vt:lpstr>
      <vt:lpstr>'Gantt-schema'!arbetsdagar</vt:lpstr>
      <vt:lpstr>'Gantt-schema'!datum</vt:lpstr>
      <vt:lpstr>Settings!datum</vt:lpstr>
      <vt:lpstr>helgdagar</vt:lpstr>
      <vt:lpstr>Settings!projekt_medlemmar</vt:lpstr>
      <vt:lpstr>'Gantt-schema'!uppgift_tilldelad_till</vt:lpstr>
      <vt:lpstr>Settings!uppgift_tilldelad_till</vt:lpstr>
      <vt:lpstr>'Gantt-schema'!uppgifter_färdigt</vt:lpstr>
      <vt:lpstr>'Gantt-schema'!uppgifter_slut</vt:lpstr>
      <vt:lpstr>Settings!uppgifter_slut</vt:lpstr>
      <vt:lpstr>'Gantt-schema'!uppgifter_start</vt:lpstr>
      <vt:lpstr>Settings!uppgifter_start</vt:lpstr>
      <vt:lpstr>'Gantt-schema'!Utskriftsområde</vt:lpstr>
      <vt:lpstr>visa_färger</vt:lpstr>
      <vt:lpstr>visa_försenat</vt:lpstr>
      <vt:lpstr>visa_helgdagar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Daniel Söderqvist</cp:lastModifiedBy>
  <cp:lastPrinted>2023-11-02T15:53:39Z</cp:lastPrinted>
  <dcterms:created xsi:type="dcterms:W3CDTF">2021-01-22T10:30:07Z</dcterms:created>
  <dcterms:modified xsi:type="dcterms:W3CDTF">2023-11-02T16:03:29Z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0x010100969710D638A79C40B3E8418FF0178B14</vt:lpwstr>
  </property>
</Properties>
</file>