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9596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<sst xmlns="http://schemas.openxmlformats.org/spreadsheetml/2006/main" count="43" uniqueCount="43">
  <si>
    <t>Model</t>
  </si>
  <si>
    <t>SymbolicRegressionSolution</t>
  </si>
  <si>
    <t>=(((LN(15.8015911936549)*LN(1.83727638324328*$A1)/(LN(1.56748089179695*$B1))+1.55552416940055*$B1/(LN(2.06896067796042*$B1)*LN(2.02366057475927*$A1)))+17.759055550952/((0.567830445950261*$B1+LN(1.84912239439383*$A1))))*0.00104207200895564+0.720770815569289)</t>
  </si>
  <si>
    <t>Model Depth</t>
  </si>
  <si>
    <t/>
  </si>
  <si>
    <t>Model Length</t>
  </si>
  <si>
    <t>x1 = A</t>
  </si>
  <si>
    <t>x6 = B</t>
  </si>
  <si>
    <t>Estimation Limits Lower</t>
  </si>
  <si>
    <t>Estimation Limits Upper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</si>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</sst>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9596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14</xdr:col>
      <xdr:colOff>428625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29</v>
      </c>
      <c r="D3" s="0" t="s">
        <v>6</v>
      </c>
    </row>
    <row r="4">
      <c r="D4" s="0" t="s">
        <v>7</v>
      </c>
    </row>
    <row r="5">
      <c r="A5" s="0" t="s">
        <v>8</v>
      </c>
      <c r="B5" s="1">
        <v>-5.7180264069443245</v>
      </c>
    </row>
    <row r="6">
      <c r="A6" s="0" t="s">
        <v>9</v>
      </c>
      <c r="B6" s="1">
        <v>7.0591829571329763</v>
      </c>
    </row>
    <row r="8">
      <c r="A8" s="0" t="s">
        <v>10</v>
      </c>
      <c r="B8" s="0">
        <v>0</v>
      </c>
    </row>
    <row r="9">
      <c r="A9" s="0" t="s">
        <v>11</v>
      </c>
      <c r="B9" s="0">
        <v>33</v>
      </c>
    </row>
    <row r="10">
      <c r="A10" s="0" t="s">
        <v>12</v>
      </c>
      <c r="B10" s="0">
        <v>33</v>
      </c>
    </row>
    <row r="11">
      <c r="A11" s="0" t="s">
        <v>13</v>
      </c>
      <c r="B11" s="0">
        <v>33</v>
      </c>
    </row>
    <row r="13">
      <c r="A13" s="0" t="s">
        <v>14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15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16</v>
      </c>
      <c r="B15" s="1">
        <f>AVERAGE(INDIRECT("'Estimated Values'!G"&amp;TrainingStart+2&amp;":G"&amp;TrainingEnd+1))</f>
      </c>
    </row>
    <row r="16">
      <c r="A16" s="0" t="s">
        <v>17</v>
      </c>
      <c r="B16" s="1">
        <f>AVERAGE(INDIRECT("'Estimated Values'!G"&amp;TestStart+2&amp;":G"&amp;TestEnd+1))</f>
      </c>
    </row>
    <row r="17">
      <c r="A17" s="0" t="s">
        <v>18</v>
      </c>
      <c r="B17" s="1">
        <f>AVERAGE(INDIRECT("'Estimated Values'!D"&amp;TrainingStart+2&amp;":D"&amp;TrainingEnd+1))</f>
      </c>
    </row>
    <row r="18">
      <c r="A18" s="0" t="s">
        <v>19</v>
      </c>
      <c r="B18" s="1">
        <f>AVERAGE(INDIRECT("'Estimated Values'!D"&amp;TestStart+2&amp;":D"&amp;TestEnd+1))</f>
      </c>
    </row>
    <row r="19">
      <c r="A19" s="0" t="s">
        <v>20</v>
      </c>
      <c r="B19" s="1">
        <f>AVERAGE(INDIRECT("'Estimated Values'!F"&amp;TrainingStart+2&amp;":F"&amp;TrainingEnd+1))</f>
      </c>
    </row>
    <row r="20">
      <c r="A20" s="0" t="s">
        <v>21</v>
      </c>
      <c r="B20" s="1">
        <f>AVERAGE(INDIRECT("'Estimated Values'!F"&amp;TestStart+2&amp;":F"&amp;TestEnd+1))</f>
      </c>
    </row>
    <row r="21">
      <c r="A21" s="0" t="s">
        <v>22</v>
      </c>
      <c r="B21" s="3">
        <f>AVERAGE(INDIRECT("'Estimated Values'!E"&amp;TrainingStart+2&amp;":E"&amp;TrainingEnd+1))</f>
      </c>
    </row>
    <row r="22">
      <c r="A22" s="0" t="s">
        <v>23</v>
      </c>
      <c r="B22" s="3">
        <f>AVERAGE(INDIRECT("'Estimated Values'!E"&amp;TestStart+2&amp;":E"&amp;TestEnd+1))</f>
      </c>
    </row>
    <row r="23">
      <c r="A23" s="0" t="s">
        <v>24</v>
      </c>
      <c r="B23" s="1">
        <f>TrainingMSE / VAR(INDIRECT("'Estimated Values'!B"&amp;TrainingStart+2&amp;":B"&amp;TrainingEnd+1))</f>
      </c>
    </row>
    <row r="24">
      <c r="A24" s="0" t="s">
        <v>25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34"/>
  <sheetViews>
    <sheetView workbookViewId="0"/>
  </sheetViews>
  <sheetFormatPr defaultRowHeight="15"/>
  <sheetData>
    <row r="1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0.303765901324936</v>
      </c>
      <c r="B8" s="0">
        <v>0</v>
      </c>
      <c r="C8" s="0">
        <v>0.986838420610473</v>
      </c>
      <c r="D8" s="0">
        <v>1</v>
      </c>
      <c r="E8" s="0">
        <v>0.0131615793895268</v>
      </c>
      <c r="F8" s="0">
        <v>0.600072008641037</v>
      </c>
      <c r="G8" s="0">
        <v>0</v>
      </c>
      <c r="H8" s="0">
        <v>0.652923634940529</v>
      </c>
    </row>
    <row r="9">
      <c r="A9" s="0">
        <v>0.485065502686992</v>
      </c>
      <c r="B9" s="0">
        <v>0</v>
      </c>
      <c r="C9" s="0">
        <v>0.774647887323944</v>
      </c>
      <c r="D9" s="0">
        <v>1</v>
      </c>
      <c r="E9" s="0">
        <v>0.225352112676056</v>
      </c>
      <c r="F9" s="0">
        <v>0.633802816901408</v>
      </c>
      <c r="G9" s="0">
        <v>0</v>
      </c>
      <c r="H9" s="0">
        <v>0.619653707251368</v>
      </c>
    </row>
    <row r="10">
      <c r="A10" s="0">
        <v>0.485065502686992</v>
      </c>
      <c r="B10" s="0">
        <v>0</v>
      </c>
      <c r="C10" s="0">
        <v>0.887323943661972</v>
      </c>
      <c r="D10" s="0">
        <v>1</v>
      </c>
      <c r="E10" s="0">
        <v>0.112676056338028</v>
      </c>
      <c r="F10" s="0">
        <v>0.633802816901408</v>
      </c>
      <c r="G10" s="0">
        <v>0</v>
      </c>
      <c r="H10" s="0">
        <v>0.662362741677679</v>
      </c>
    </row>
    <row r="11">
      <c r="A11" s="0">
        <v>0.333390952962433</v>
      </c>
      <c r="B11" s="0">
        <v>0</v>
      </c>
      <c r="C11" s="0">
        <v>0.9</v>
      </c>
      <c r="D11" s="0">
        <v>1</v>
      </c>
      <c r="E11" s="0">
        <v>0.0999999999999999</v>
      </c>
      <c r="F11" s="0">
        <v>0.6</v>
      </c>
      <c r="G11" s="0">
        <v>0</v>
      </c>
      <c r="H11" s="0">
        <v>0.628399631058324</v>
      </c>
    </row>
    <row r="12">
      <c r="A12" s="0">
        <v>0.333390952962433</v>
      </c>
      <c r="B12" s="0">
        <v>0</v>
      </c>
      <c r="C12" s="0">
        <v>0.897260273972603</v>
      </c>
      <c r="D12" s="0">
        <v>1</v>
      </c>
      <c r="E12" s="0">
        <v>0.102739726027397</v>
      </c>
      <c r="F12" s="0">
        <v>0.616438356164384</v>
      </c>
      <c r="G12" s="0">
        <v>0</v>
      </c>
      <c r="H12" s="0">
        <v>0.53081907574647</v>
      </c>
    </row>
    <row r="13">
      <c r="A13" s="0">
        <v>0.339438591022848</v>
      </c>
      <c r="B13" s="0">
        <v>0</v>
      </c>
      <c r="C13" s="0">
        <v>0.832116788321168</v>
      </c>
      <c r="D13" s="0">
        <v>1</v>
      </c>
      <c r="E13" s="0">
        <v>0.167883211678832</v>
      </c>
      <c r="F13" s="0">
        <v>0.656934306569343</v>
      </c>
      <c r="G13" s="0">
        <v>0</v>
      </c>
      <c r="H13" s="0">
        <v>0.548470074971017</v>
      </c>
    </row>
    <row r="14">
      <c r="A14" s="0">
        <v>0.483023431724056</v>
      </c>
      <c r="B14" s="0">
        <v>0</v>
      </c>
      <c r="C14" s="0">
        <v>0.891304347826087</v>
      </c>
      <c r="D14" s="0">
        <v>1</v>
      </c>
      <c r="E14" s="0">
        <v>0.108695652173913</v>
      </c>
      <c r="F14" s="0">
        <v>0.652173913043478</v>
      </c>
      <c r="G14" s="0">
        <v>0</v>
      </c>
      <c r="H14" s="0">
        <v>0.639600108229793</v>
      </c>
    </row>
    <row r="15">
      <c r="A15" s="0">
        <v>0.483023431724056</v>
      </c>
      <c r="B15" s="0">
        <v>0</v>
      </c>
      <c r="C15" s="0">
        <v>0.811594202898551</v>
      </c>
      <c r="D15" s="0">
        <v>1</v>
      </c>
      <c r="E15" s="0">
        <v>0.188405797101449</v>
      </c>
      <c r="F15" s="0">
        <v>0.652173913043478</v>
      </c>
      <c r="G15" s="0">
        <v>0</v>
      </c>
      <c r="H15" s="0">
        <v>0.576195068987708</v>
      </c>
    </row>
    <row r="16">
      <c r="A16" s="0">
        <v>0.310780531424838</v>
      </c>
      <c r="B16" s="0">
        <v>0</v>
      </c>
      <c r="C16" s="0">
        <v>0.74</v>
      </c>
      <c r="D16" s="0">
        <v>1</v>
      </c>
      <c r="E16" s="0">
        <v>0.26</v>
      </c>
      <c r="F16" s="0">
        <v>1.48</v>
      </c>
      <c r="G16" s="0">
        <v>0</v>
      </c>
      <c r="H16" s="0">
        <v>0.791877212248183</v>
      </c>
    </row>
    <row r="17">
      <c r="A17" s="0">
        <v>0.445586185296255</v>
      </c>
      <c r="B17" s="0">
        <v>0</v>
      </c>
      <c r="C17" s="0">
        <v>0.7</v>
      </c>
      <c r="D17" s="0">
        <v>1</v>
      </c>
      <c r="E17" s="0">
        <v>0.3</v>
      </c>
      <c r="F17" s="0">
        <v>1</v>
      </c>
      <c r="G17" s="0">
        <v>0</v>
      </c>
      <c r="H17" s="0">
        <v>0.710377939922684</v>
      </c>
    </row>
    <row r="18">
      <c r="A18" s="0">
        <v>0.445586185296255</v>
      </c>
      <c r="B18" s="0">
        <v>0</v>
      </c>
      <c r="C18" s="0">
        <v>0.55</v>
      </c>
      <c r="D18" s="0">
        <v>1</v>
      </c>
      <c r="E18" s="0">
        <v>0.45</v>
      </c>
      <c r="F18" s="0">
        <v>1</v>
      </c>
      <c r="G18" s="0">
        <v>0</v>
      </c>
      <c r="H18" s="0">
        <v>0.725036224371231</v>
      </c>
    </row>
    <row r="19">
      <c r="A19" s="0">
        <v>0.445586185296255</v>
      </c>
      <c r="B19" s="0">
        <v>0</v>
      </c>
      <c r="C19" s="0">
        <v>0.4</v>
      </c>
      <c r="D19" s="0">
        <v>1</v>
      </c>
      <c r="E19" s="0">
        <v>0.6</v>
      </c>
      <c r="F19" s="0">
        <v>1</v>
      </c>
      <c r="G19" s="0">
        <v>0</v>
      </c>
      <c r="H19" s="0">
        <v>0.743826782393615</v>
      </c>
    </row>
    <row r="20">
      <c r="A20" s="0">
        <v>0.517122916666667</v>
      </c>
      <c r="B20" s="0">
        <v>0</v>
      </c>
      <c r="C20" s="0">
        <v>0.677777777777778</v>
      </c>
      <c r="D20" s="0">
        <v>1</v>
      </c>
      <c r="E20" s="0">
        <v>0.322222222222222</v>
      </c>
      <c r="F20" s="0">
        <v>0.666666666666667</v>
      </c>
      <c r="G20" s="0">
        <v>0</v>
      </c>
      <c r="H20" s="0">
        <v>0.893360329437204</v>
      </c>
    </row>
    <row r="21">
      <c r="A21" s="0">
        <v>0.59769387755102</v>
      </c>
      <c r="B21" s="0">
        <v>0</v>
      </c>
      <c r="C21" s="0">
        <v>0.45</v>
      </c>
      <c r="D21" s="0">
        <v>1</v>
      </c>
      <c r="E21" s="0">
        <v>0.55</v>
      </c>
      <c r="F21" s="0">
        <v>0.49</v>
      </c>
      <c r="G21" s="0">
        <v>0</v>
      </c>
      <c r="H21" s="0">
        <v>1.08079025732791</v>
      </c>
    </row>
    <row r="22">
      <c r="A22" s="0">
        <v>0.59769387755102</v>
      </c>
      <c r="B22" s="0">
        <v>0</v>
      </c>
      <c r="C22" s="0">
        <v>0.24</v>
      </c>
      <c r="D22" s="0">
        <v>1</v>
      </c>
      <c r="E22" s="0">
        <v>0.76</v>
      </c>
      <c r="F22" s="0">
        <v>0.49</v>
      </c>
      <c r="G22" s="0">
        <v>0</v>
      </c>
      <c r="H22" s="0">
        <v>1.07972987178547</v>
      </c>
    </row>
    <row r="23">
      <c r="A23" s="0">
        <v>0.272454553661408</v>
      </c>
      <c r="B23" s="0">
        <v>0</v>
      </c>
      <c r="C23" s="0">
        <v>0.649737302977233</v>
      </c>
      <c r="D23" s="0">
        <v>1</v>
      </c>
      <c r="E23" s="0">
        <v>0.350262697022767</v>
      </c>
      <c r="F23" s="0">
        <v>1.0507880910683</v>
      </c>
      <c r="G23" s="0">
        <v>0</v>
      </c>
      <c r="H23" s="0">
        <v>0.441929789124045</v>
      </c>
    </row>
    <row r="24">
      <c r="A24" s="0">
        <v>0.56428</v>
      </c>
      <c r="B24" s="0">
        <v>0</v>
      </c>
      <c r="C24" s="0">
        <v>0.905511811023622</v>
      </c>
      <c r="D24" s="0">
        <v>1</v>
      </c>
      <c r="E24" s="0">
        <v>0.0944881889763779</v>
      </c>
      <c r="F24" s="0">
        <v>0.47244094488189</v>
      </c>
      <c r="G24" s="0">
        <v>0</v>
      </c>
      <c r="H24" s="0">
        <v>0.540034229638949</v>
      </c>
    </row>
    <row r="25">
      <c r="A25" s="0">
        <v>0.56428</v>
      </c>
      <c r="B25" s="0">
        <v>0</v>
      </c>
      <c r="C25" s="0">
        <v>0.669291338582677</v>
      </c>
      <c r="D25" s="0">
        <v>1</v>
      </c>
      <c r="E25" s="0">
        <v>0.330708661417323</v>
      </c>
      <c r="F25" s="0">
        <v>0.47244094488189</v>
      </c>
      <c r="G25" s="0">
        <v>0</v>
      </c>
      <c r="H25" s="0">
        <v>0.502585851173668</v>
      </c>
    </row>
    <row r="26">
      <c r="A26" s="0">
        <v>0.56428</v>
      </c>
      <c r="B26" s="0">
        <v>0</v>
      </c>
      <c r="C26" s="0">
        <v>0.511811023622047</v>
      </c>
      <c r="D26" s="0">
        <v>1</v>
      </c>
      <c r="E26" s="0">
        <v>0.488188976377953</v>
      </c>
      <c r="F26" s="0">
        <v>0.47244094488189</v>
      </c>
      <c r="G26" s="0">
        <v>0</v>
      </c>
      <c r="H26" s="0">
        <v>0.520369112590729</v>
      </c>
    </row>
    <row r="27">
      <c r="A27" s="0">
        <v>0.56428</v>
      </c>
      <c r="B27" s="0">
        <v>0</v>
      </c>
      <c r="C27" s="0">
        <v>0.433070866141732</v>
      </c>
      <c r="D27" s="0">
        <v>1</v>
      </c>
      <c r="E27" s="0">
        <v>0.566929133858268</v>
      </c>
      <c r="F27" s="0">
        <v>0.47244094488189</v>
      </c>
      <c r="G27" s="0">
        <v>0</v>
      </c>
      <c r="H27" s="0">
        <v>0.512877989907508</v>
      </c>
    </row>
    <row r="28">
      <c r="A28" s="0">
        <v>0.56428</v>
      </c>
      <c r="B28" s="0">
        <v>0</v>
      </c>
      <c r="C28" s="0">
        <v>0.354330708661417</v>
      </c>
      <c r="D28" s="0">
        <v>1</v>
      </c>
      <c r="E28" s="0">
        <v>0.645669291338583</v>
      </c>
      <c r="F28" s="0">
        <v>0.47244094488189</v>
      </c>
      <c r="G28" s="0">
        <v>0</v>
      </c>
      <c r="H28" s="0">
        <v>0.516910888299826</v>
      </c>
    </row>
    <row r="29">
      <c r="A29" s="0">
        <v>0.56428</v>
      </c>
      <c r="B29" s="0">
        <v>0</v>
      </c>
      <c r="C29" s="0">
        <v>0.275590551181102</v>
      </c>
      <c r="D29" s="0">
        <v>1</v>
      </c>
      <c r="E29" s="0">
        <v>0.724409448818898</v>
      </c>
      <c r="F29" s="0">
        <v>0.47244094488189</v>
      </c>
      <c r="G29" s="0">
        <v>0</v>
      </c>
      <c r="H29" s="0">
        <v>0.526412289055289</v>
      </c>
    </row>
    <row r="30">
      <c r="A30" s="0">
        <v>0.56428</v>
      </c>
      <c r="B30" s="0">
        <v>0</v>
      </c>
      <c r="C30" s="0">
        <v>0.196850393700787</v>
      </c>
      <c r="D30" s="0">
        <v>1</v>
      </c>
      <c r="E30" s="0">
        <v>0.803149606299213</v>
      </c>
      <c r="F30" s="0">
        <v>0.47244094488189</v>
      </c>
      <c r="G30" s="0">
        <v>0</v>
      </c>
      <c r="H30" s="0">
        <v>0.53053808049792</v>
      </c>
    </row>
    <row r="31">
      <c r="A31" s="0">
        <v>0.56428</v>
      </c>
      <c r="B31" s="0">
        <v>0</v>
      </c>
      <c r="C31" s="0">
        <v>0.118110236220472</v>
      </c>
      <c r="D31" s="0">
        <v>1</v>
      </c>
      <c r="E31" s="0">
        <v>0.881889763779528</v>
      </c>
      <c r="F31" s="0">
        <v>0.47244094488189</v>
      </c>
      <c r="G31" s="0">
        <v>0</v>
      </c>
      <c r="H31" s="0">
        <v>0.58217869759263</v>
      </c>
    </row>
    <row r="32">
      <c r="A32" s="0">
        <v>0.56428</v>
      </c>
      <c r="B32" s="0">
        <v>0</v>
      </c>
      <c r="C32" s="0">
        <v>0.078740157480315</v>
      </c>
      <c r="D32" s="0">
        <v>1</v>
      </c>
      <c r="E32" s="0">
        <v>0.921259842519685</v>
      </c>
      <c r="F32" s="0">
        <v>0.47244094488189</v>
      </c>
      <c r="G32" s="0">
        <v>0</v>
      </c>
      <c r="H32" s="0">
        <v>0.627311239274341</v>
      </c>
    </row>
    <row r="33">
      <c r="A33" s="0">
        <v>0.248668898615326</v>
      </c>
      <c r="B33" s="0">
        <v>0</v>
      </c>
      <c r="C33" s="0">
        <v>0.83</v>
      </c>
      <c r="D33" s="0">
        <v>1</v>
      </c>
      <c r="E33" s="0">
        <v>0.17</v>
      </c>
      <c r="F33" s="0">
        <v>1.5</v>
      </c>
      <c r="G33" s="0">
        <v>0</v>
      </c>
      <c r="H33" s="0">
        <v>0.952371884259488</v>
      </c>
    </row>
    <row r="34">
      <c r="A34" s="0">
        <v>0.368816399721904</v>
      </c>
      <c r="B34" s="0">
        <v>0</v>
      </c>
      <c r="C34" s="0">
        <v>0.76</v>
      </c>
      <c r="D34" s="0">
        <v>1</v>
      </c>
      <c r="E34" s="0">
        <v>0.24</v>
      </c>
      <c r="F34" s="0">
        <v>0.48</v>
      </c>
      <c r="G34" s="0">
        <v>0</v>
      </c>
      <c r="H34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f>'Dataset'!A1</f>
      </c>
      <c r="B1" s="0">
        <f>'Dataset'!F1</f>
      </c>
    </row>
    <row r="2">
      <c r="A2" s="0">
        <f>'Dataset'!A2</f>
      </c>
      <c r="B2" s="0">
        <f>'Dataset'!F2</f>
      </c>
    </row>
    <row r="3">
      <c r="A3" s="0">
        <f>'Dataset'!A3</f>
      </c>
      <c r="B3" s="0">
        <f>'Dataset'!F3</f>
      </c>
    </row>
    <row r="4">
      <c r="A4" s="0">
        <f>'Dataset'!A4</f>
      </c>
      <c r="B4" s="0">
        <f>'Dataset'!F4</f>
      </c>
    </row>
    <row r="5">
      <c r="A5" s="0">
        <f>'Dataset'!A5</f>
      </c>
      <c r="B5" s="0">
        <f>'Dataset'!F5</f>
      </c>
    </row>
    <row r="6">
      <c r="A6" s="0">
        <f>'Dataset'!A6</f>
      </c>
      <c r="B6" s="0">
        <f>'Dataset'!F6</f>
      </c>
    </row>
    <row r="7">
      <c r="A7" s="0">
        <f>'Dataset'!A7</f>
      </c>
      <c r="B7" s="0">
        <f>'Dataset'!F7</f>
      </c>
    </row>
    <row r="8">
      <c r="A8" s="0">
        <f>'Dataset'!A8</f>
      </c>
      <c r="B8" s="0">
        <f>'Dataset'!F8</f>
      </c>
    </row>
    <row r="9">
      <c r="A9" s="0">
        <f>'Dataset'!A9</f>
      </c>
      <c r="B9" s="0">
        <f>'Dataset'!F9</f>
      </c>
    </row>
    <row r="10">
      <c r="A10" s="0">
        <f>'Dataset'!A10</f>
      </c>
      <c r="B10" s="0">
        <f>'Dataset'!F10</f>
      </c>
    </row>
    <row r="11">
      <c r="A11" s="0">
        <f>'Dataset'!A11</f>
      </c>
      <c r="B11" s="0">
        <f>'Dataset'!F11</f>
      </c>
    </row>
    <row r="12">
      <c r="A12" s="0">
        <f>'Dataset'!A12</f>
      </c>
      <c r="B12" s="0">
        <f>'Dataset'!F12</f>
      </c>
    </row>
    <row r="13">
      <c r="A13" s="0">
        <f>'Dataset'!A13</f>
      </c>
      <c r="B13" s="0">
        <f>'Dataset'!F13</f>
      </c>
    </row>
    <row r="14">
      <c r="A14" s="0">
        <f>'Dataset'!A14</f>
      </c>
      <c r="B14" s="0">
        <f>'Dataset'!F14</f>
      </c>
    </row>
    <row r="15">
      <c r="A15" s="0">
        <f>'Dataset'!A15</f>
      </c>
      <c r="B15" s="0">
        <f>'Dataset'!F15</f>
      </c>
    </row>
    <row r="16">
      <c r="A16" s="0">
        <f>'Dataset'!A16</f>
      </c>
      <c r="B16" s="0">
        <f>'Dataset'!F16</f>
      </c>
    </row>
    <row r="17">
      <c r="A17" s="0">
        <f>'Dataset'!A17</f>
      </c>
      <c r="B17" s="0">
        <f>'Dataset'!F17</f>
      </c>
    </row>
    <row r="18">
      <c r="A18" s="0">
        <f>'Dataset'!A18</f>
      </c>
      <c r="B18" s="0">
        <f>'Dataset'!F18</f>
      </c>
    </row>
    <row r="19">
      <c r="A19" s="0">
        <f>'Dataset'!A19</f>
      </c>
      <c r="B19" s="0">
        <f>'Dataset'!F19</f>
      </c>
    </row>
    <row r="20">
      <c r="A20" s="0">
        <f>'Dataset'!A20</f>
      </c>
      <c r="B20" s="0">
        <f>'Dataset'!F20</f>
      </c>
    </row>
    <row r="21">
      <c r="A21" s="0">
        <f>'Dataset'!A21</f>
      </c>
      <c r="B21" s="0">
        <f>'Dataset'!F21</f>
      </c>
    </row>
    <row r="22">
      <c r="A22" s="0">
        <f>'Dataset'!A22</f>
      </c>
      <c r="B22" s="0">
        <f>'Dataset'!F22</f>
      </c>
    </row>
    <row r="23">
      <c r="A23" s="0">
        <f>'Dataset'!A23</f>
      </c>
      <c r="B23" s="0">
        <f>'Dataset'!F23</f>
      </c>
    </row>
    <row r="24">
      <c r="A24" s="0">
        <f>'Dataset'!A24</f>
      </c>
      <c r="B24" s="0">
        <f>'Dataset'!F24</f>
      </c>
    </row>
    <row r="25">
      <c r="A25" s="0">
        <f>'Dataset'!A25</f>
      </c>
      <c r="B25" s="0">
        <f>'Dataset'!F25</f>
      </c>
    </row>
    <row r="26">
      <c r="A26" s="0">
        <f>'Dataset'!A26</f>
      </c>
      <c r="B26" s="0">
        <f>'Dataset'!F26</f>
      </c>
    </row>
    <row r="27">
      <c r="A27" s="0">
        <f>'Dataset'!A27</f>
      </c>
      <c r="B27" s="0">
        <f>'Dataset'!F27</f>
      </c>
    </row>
    <row r="28">
      <c r="A28" s="0">
        <f>'Dataset'!A28</f>
      </c>
      <c r="B28" s="0">
        <f>'Dataset'!F28</f>
      </c>
    </row>
    <row r="29">
      <c r="A29" s="0">
        <f>'Dataset'!A29</f>
      </c>
      <c r="B29" s="0">
        <f>'Dataset'!F29</f>
      </c>
    </row>
    <row r="30">
      <c r="A30" s="0">
        <f>'Dataset'!A30</f>
      </c>
      <c r="B30" s="0">
        <f>'Dataset'!F30</f>
      </c>
    </row>
    <row r="31">
      <c r="A31" s="0">
        <f>'Dataset'!A31</f>
      </c>
      <c r="B31" s="0">
        <f>'Dataset'!F31</f>
      </c>
    </row>
    <row r="32">
      <c r="A32" s="0">
        <f>'Dataset'!A32</f>
      </c>
      <c r="B32" s="0">
        <f>'Dataset'!F32</f>
      </c>
    </row>
    <row r="33">
      <c r="A33" s="0">
        <f>'Dataset'!A33</f>
      </c>
      <c r="B33" s="0">
        <f>'Dataset'!F33</f>
      </c>
    </row>
    <row r="34">
      <c r="A34" s="0">
        <f>'Dataset'!A34</f>
      </c>
      <c r="B34" s="0">
        <f>'Dataset'!F34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34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I1" s="0" t="s">
        <v>41</v>
      </c>
      <c r="J1" s="0" t="s">
        <v>42</v>
      </c>
    </row>
    <row r="2">
      <c r="A2" s="0">
        <v>0</v>
      </c>
      <c r="B2" s="2">
        <f>'Dataset'!H2</f>
      </c>
      <c r="C2" s="2">
        <f ref="C2:C34" t="shared" si="1">J2</f>
      </c>
      <c r="D2" s="2">
        <f ref="D2:D34" t="shared" si="2">ABS(B2 - C2)</f>
      </c>
      <c r="E2" s="2">
        <f ref="E2:E34" t="shared" si="3">ABS(D2 / B2)</f>
      </c>
      <c r="F2" s="2">
        <f ref="F2:F34" t="shared" si="4">C2 - B2</f>
      </c>
      <c r="G2" s="2">
        <f ref="G2:G34" t="shared" si="5">POWER(F2, 2)</f>
      </c>
      <c r="I2" s="2">
        <f>=(((LN(15.8015911936549)*LN(1.83727638324328*Inputs!$A2)/(LN(1.56748089179695*Inputs!$B2))+1.55552416940055*Inputs!$B2/(LN(2.06896067796042*Inputs!$B2)*LN(2.02366057475927*Inputs!$A2)))+17.759055550952/((0.567830445950261*Inputs!$B2+LN(1.84912239439383*Inputs!$A2))))*0.00104207200895564+0.720770815569289)</f>
      </c>
      <c r="J2" s="2">
        <f ref="J2:J3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LN(15.8015911936549)*LN(1.83727638324328*Inputs!$A3)/(LN(1.56748089179695*Inputs!$B3))+1.55552416940055*Inputs!$B3/(LN(2.06896067796042*Inputs!$B3)*LN(2.02366057475927*Inputs!$A3)))+17.759055550952/((0.567830445950261*Inputs!$B3+LN(1.84912239439383*Inputs!$A3))))*0.00104207200895564+0.720770815569289)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LN(15.8015911936549)*LN(1.83727638324328*Inputs!$A4)/(LN(1.56748089179695*Inputs!$B4))+1.55552416940055*Inputs!$B4/(LN(2.06896067796042*Inputs!$B4)*LN(2.02366057475927*Inputs!$A4)))+17.759055550952/((0.567830445950261*Inputs!$B4+LN(1.84912239439383*Inputs!$A4))))*0.00104207200895564+0.720770815569289)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LN(15.8015911936549)*LN(1.83727638324328*Inputs!$A5)/(LN(1.56748089179695*Inputs!$B5))+1.55552416940055*Inputs!$B5/(LN(2.06896067796042*Inputs!$B5)*LN(2.02366057475927*Inputs!$A5)))+17.759055550952/((0.567830445950261*Inputs!$B5+LN(1.84912239439383*Inputs!$A5))))*0.00104207200895564+0.720770815569289)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LN(15.8015911936549)*LN(1.83727638324328*Inputs!$A6)/(LN(1.56748089179695*Inputs!$B6))+1.55552416940055*Inputs!$B6/(LN(2.06896067796042*Inputs!$B6)*LN(2.02366057475927*Inputs!$A6)))+17.759055550952/((0.567830445950261*Inputs!$B6+LN(1.84912239439383*Inputs!$A6))))*0.00104207200895564+0.720770815569289)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LN(15.8015911936549)*LN(1.83727638324328*Inputs!$A7)/(LN(1.56748089179695*Inputs!$B7))+1.55552416940055*Inputs!$B7/(LN(2.06896067796042*Inputs!$B7)*LN(2.02366057475927*Inputs!$A7)))+17.759055550952/((0.567830445950261*Inputs!$B7+LN(1.84912239439383*Inputs!$A7))))*0.00104207200895564+0.720770815569289)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LN(15.8015911936549)*LN(1.83727638324328*Inputs!$A8)/(LN(1.56748089179695*Inputs!$B8))+1.55552416940055*Inputs!$B8/(LN(2.06896067796042*Inputs!$B8)*LN(2.02366057475927*Inputs!$A8)))+17.759055550952/((0.567830445950261*Inputs!$B8+LN(1.84912239439383*Inputs!$A8))))*0.00104207200895564+0.720770815569289)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LN(15.8015911936549)*LN(1.83727638324328*Inputs!$A9)/(LN(1.56748089179695*Inputs!$B9))+1.55552416940055*Inputs!$B9/(LN(2.06896067796042*Inputs!$B9)*LN(2.02366057475927*Inputs!$A9)))+17.759055550952/((0.567830445950261*Inputs!$B9+LN(1.84912239439383*Inputs!$A9))))*0.00104207200895564+0.720770815569289)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LN(15.8015911936549)*LN(1.83727638324328*Inputs!$A10)/(LN(1.56748089179695*Inputs!$B10))+1.55552416940055*Inputs!$B10/(LN(2.06896067796042*Inputs!$B10)*LN(2.02366057475927*Inputs!$A10)))+17.759055550952/((0.567830445950261*Inputs!$B10+LN(1.84912239439383*Inputs!$A10))))*0.00104207200895564+0.720770815569289)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LN(15.8015911936549)*LN(1.83727638324328*Inputs!$A11)/(LN(1.56748089179695*Inputs!$B11))+1.55552416940055*Inputs!$B11/(LN(2.06896067796042*Inputs!$B11)*LN(2.02366057475927*Inputs!$A11)))+17.759055550952/((0.567830445950261*Inputs!$B11+LN(1.84912239439383*Inputs!$A11))))*0.00104207200895564+0.720770815569289)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LN(15.8015911936549)*LN(1.83727638324328*Inputs!$A12)/(LN(1.56748089179695*Inputs!$B12))+1.55552416940055*Inputs!$B12/(LN(2.06896067796042*Inputs!$B12)*LN(2.02366057475927*Inputs!$A12)))+17.759055550952/((0.567830445950261*Inputs!$B12+LN(1.84912239439383*Inputs!$A12))))*0.00104207200895564+0.720770815569289)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LN(15.8015911936549)*LN(1.83727638324328*Inputs!$A13)/(LN(1.56748089179695*Inputs!$B13))+1.55552416940055*Inputs!$B13/(LN(2.06896067796042*Inputs!$B13)*LN(2.02366057475927*Inputs!$A13)))+17.759055550952/((0.567830445950261*Inputs!$B13+LN(1.84912239439383*Inputs!$A13))))*0.00104207200895564+0.720770815569289)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LN(15.8015911936549)*LN(1.83727638324328*Inputs!$A14)/(LN(1.56748089179695*Inputs!$B14))+1.55552416940055*Inputs!$B14/(LN(2.06896067796042*Inputs!$B14)*LN(2.02366057475927*Inputs!$A14)))+17.759055550952/((0.567830445950261*Inputs!$B14+LN(1.84912239439383*Inputs!$A14))))*0.00104207200895564+0.720770815569289)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LN(15.8015911936549)*LN(1.83727638324328*Inputs!$A15)/(LN(1.56748089179695*Inputs!$B15))+1.55552416940055*Inputs!$B15/(LN(2.06896067796042*Inputs!$B15)*LN(2.02366057475927*Inputs!$A15)))+17.759055550952/((0.567830445950261*Inputs!$B15+LN(1.84912239439383*Inputs!$A15))))*0.00104207200895564+0.720770815569289)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LN(15.8015911936549)*LN(1.83727638324328*Inputs!$A16)/(LN(1.56748089179695*Inputs!$B16))+1.55552416940055*Inputs!$B16/(LN(2.06896067796042*Inputs!$B16)*LN(2.02366057475927*Inputs!$A16)))+17.759055550952/((0.567830445950261*Inputs!$B16+LN(1.84912239439383*Inputs!$A16))))*0.00104207200895564+0.720770815569289)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LN(15.8015911936549)*LN(1.83727638324328*Inputs!$A17)/(LN(1.56748089179695*Inputs!$B17))+1.55552416940055*Inputs!$B17/(LN(2.06896067796042*Inputs!$B17)*LN(2.02366057475927*Inputs!$A17)))+17.759055550952/((0.567830445950261*Inputs!$B17+LN(1.84912239439383*Inputs!$A17))))*0.00104207200895564+0.720770815569289)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LN(15.8015911936549)*LN(1.83727638324328*Inputs!$A18)/(LN(1.56748089179695*Inputs!$B18))+1.55552416940055*Inputs!$B18/(LN(2.06896067796042*Inputs!$B18)*LN(2.02366057475927*Inputs!$A18)))+17.759055550952/((0.567830445950261*Inputs!$B18+LN(1.84912239439383*Inputs!$A18))))*0.00104207200895564+0.720770815569289)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LN(15.8015911936549)*LN(1.83727638324328*Inputs!$A19)/(LN(1.56748089179695*Inputs!$B19))+1.55552416940055*Inputs!$B19/(LN(2.06896067796042*Inputs!$B19)*LN(2.02366057475927*Inputs!$A19)))+17.759055550952/((0.567830445950261*Inputs!$B19+LN(1.84912239439383*Inputs!$A19))))*0.00104207200895564+0.720770815569289)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LN(15.8015911936549)*LN(1.83727638324328*Inputs!$A20)/(LN(1.56748089179695*Inputs!$B20))+1.55552416940055*Inputs!$B20/(LN(2.06896067796042*Inputs!$B20)*LN(2.02366057475927*Inputs!$A20)))+17.759055550952/((0.567830445950261*Inputs!$B20+LN(1.84912239439383*Inputs!$A20))))*0.00104207200895564+0.720770815569289)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LN(15.8015911936549)*LN(1.83727638324328*Inputs!$A21)/(LN(1.56748089179695*Inputs!$B21))+1.55552416940055*Inputs!$B21/(LN(2.06896067796042*Inputs!$B21)*LN(2.02366057475927*Inputs!$A21)))+17.759055550952/((0.567830445950261*Inputs!$B21+LN(1.84912239439383*Inputs!$A21))))*0.00104207200895564+0.720770815569289)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LN(15.8015911936549)*LN(1.83727638324328*Inputs!$A22)/(LN(1.56748089179695*Inputs!$B22))+1.55552416940055*Inputs!$B22/(LN(2.06896067796042*Inputs!$B22)*LN(2.02366057475927*Inputs!$A22)))+17.759055550952/((0.567830445950261*Inputs!$B22+LN(1.84912239439383*Inputs!$A22))))*0.00104207200895564+0.720770815569289)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LN(15.8015911936549)*LN(1.83727638324328*Inputs!$A23)/(LN(1.56748089179695*Inputs!$B23))+1.55552416940055*Inputs!$B23/(LN(2.06896067796042*Inputs!$B23)*LN(2.02366057475927*Inputs!$A23)))+17.759055550952/((0.567830445950261*Inputs!$B23+LN(1.84912239439383*Inputs!$A23))))*0.00104207200895564+0.720770815569289)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LN(15.8015911936549)*LN(1.83727638324328*Inputs!$A24)/(LN(1.56748089179695*Inputs!$B24))+1.55552416940055*Inputs!$B24/(LN(2.06896067796042*Inputs!$B24)*LN(2.02366057475927*Inputs!$A24)))+17.759055550952/((0.567830445950261*Inputs!$B24+LN(1.84912239439383*Inputs!$A24))))*0.00104207200895564+0.720770815569289)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LN(15.8015911936549)*LN(1.83727638324328*Inputs!$A25)/(LN(1.56748089179695*Inputs!$B25))+1.55552416940055*Inputs!$B25/(LN(2.06896067796042*Inputs!$B25)*LN(2.02366057475927*Inputs!$A25)))+17.759055550952/((0.567830445950261*Inputs!$B25+LN(1.84912239439383*Inputs!$A25))))*0.00104207200895564+0.720770815569289)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(LN(15.8015911936549)*LN(1.83727638324328*Inputs!$A26)/(LN(1.56748089179695*Inputs!$B26))+1.55552416940055*Inputs!$B26/(LN(2.06896067796042*Inputs!$B26)*LN(2.02366057475927*Inputs!$A26)))+17.759055550952/((0.567830445950261*Inputs!$B26+LN(1.84912239439383*Inputs!$A26))))*0.00104207200895564+0.720770815569289)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(LN(15.8015911936549)*LN(1.83727638324328*Inputs!$A27)/(LN(1.56748089179695*Inputs!$B27))+1.55552416940055*Inputs!$B27/(LN(2.06896067796042*Inputs!$B27)*LN(2.02366057475927*Inputs!$A27)))+17.759055550952/((0.567830445950261*Inputs!$B27+LN(1.84912239439383*Inputs!$A27))))*0.00104207200895564+0.720770815569289)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(LN(15.8015911936549)*LN(1.83727638324328*Inputs!$A28)/(LN(1.56748089179695*Inputs!$B28))+1.55552416940055*Inputs!$B28/(LN(2.06896067796042*Inputs!$B28)*LN(2.02366057475927*Inputs!$A28)))+17.759055550952/((0.567830445950261*Inputs!$B28+LN(1.84912239439383*Inputs!$A28))))*0.00104207200895564+0.720770815569289)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(LN(15.8015911936549)*LN(1.83727638324328*Inputs!$A29)/(LN(1.56748089179695*Inputs!$B29))+1.55552416940055*Inputs!$B29/(LN(2.06896067796042*Inputs!$B29)*LN(2.02366057475927*Inputs!$A29)))+17.759055550952/((0.567830445950261*Inputs!$B29+LN(1.84912239439383*Inputs!$A29))))*0.00104207200895564+0.720770815569289)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(LN(15.8015911936549)*LN(1.83727638324328*Inputs!$A30)/(LN(1.56748089179695*Inputs!$B30))+1.55552416940055*Inputs!$B30/(LN(2.06896067796042*Inputs!$B30)*LN(2.02366057475927*Inputs!$A30)))+17.759055550952/((0.567830445950261*Inputs!$B30+LN(1.84912239439383*Inputs!$A30))))*0.00104207200895564+0.720770815569289)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(LN(15.8015911936549)*LN(1.83727638324328*Inputs!$A31)/(LN(1.56748089179695*Inputs!$B31))+1.55552416940055*Inputs!$B31/(LN(2.06896067796042*Inputs!$B31)*LN(2.02366057475927*Inputs!$A31)))+17.759055550952/((0.567830445950261*Inputs!$B31+LN(1.84912239439383*Inputs!$A31))))*0.00104207200895564+0.720770815569289)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(LN(15.8015911936549)*LN(1.83727638324328*Inputs!$A32)/(LN(1.56748089179695*Inputs!$B32))+1.55552416940055*Inputs!$B32/(LN(2.06896067796042*Inputs!$B32)*LN(2.02366057475927*Inputs!$A32)))+17.759055550952/((0.567830445950261*Inputs!$B32+LN(1.84912239439383*Inputs!$A32))))*0.00104207200895564+0.720770815569289)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(LN(15.8015911936549)*LN(1.83727638324328*Inputs!$A33)/(LN(1.56748089179695*Inputs!$B33))+1.55552416940055*Inputs!$B33/(LN(2.06896067796042*Inputs!$B33)*LN(2.02366057475927*Inputs!$A33)))+17.759055550952/((0.567830445950261*Inputs!$B33+LN(1.84912239439383*Inputs!$A33))))*0.00104207200895564+0.720770815569289)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(LN(15.8015911936549)*LN(1.83727638324328*Inputs!$A34)/(LN(1.56748089179695*Inputs!$B34))+1.55552416940055*Inputs!$B34/(LN(2.06896067796042*Inputs!$B34)*LN(2.02366057475927*Inputs!$A34)))+17.759055550952/((0.567830445950261*Inputs!$B34+LN(1.84912239439383*Inputs!$A34))))*0.00104207200895564+0.720770815569289)</f>
      </c>
      <c r="J3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