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1tmp3929.tmp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odel" sheetId="1" r:id="rId1"/>
    <sheet name="Dataset" sheetId="2" r:id="rId3"/>
    <sheet name="Inputs" sheetId="3" r:id="rId4"/>
    <sheet name="Estimated Values" sheetId="4" r:id="rId5"/>
    <sheet name="Charts" sheetId="5" r:id="rId6"/>
  </sheets>
  <definedNames>
    <definedName name="EstimationLimitLower" localSheetId="0">'Model'!$B$5</definedName>
    <definedName name="EstimationLimitUpper" localSheetId="0">'Model'!$B$6</definedName>
    <definedName name="TrainingStart" localSheetId="0">'Model'!$B$8</definedName>
    <definedName name="TrainingEnd" localSheetId="0">'Model'!$B$9</definedName>
    <definedName name="TestStart" localSheetId="0">'Model'!$B$10</definedName>
    <definedName name="TestEnd" localSheetId="0">'Model'!$B$11</definedName>
    <definedName name="TrainingMSE" localSheetId="0">'Model'!$B$15</definedName>
    <definedName name="TestMSE" localSheetId="0">'Model'!$B$16</definedName>
    <definedName name="AllId" localSheetId="4">OFFSET('Estimated Values'!$A$1,1,0, COUNTA('Estimated Values'!$A:$A)-1)</definedName>
    <definedName name="AllTarget" localSheetId="4">OFFSET('Estimated Values'!$B$1,1,0, COUNTA('Estimated Values'!$B:$B)-1)</definedName>
    <definedName name="AllEstimated" localSheetId="4">OFFSET('Estimated Values'!$C$1,1,0, COUNTA('Estimated Values'!$C:$C)-1)</definedName>
    <definedName name="TrainingId" localSheetId="4">OFFSET('Estimated Values'!$A$1,Model!TrainingStart + 1,0, Model!TrainingEnd - Model!TrainingStart)</definedName>
    <definedName name="TrainingTarget" localSheetId="4">OFFSET('Estimated Values'!$B$1,Model!TrainingStart + 1,0, Model!TrainingEnd - Model!TrainingStart)</definedName>
    <definedName name="TrainingEstimated" localSheetId="4">OFFSET('Estimated Values'!$C$1,Model!TrainingStart + 1,0, Model!TrainingEnd - Model!TrainingStart)</definedName>
    <definedName name="TestId" localSheetId="4">OFFSET('Estimated Values'!$A$1,Model!TestStart + 1,0, Model!TestEnd - Model!TestStart)</definedName>
    <definedName name="TestTarget" localSheetId="4">OFFSET('Estimated Values'!$B$1,Model!TestStart + 1,0, Model!TestEnd - Model!TestStart)</definedName>
    <definedName name="TestEstimated" localSheetId="4">OFFSET('Estimated Values'!$C$1,Model!TestStart + 1,0, Model!TestEnd - Model!TestStart)</definedName>
  </definedNames>
  <calcPr fullCalcOnLoad="1"/>
</workbook>
</file>

<file path=xl/sharedStrings.xml><?xml version="1.0" encoding="utf-8"?>
<sst xmlns="http://schemas.openxmlformats.org/spreadsheetml/2006/main" count="45" uniqueCount="45">
  <si>
    <t>Model</t>
  </si>
  <si>
    <t>SymbolicRegressionSolution</t>
  </si>
  <si>
    <t>=((0.99999999998658*$D1*(-13.5354480148635*$C1+(-0.257946518210749*$A1+-9.02542260433957)/((-6.65456299934743*$C1+2.37723372535891)*((5.92501889499121*$B1+-15.5794338097241*$C1+-3.22928501960087*$A1)/(18.1085571075304*$C1)+56.0278065349664*$C1/(-17.7042020769916*$A1)))+3.00625875771646*$C1/((-20.4770741446568*$C1+3.54433843381768))+1.0000449270378*$B1*1.0000449270378*$D1*(3.6409906380295*$D1+-3.65955139000377)*40.1695521318893/((18.7533362531149*$C1+-2.4326202089016*$A1+-4.5194943607812))+-21.5089430133624)*(9.56191111163515*$B1+-5.65674969423776*$A1+-1.30664170739461*$D1/((-0.10553165617773*$A1+3.69403718255472*$D1+-1.7341538949212))+(-1.10815683373608*$B1+0.999807960058383*$D1*0.999807960058382*$B1*-1.25040654105734)/((-2.68959889405818*$A1+6.16821408283344*$B1+-15.4000041399773*$C1))+1.00004373304246*$B1*1.00004373304246*$C1*1.00004373304246*$D1*1.00004373304246*$D1*1.82894577979998/((9.33822450588285*$C1+0.999999839370785*$D1*0.999999839370785*$D1*-2.29745483195782))+-14.0640420195115)*0.000505239592683172+0.537292067795966)*1.0000457755141+-2.13289126102861E-05)</t>
  </si>
  <si>
    <t>Model Depth</t>
  </si>
  <si>
    <t/>
  </si>
  <si>
    <t>Model Length</t>
  </si>
  <si>
    <t>x1 = A</t>
  </si>
  <si>
    <t>x3 = B</t>
  </si>
  <si>
    <t>Estimation Limits Lower</t>
  </si>
  <si>
    <t>x5 = C</t>
  </si>
  <si>
    <t>Estimation Limits Upper</t>
  </si>
  <si>
    <t>x6 = D</t>
  </si>
  <si>
    <t>Trainings Partition Start</t>
  </si>
  <si>
    <t>Trainings Partition End</t>
  </si>
  <si>
    <t>Test Partition Start</t>
  </si>
  <si>
    <t>Test Partition End</t>
  </si>
  <si>
    <t>Pearson's R² (training)</t>
  </si>
  <si>
    <t>Pearson's R² (test)</t>
  </si>
  <si>
    <t>Mean Squared Error (training)</t>
  </si>
  <si>
    <t>Mean Squared Error (test)</t>
  </si>
  <si>
    <t>Mean absolute error (training)</t>
  </si>
  <si>
    <t>Mean absolute error (test)</t>
  </si>
  <si>
    <t>Mean error (training)</t>
  </si>
  <si>
    <t>Mean error (test)</t>
  </si>
  <si>
    <t>Average relative error (training)</t>
  </si>
  <si>
    <t>Average relative error (test)</t>
  </si>
  <si>
    <t>Normalized Mean Squared error (training)</t>
  </si>
  <si>
    <t xml:space="preserve">Normalized Mean Squared error  (test)</t>
  </si>
  <si>
    <t>x1</t>
  </si>
  <si>
    <t>x2</t>
  </si>
  <si>
    <t>x3</t>
  </si>
  <si>
    <t>x4</t>
  </si>
  <si>
    <t>x5</t>
  </si>
  <si>
    <t>x6</t>
  </si>
  <si>
    <t>x7</t>
  </si>
  <si>
    <t>z</t>
  </si>
  <si>
    <t>Id</t>
  </si>
  <si>
    <t>Target Variable</t>
  </si>
  <si>
    <t>Estimated Values</t>
  </si>
  <si>
    <t>Absolute Error</t>
  </si>
  <si>
    <t>Relative Error</t>
  </si>
  <si>
    <t>Error</t>
  </si>
  <si>
    <t>Squared Error</t>
  </si>
  <si>
    <t>Unbounded Estimated Values</t>
  </si>
  <si>
    <t>Bounded Estimated Values</t>
  </si>
</sst>
</file>

<file path=xl/styles.xml><?xml version="1.0" encoding="utf-8"?>
<styleSheet xmlns="http://schemas.openxmlformats.org/spreadsheetml/2006/main">
  <numFmts count="2">
    <numFmt numFmtId="164" formatCode="0.000E+00"/>
    <numFmt numFmtId="165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164" applyNumberFormat="1" fontId="0" applyFont="1" xfId="0"/>
    <xf numFmtId="165" applyNumberFormat="1" fontId="0" applyFont="1" xfId="0"/>
    <xf numFmtId="1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 Plot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All</c:v>
          </c:tx>
          <c:spPr>
            <a:ln w="28575">
              <a:noFill/>
            </a:ln>
          </c:spPr>
          <c:xVal>
            <c:numRef>
              <c:f>'Charts'!AllEstimated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Training</c:v>
          </c:tx>
          <c:spPr>
            <a:ln w="28575">
              <a:noFill/>
            </a:ln>
          </c:spPr>
          <c:xVal>
            <c:numRef>
              <c:f>'Charts'!TrainingEstimated</c:f>
            </c:numRef>
          </c:xVal>
          <c:yVal>
            <c:numRef>
              <c:f>'Charts'!TrainingTarget</c:f>
            </c:numRef>
          </c:yVal>
          <c:smooth val="0"/>
        </ser>
        <ser xmlns="http://schemas.openxmlformats.org/drawingml/2006/chart">
          <c:idx val="2"/>
          <c:order val="2"/>
          <c:tx>
            <c:v>Test</c:v>
          </c:tx>
          <c:spPr>
            <a:ln w="28575">
              <a:noFill/>
            </a:ln>
          </c:spPr>
          <c:xVal>
            <c:numRef>
              <c:f>'Charts'!TestEstimated</c:f>
            </c:numRef>
          </c:xVal>
          <c:yVal>
            <c:numRef>
              <c:f>'Charts'!TestTarget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LineChart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Target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All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'Charts'!AllEstimated</c:f>
            </c:numRef>
          </c:yVal>
          <c:smooth val="0"/>
        </ser>
        <ser xmlns="http://schemas.openxmlformats.org/drawingml/2006/chart">
          <c:idx val="2"/>
          <c:order val="2"/>
          <c:tx>
            <c:v>Training</c:v>
          </c:tx>
          <c:marker>
            <c:symbol val="none"/>
          </c:marker>
          <c:xVal>
            <c:numRef>
              <c:f>'Charts'!TrainingId</c:f>
            </c:numRef>
          </c:xVal>
          <c:yVal>
            <c:numRef>
              <c:f>'Charts'!TrainingEstimated</c:f>
            </c:numRef>
          </c:yVal>
          <c:smooth val="0"/>
        </ser>
        <ser xmlns="http://schemas.openxmlformats.org/drawingml/2006/chart">
          <c:idx val="3"/>
          <c:order val="3"/>
          <c:tx>
            <c:v>Test</c:v>
          </c:tx>
          <c:marker>
            <c:symbol val="none"/>
          </c:marker>
          <c:xVal>
            <c:numRef>
              <c:f>'Charts'!TestId</c:f>
            </c:numRef>
          </c:xVal>
          <c:yVal>
            <c:numRef>
              <c:f>'Charts'!TestEstimated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1tmp3929.tmp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209550</xdr:colOff>
      <xdr:row>18</xdr:row>
      <xdr:rowOff>66675</xdr:rowOff>
    </xdr:to>
    <xdr:pic>
      <xdr:nvPicPr>
        <xdr:cNvPr id="0" descr="" name="ModelTre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" name="scatterPl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37.1482772827148" customWidth="1"/>
    <col min="2" max="2" width="25.2055549621582" customWidth="1"/>
  </cols>
  <sheetData>
    <row r="1">
      <c r="A1" s="0" t="s">
        <v>0</v>
      </c>
      <c r="B1" s="0" t="s">
        <v>1</v>
      </c>
      <c r="D1" s="0" t="s">
        <v>2</v>
      </c>
    </row>
    <row r="2">
      <c r="A2" s="0" t="s">
        <v>3</v>
      </c>
      <c r="B2" s="0">
        <v>13</v>
      </c>
      <c r="D2" s="0" t="s">
        <v>4</v>
      </c>
    </row>
    <row r="3">
      <c r="A3" s="0" t="s">
        <v>5</v>
      </c>
      <c r="B3" s="0">
        <v>85</v>
      </c>
      <c r="D3" s="0" t="s">
        <v>6</v>
      </c>
    </row>
    <row r="4">
      <c r="D4" s="0" t="s">
        <v>7</v>
      </c>
    </row>
    <row r="5">
      <c r="A5" s="0" t="s">
        <v>8</v>
      </c>
      <c r="B5" s="1">
        <v>-5.7180264069443245</v>
      </c>
      <c r="D5" s="0" t="s">
        <v>9</v>
      </c>
    </row>
    <row r="6">
      <c r="A6" s="0" t="s">
        <v>10</v>
      </c>
      <c r="B6" s="1">
        <v>7.0591829571329763</v>
      </c>
      <c r="D6" s="0" t="s">
        <v>11</v>
      </c>
    </row>
    <row r="8">
      <c r="A8" s="0" t="s">
        <v>12</v>
      </c>
      <c r="B8" s="0">
        <v>0</v>
      </c>
    </row>
    <row r="9">
      <c r="A9" s="0" t="s">
        <v>13</v>
      </c>
      <c r="B9" s="0">
        <v>33</v>
      </c>
    </row>
    <row r="10">
      <c r="A10" s="0" t="s">
        <v>14</v>
      </c>
      <c r="B10" s="0">
        <v>33</v>
      </c>
    </row>
    <row r="11">
      <c r="A11" s="0" t="s">
        <v>15</v>
      </c>
      <c r="B11" s="0">
        <v>33</v>
      </c>
    </row>
    <row r="13">
      <c r="A13" s="0" t="s">
        <v>16</v>
      </c>
      <c r="B13" s="2">
        <f>POWER(PEARSON(INDIRECT("'Estimated Values'!B"&amp;TrainingStart+2&amp;":B"&amp;TrainingEnd+1),INDIRECT("'Estimated Values'!C"&amp;TrainingStart+2&amp;":C"&amp;TrainingEnd+1)),2)</f>
      </c>
    </row>
    <row r="14">
      <c r="A14" s="0" t="s">
        <v>17</v>
      </c>
      <c r="B14" s="2">
        <f>POWER(PEARSON(INDIRECT("'Estimated Values'!B"&amp;TestStart+2&amp;":B"&amp;TestEnd+1),INDIRECT("'Estimated Values'!C"&amp;TestStart+2&amp;":C"&amp;TestEnd+1)),2)</f>
      </c>
    </row>
    <row r="15">
      <c r="A15" s="0" t="s">
        <v>18</v>
      </c>
      <c r="B15" s="1">
        <f>AVERAGE(INDIRECT("'Estimated Values'!G"&amp;TrainingStart+2&amp;":G"&amp;TrainingEnd+1))</f>
      </c>
    </row>
    <row r="16">
      <c r="A16" s="0" t="s">
        <v>19</v>
      </c>
      <c r="B16" s="1">
        <f>AVERAGE(INDIRECT("'Estimated Values'!G"&amp;TestStart+2&amp;":G"&amp;TestEnd+1))</f>
      </c>
    </row>
    <row r="17">
      <c r="A17" s="0" t="s">
        <v>20</v>
      </c>
      <c r="B17" s="1">
        <f>AVERAGE(INDIRECT("'Estimated Values'!D"&amp;TrainingStart+2&amp;":D"&amp;TrainingEnd+1))</f>
      </c>
    </row>
    <row r="18">
      <c r="A18" s="0" t="s">
        <v>21</v>
      </c>
      <c r="B18" s="1">
        <f>AVERAGE(INDIRECT("'Estimated Values'!D"&amp;TestStart+2&amp;":D"&amp;TestEnd+1))</f>
      </c>
    </row>
    <row r="19">
      <c r="A19" s="0" t="s">
        <v>22</v>
      </c>
      <c r="B19" s="1">
        <f>AVERAGE(INDIRECT("'Estimated Values'!F"&amp;TrainingStart+2&amp;":F"&amp;TrainingEnd+1))</f>
      </c>
    </row>
    <row r="20">
      <c r="A20" s="0" t="s">
        <v>23</v>
      </c>
      <c r="B20" s="1">
        <f>AVERAGE(INDIRECT("'Estimated Values'!F"&amp;TestStart+2&amp;":F"&amp;TestEnd+1))</f>
      </c>
    </row>
    <row r="21">
      <c r="A21" s="0" t="s">
        <v>24</v>
      </c>
      <c r="B21" s="3">
        <f>AVERAGE(INDIRECT("'Estimated Values'!E"&amp;TrainingStart+2&amp;":E"&amp;TrainingEnd+1))</f>
      </c>
    </row>
    <row r="22">
      <c r="A22" s="0" t="s">
        <v>25</v>
      </c>
      <c r="B22" s="3">
        <f>AVERAGE(INDIRECT("'Estimated Values'!E"&amp;TestStart+2&amp;":E"&amp;TestEnd+1))</f>
      </c>
    </row>
    <row r="23">
      <c r="A23" s="0" t="s">
        <v>26</v>
      </c>
      <c r="B23" s="1">
        <f>TrainingMSE / VAR(INDIRECT("'Estimated Values'!B"&amp;TrainingStart+2&amp;":B"&amp;TrainingEnd+1))</f>
      </c>
    </row>
    <row r="24">
      <c r="A24" s="0" t="s">
        <v>27</v>
      </c>
      <c r="B24" s="1">
        <f>TestMSE / VAR(INDIRECT("'Estimated Values'!B"&amp;TestStart+2&amp;":B"&amp;TestEnd+1))</f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34"/>
  <sheetViews>
    <sheetView workbookViewId="0"/>
  </sheetViews>
  <sheetFormatPr defaultRowHeight="15"/>
  <sheetData>
    <row r="1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  <c r="F1" s="0" t="s">
        <v>33</v>
      </c>
      <c r="G1" s="0" t="s">
        <v>34</v>
      </c>
      <c r="H1" s="0" t="s">
        <v>35</v>
      </c>
    </row>
    <row r="2">
      <c r="A2" s="0">
        <v>0.319090064269206</v>
      </c>
      <c r="B2" s="0">
        <v>0</v>
      </c>
      <c r="C2" s="0">
        <v>0.826501840405584</v>
      </c>
      <c r="D2" s="0">
        <v>1</v>
      </c>
      <c r="E2" s="0">
        <v>0.173498159594416</v>
      </c>
      <c r="F2" s="0">
        <v>0.625043405792069</v>
      </c>
      <c r="G2" s="0">
        <v>0</v>
      </c>
      <c r="H2" s="0">
        <v>0.754056579148576</v>
      </c>
    </row>
    <row r="3">
      <c r="A3" s="0">
        <v>0.319090064269206</v>
      </c>
      <c r="B3" s="0">
        <v>0</v>
      </c>
      <c r="C3" s="0">
        <v>0.901387226251672</v>
      </c>
      <c r="D3" s="0">
        <v>1</v>
      </c>
      <c r="E3" s="0">
        <v>0.0986127737483277</v>
      </c>
      <c r="F3" s="0">
        <v>0.633758186043236</v>
      </c>
      <c r="G3" s="0">
        <v>0</v>
      </c>
      <c r="H3" s="0">
        <v>0.855829203093207</v>
      </c>
    </row>
    <row r="4">
      <c r="A4" s="0">
        <v>0.319090064269206</v>
      </c>
      <c r="B4" s="0">
        <v>0</v>
      </c>
      <c r="C4" s="0">
        <v>0.886690311741646</v>
      </c>
      <c r="D4" s="0">
        <v>1</v>
      </c>
      <c r="E4" s="0">
        <v>0.113309688258354</v>
      </c>
      <c r="F4" s="0">
        <v>0.600016000426678</v>
      </c>
      <c r="G4" s="0">
        <v>0</v>
      </c>
      <c r="H4" s="0">
        <v>0.791894483015053</v>
      </c>
    </row>
    <row r="5">
      <c r="A5" s="0">
        <v>0.319090064269206</v>
      </c>
      <c r="B5" s="0">
        <v>0</v>
      </c>
      <c r="C5" s="0">
        <v>0.851732369830312</v>
      </c>
      <c r="D5" s="0">
        <v>1</v>
      </c>
      <c r="E5" s="0">
        <v>0.148267630169688</v>
      </c>
      <c r="F5" s="0">
        <v>0.580682624685464</v>
      </c>
      <c r="G5" s="0">
        <v>0</v>
      </c>
      <c r="H5" s="0">
        <v>0.523608020906895</v>
      </c>
    </row>
    <row r="6">
      <c r="A6" s="0">
        <v>0.303765901324936</v>
      </c>
      <c r="B6" s="0">
        <v>0</v>
      </c>
      <c r="C6" s="0">
        <v>0.813497619714366</v>
      </c>
      <c r="D6" s="0">
        <v>1</v>
      </c>
      <c r="E6" s="0">
        <v>0.186502380285634</v>
      </c>
      <c r="F6" s="0">
        <v>0.600072008641037</v>
      </c>
      <c r="G6" s="0">
        <v>0</v>
      </c>
      <c r="H6" s="0">
        <v>0.506921799022413</v>
      </c>
    </row>
    <row r="7">
      <c r="A7" s="0">
        <v>0.303765901324936</v>
      </c>
      <c r="B7" s="0">
        <v>0</v>
      </c>
      <c r="C7" s="0">
        <v>0.928551949822743</v>
      </c>
      <c r="D7" s="0">
        <v>1</v>
      </c>
      <c r="E7" s="0">
        <v>0.0714480501772565</v>
      </c>
      <c r="F7" s="0">
        <v>0.584362460555534</v>
      </c>
      <c r="G7" s="0">
        <v>0</v>
      </c>
      <c r="H7" s="0">
        <v>0.596452041247126</v>
      </c>
    </row>
    <row r="8">
      <c r="A8" s="0">
        <v>0.303765901324936</v>
      </c>
      <c r="B8" s="0">
        <v>0</v>
      </c>
      <c r="C8" s="0">
        <v>0.986838420610473</v>
      </c>
      <c r="D8" s="0">
        <v>1</v>
      </c>
      <c r="E8" s="0">
        <v>0.0131615793895268</v>
      </c>
      <c r="F8" s="0">
        <v>0.600072008641037</v>
      </c>
      <c r="G8" s="0">
        <v>0</v>
      </c>
      <c r="H8" s="0">
        <v>0.652923634940529</v>
      </c>
    </row>
    <row r="9">
      <c r="A9" s="0">
        <v>0.485065502686992</v>
      </c>
      <c r="B9" s="0">
        <v>0</v>
      </c>
      <c r="C9" s="0">
        <v>0.774647887323944</v>
      </c>
      <c r="D9" s="0">
        <v>1</v>
      </c>
      <c r="E9" s="0">
        <v>0.225352112676056</v>
      </c>
      <c r="F9" s="0">
        <v>0.633802816901408</v>
      </c>
      <c r="G9" s="0">
        <v>0</v>
      </c>
      <c r="H9" s="0">
        <v>0.619653707251368</v>
      </c>
    </row>
    <row r="10">
      <c r="A10" s="0">
        <v>0.485065502686992</v>
      </c>
      <c r="B10" s="0">
        <v>0</v>
      </c>
      <c r="C10" s="0">
        <v>0.887323943661972</v>
      </c>
      <c r="D10" s="0">
        <v>1</v>
      </c>
      <c r="E10" s="0">
        <v>0.112676056338028</v>
      </c>
      <c r="F10" s="0">
        <v>0.633802816901408</v>
      </c>
      <c r="G10" s="0">
        <v>0</v>
      </c>
      <c r="H10" s="0">
        <v>0.662362741677679</v>
      </c>
    </row>
    <row r="11">
      <c r="A11" s="0">
        <v>0.333390952962433</v>
      </c>
      <c r="B11" s="0">
        <v>0</v>
      </c>
      <c r="C11" s="0">
        <v>0.9</v>
      </c>
      <c r="D11" s="0">
        <v>1</v>
      </c>
      <c r="E11" s="0">
        <v>0.0999999999999999</v>
      </c>
      <c r="F11" s="0">
        <v>0.6</v>
      </c>
      <c r="G11" s="0">
        <v>0</v>
      </c>
      <c r="H11" s="0">
        <v>0.628399631058324</v>
      </c>
    </row>
    <row r="12">
      <c r="A12" s="0">
        <v>0.333390952962433</v>
      </c>
      <c r="B12" s="0">
        <v>0</v>
      </c>
      <c r="C12" s="0">
        <v>0.897260273972603</v>
      </c>
      <c r="D12" s="0">
        <v>1</v>
      </c>
      <c r="E12" s="0">
        <v>0.102739726027397</v>
      </c>
      <c r="F12" s="0">
        <v>0.616438356164384</v>
      </c>
      <c r="G12" s="0">
        <v>0</v>
      </c>
      <c r="H12" s="0">
        <v>0.53081907574647</v>
      </c>
    </row>
    <row r="13">
      <c r="A13" s="0">
        <v>0.339438591022848</v>
      </c>
      <c r="B13" s="0">
        <v>0</v>
      </c>
      <c r="C13" s="0">
        <v>0.832116788321168</v>
      </c>
      <c r="D13" s="0">
        <v>1</v>
      </c>
      <c r="E13" s="0">
        <v>0.167883211678832</v>
      </c>
      <c r="F13" s="0">
        <v>0.656934306569343</v>
      </c>
      <c r="G13" s="0">
        <v>0</v>
      </c>
      <c r="H13" s="0">
        <v>0.548470074971017</v>
      </c>
    </row>
    <row r="14">
      <c r="A14" s="0">
        <v>0.483023431724056</v>
      </c>
      <c r="B14" s="0">
        <v>0</v>
      </c>
      <c r="C14" s="0">
        <v>0.891304347826087</v>
      </c>
      <c r="D14" s="0">
        <v>1</v>
      </c>
      <c r="E14" s="0">
        <v>0.108695652173913</v>
      </c>
      <c r="F14" s="0">
        <v>0.652173913043478</v>
      </c>
      <c r="G14" s="0">
        <v>0</v>
      </c>
      <c r="H14" s="0">
        <v>0.639600108229793</v>
      </c>
    </row>
    <row r="15">
      <c r="A15" s="0">
        <v>0.483023431724056</v>
      </c>
      <c r="B15" s="0">
        <v>0</v>
      </c>
      <c r="C15" s="0">
        <v>0.811594202898551</v>
      </c>
      <c r="D15" s="0">
        <v>1</v>
      </c>
      <c r="E15" s="0">
        <v>0.188405797101449</v>
      </c>
      <c r="F15" s="0">
        <v>0.652173913043478</v>
      </c>
      <c r="G15" s="0">
        <v>0</v>
      </c>
      <c r="H15" s="0">
        <v>0.576195068987708</v>
      </c>
    </row>
    <row r="16">
      <c r="A16" s="0">
        <v>0.310780531424838</v>
      </c>
      <c r="B16" s="0">
        <v>0</v>
      </c>
      <c r="C16" s="0">
        <v>0.74</v>
      </c>
      <c r="D16" s="0">
        <v>1</v>
      </c>
      <c r="E16" s="0">
        <v>0.26</v>
      </c>
      <c r="F16" s="0">
        <v>1.48</v>
      </c>
      <c r="G16" s="0">
        <v>0</v>
      </c>
      <c r="H16" s="0">
        <v>0.791877212248183</v>
      </c>
    </row>
    <row r="17">
      <c r="A17" s="0">
        <v>0.445586185296255</v>
      </c>
      <c r="B17" s="0">
        <v>0</v>
      </c>
      <c r="C17" s="0">
        <v>0.7</v>
      </c>
      <c r="D17" s="0">
        <v>1</v>
      </c>
      <c r="E17" s="0">
        <v>0.3</v>
      </c>
      <c r="F17" s="0">
        <v>1</v>
      </c>
      <c r="G17" s="0">
        <v>0</v>
      </c>
      <c r="H17" s="0">
        <v>0.710377939922684</v>
      </c>
    </row>
    <row r="18">
      <c r="A18" s="0">
        <v>0.445586185296255</v>
      </c>
      <c r="B18" s="0">
        <v>0</v>
      </c>
      <c r="C18" s="0">
        <v>0.55</v>
      </c>
      <c r="D18" s="0">
        <v>1</v>
      </c>
      <c r="E18" s="0">
        <v>0.45</v>
      </c>
      <c r="F18" s="0">
        <v>1</v>
      </c>
      <c r="G18" s="0">
        <v>0</v>
      </c>
      <c r="H18" s="0">
        <v>0.725036224371231</v>
      </c>
    </row>
    <row r="19">
      <c r="A19" s="0">
        <v>0.445586185296255</v>
      </c>
      <c r="B19" s="0">
        <v>0</v>
      </c>
      <c r="C19" s="0">
        <v>0.4</v>
      </c>
      <c r="D19" s="0">
        <v>1</v>
      </c>
      <c r="E19" s="0">
        <v>0.6</v>
      </c>
      <c r="F19" s="0">
        <v>1</v>
      </c>
      <c r="G19" s="0">
        <v>0</v>
      </c>
      <c r="H19" s="0">
        <v>0.743826782393615</v>
      </c>
    </row>
    <row r="20">
      <c r="A20" s="0">
        <v>0.517122916666667</v>
      </c>
      <c r="B20" s="0">
        <v>0</v>
      </c>
      <c r="C20" s="0">
        <v>0.677777777777778</v>
      </c>
      <c r="D20" s="0">
        <v>1</v>
      </c>
      <c r="E20" s="0">
        <v>0.322222222222222</v>
      </c>
      <c r="F20" s="0">
        <v>0.666666666666667</v>
      </c>
      <c r="G20" s="0">
        <v>0</v>
      </c>
      <c r="H20" s="0">
        <v>0.893360329437204</v>
      </c>
    </row>
    <row r="21">
      <c r="A21" s="0">
        <v>0.59769387755102</v>
      </c>
      <c r="B21" s="0">
        <v>0</v>
      </c>
      <c r="C21" s="0">
        <v>0.45</v>
      </c>
      <c r="D21" s="0">
        <v>1</v>
      </c>
      <c r="E21" s="0">
        <v>0.55</v>
      </c>
      <c r="F21" s="0">
        <v>0.49</v>
      </c>
      <c r="G21" s="0">
        <v>0</v>
      </c>
      <c r="H21" s="0">
        <v>1.08079025732791</v>
      </c>
    </row>
    <row r="22">
      <c r="A22" s="0">
        <v>0.59769387755102</v>
      </c>
      <c r="B22" s="0">
        <v>0</v>
      </c>
      <c r="C22" s="0">
        <v>0.24</v>
      </c>
      <c r="D22" s="0">
        <v>1</v>
      </c>
      <c r="E22" s="0">
        <v>0.76</v>
      </c>
      <c r="F22" s="0">
        <v>0.49</v>
      </c>
      <c r="G22" s="0">
        <v>0</v>
      </c>
      <c r="H22" s="0">
        <v>1.07972987178547</v>
      </c>
    </row>
    <row r="23">
      <c r="A23" s="0">
        <v>0.272454553661408</v>
      </c>
      <c r="B23" s="0">
        <v>0</v>
      </c>
      <c r="C23" s="0">
        <v>0.649737302977233</v>
      </c>
      <c r="D23" s="0">
        <v>1</v>
      </c>
      <c r="E23" s="0">
        <v>0.350262697022767</v>
      </c>
      <c r="F23" s="0">
        <v>1.0507880910683</v>
      </c>
      <c r="G23" s="0">
        <v>0</v>
      </c>
      <c r="H23" s="0">
        <v>0.441929789124045</v>
      </c>
    </row>
    <row r="24">
      <c r="A24" s="0">
        <v>0.56428</v>
      </c>
      <c r="B24" s="0">
        <v>0</v>
      </c>
      <c r="C24" s="0">
        <v>0.905511811023622</v>
      </c>
      <c r="D24" s="0">
        <v>1</v>
      </c>
      <c r="E24" s="0">
        <v>0.0944881889763779</v>
      </c>
      <c r="F24" s="0">
        <v>0.47244094488189</v>
      </c>
      <c r="G24" s="0">
        <v>0</v>
      </c>
      <c r="H24" s="0">
        <v>0.540034229638949</v>
      </c>
    </row>
    <row r="25">
      <c r="A25" s="0">
        <v>0.56428</v>
      </c>
      <c r="B25" s="0">
        <v>0</v>
      </c>
      <c r="C25" s="0">
        <v>0.669291338582677</v>
      </c>
      <c r="D25" s="0">
        <v>1</v>
      </c>
      <c r="E25" s="0">
        <v>0.330708661417323</v>
      </c>
      <c r="F25" s="0">
        <v>0.47244094488189</v>
      </c>
      <c r="G25" s="0">
        <v>0</v>
      </c>
      <c r="H25" s="0">
        <v>0.502585851173668</v>
      </c>
    </row>
    <row r="26">
      <c r="A26" s="0">
        <v>0.56428</v>
      </c>
      <c r="B26" s="0">
        <v>0</v>
      </c>
      <c r="C26" s="0">
        <v>0.511811023622047</v>
      </c>
      <c r="D26" s="0">
        <v>1</v>
      </c>
      <c r="E26" s="0">
        <v>0.488188976377953</v>
      </c>
      <c r="F26" s="0">
        <v>0.47244094488189</v>
      </c>
      <c r="G26" s="0">
        <v>0</v>
      </c>
      <c r="H26" s="0">
        <v>0.520369112590729</v>
      </c>
    </row>
    <row r="27">
      <c r="A27" s="0">
        <v>0.56428</v>
      </c>
      <c r="B27" s="0">
        <v>0</v>
      </c>
      <c r="C27" s="0">
        <v>0.433070866141732</v>
      </c>
      <c r="D27" s="0">
        <v>1</v>
      </c>
      <c r="E27" s="0">
        <v>0.566929133858268</v>
      </c>
      <c r="F27" s="0">
        <v>0.47244094488189</v>
      </c>
      <c r="G27" s="0">
        <v>0</v>
      </c>
      <c r="H27" s="0">
        <v>0.512877989907508</v>
      </c>
    </row>
    <row r="28">
      <c r="A28" s="0">
        <v>0.56428</v>
      </c>
      <c r="B28" s="0">
        <v>0</v>
      </c>
      <c r="C28" s="0">
        <v>0.354330708661417</v>
      </c>
      <c r="D28" s="0">
        <v>1</v>
      </c>
      <c r="E28" s="0">
        <v>0.645669291338583</v>
      </c>
      <c r="F28" s="0">
        <v>0.47244094488189</v>
      </c>
      <c r="G28" s="0">
        <v>0</v>
      </c>
      <c r="H28" s="0">
        <v>0.516910888299826</v>
      </c>
    </row>
    <row r="29">
      <c r="A29" s="0">
        <v>0.56428</v>
      </c>
      <c r="B29" s="0">
        <v>0</v>
      </c>
      <c r="C29" s="0">
        <v>0.275590551181102</v>
      </c>
      <c r="D29" s="0">
        <v>1</v>
      </c>
      <c r="E29" s="0">
        <v>0.724409448818898</v>
      </c>
      <c r="F29" s="0">
        <v>0.47244094488189</v>
      </c>
      <c r="G29" s="0">
        <v>0</v>
      </c>
      <c r="H29" s="0">
        <v>0.526412289055289</v>
      </c>
    </row>
    <row r="30">
      <c r="A30" s="0">
        <v>0.56428</v>
      </c>
      <c r="B30" s="0">
        <v>0</v>
      </c>
      <c r="C30" s="0">
        <v>0.196850393700787</v>
      </c>
      <c r="D30" s="0">
        <v>1</v>
      </c>
      <c r="E30" s="0">
        <v>0.803149606299213</v>
      </c>
      <c r="F30" s="0">
        <v>0.47244094488189</v>
      </c>
      <c r="G30" s="0">
        <v>0</v>
      </c>
      <c r="H30" s="0">
        <v>0.53053808049792</v>
      </c>
    </row>
    <row r="31">
      <c r="A31" s="0">
        <v>0.56428</v>
      </c>
      <c r="B31" s="0">
        <v>0</v>
      </c>
      <c r="C31" s="0">
        <v>0.118110236220472</v>
      </c>
      <c r="D31" s="0">
        <v>1</v>
      </c>
      <c r="E31" s="0">
        <v>0.881889763779528</v>
      </c>
      <c r="F31" s="0">
        <v>0.47244094488189</v>
      </c>
      <c r="G31" s="0">
        <v>0</v>
      </c>
      <c r="H31" s="0">
        <v>0.58217869759263</v>
      </c>
    </row>
    <row r="32">
      <c r="A32" s="0">
        <v>0.56428</v>
      </c>
      <c r="B32" s="0">
        <v>0</v>
      </c>
      <c r="C32" s="0">
        <v>0.078740157480315</v>
      </c>
      <c r="D32" s="0">
        <v>1</v>
      </c>
      <c r="E32" s="0">
        <v>0.921259842519685</v>
      </c>
      <c r="F32" s="0">
        <v>0.47244094488189</v>
      </c>
      <c r="G32" s="0">
        <v>0</v>
      </c>
      <c r="H32" s="0">
        <v>0.627311239274341</v>
      </c>
    </row>
    <row r="33">
      <c r="A33" s="0">
        <v>0.248668898615326</v>
      </c>
      <c r="B33" s="0">
        <v>0</v>
      </c>
      <c r="C33" s="0">
        <v>0.83</v>
      </c>
      <c r="D33" s="0">
        <v>1</v>
      </c>
      <c r="E33" s="0">
        <v>0.17</v>
      </c>
      <c r="F33" s="0">
        <v>1.5</v>
      </c>
      <c r="G33" s="0">
        <v>0</v>
      </c>
      <c r="H33" s="0">
        <v>0.952371884259488</v>
      </c>
    </row>
    <row r="34">
      <c r="A34" s="0">
        <v>0.368816399721904</v>
      </c>
      <c r="B34" s="0">
        <v>0</v>
      </c>
      <c r="C34" s="0">
        <v>0.76</v>
      </c>
      <c r="D34" s="0">
        <v>1</v>
      </c>
      <c r="E34" s="0">
        <v>0.24</v>
      </c>
      <c r="F34" s="0">
        <v>0.48</v>
      </c>
      <c r="G34" s="0">
        <v>0</v>
      </c>
      <c r="H34" s="0">
        <v>0.963378239915896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D34"/>
  <sheetViews>
    <sheetView workbookViewId="0"/>
  </sheetViews>
  <sheetFormatPr defaultRowHeight="15"/>
  <sheetData>
    <row r="1">
      <c r="A1" s="0">
        <f>'Dataset'!A1</f>
      </c>
      <c r="B1" s="0">
        <f>'Dataset'!C1</f>
      </c>
      <c r="C1" s="0">
        <f>'Dataset'!E1</f>
      </c>
      <c r="D1" s="0">
        <f>'Dataset'!F1</f>
      </c>
    </row>
    <row r="2">
      <c r="A2" s="0">
        <f>'Dataset'!A2</f>
      </c>
      <c r="B2" s="0">
        <f>'Dataset'!C2</f>
      </c>
      <c r="C2" s="0">
        <f>'Dataset'!E2</f>
      </c>
      <c r="D2" s="0">
        <f>'Dataset'!F2</f>
      </c>
    </row>
    <row r="3">
      <c r="A3" s="0">
        <f>'Dataset'!A3</f>
      </c>
      <c r="B3" s="0">
        <f>'Dataset'!C3</f>
      </c>
      <c r="C3" s="0">
        <f>'Dataset'!E3</f>
      </c>
      <c r="D3" s="0">
        <f>'Dataset'!F3</f>
      </c>
    </row>
    <row r="4">
      <c r="A4" s="0">
        <f>'Dataset'!A4</f>
      </c>
      <c r="B4" s="0">
        <f>'Dataset'!C4</f>
      </c>
      <c r="C4" s="0">
        <f>'Dataset'!E4</f>
      </c>
      <c r="D4" s="0">
        <f>'Dataset'!F4</f>
      </c>
    </row>
    <row r="5">
      <c r="A5" s="0">
        <f>'Dataset'!A5</f>
      </c>
      <c r="B5" s="0">
        <f>'Dataset'!C5</f>
      </c>
      <c r="C5" s="0">
        <f>'Dataset'!E5</f>
      </c>
      <c r="D5" s="0">
        <f>'Dataset'!F5</f>
      </c>
    </row>
    <row r="6">
      <c r="A6" s="0">
        <f>'Dataset'!A6</f>
      </c>
      <c r="B6" s="0">
        <f>'Dataset'!C6</f>
      </c>
      <c r="C6" s="0">
        <f>'Dataset'!E6</f>
      </c>
      <c r="D6" s="0">
        <f>'Dataset'!F6</f>
      </c>
    </row>
    <row r="7">
      <c r="A7" s="0">
        <f>'Dataset'!A7</f>
      </c>
      <c r="B7" s="0">
        <f>'Dataset'!C7</f>
      </c>
      <c r="C7" s="0">
        <f>'Dataset'!E7</f>
      </c>
      <c r="D7" s="0">
        <f>'Dataset'!F7</f>
      </c>
    </row>
    <row r="8">
      <c r="A8" s="0">
        <f>'Dataset'!A8</f>
      </c>
      <c r="B8" s="0">
        <f>'Dataset'!C8</f>
      </c>
      <c r="C8" s="0">
        <f>'Dataset'!E8</f>
      </c>
      <c r="D8" s="0">
        <f>'Dataset'!F8</f>
      </c>
    </row>
    <row r="9">
      <c r="A9" s="0">
        <f>'Dataset'!A9</f>
      </c>
      <c r="B9" s="0">
        <f>'Dataset'!C9</f>
      </c>
      <c r="C9" s="0">
        <f>'Dataset'!E9</f>
      </c>
      <c r="D9" s="0">
        <f>'Dataset'!F9</f>
      </c>
    </row>
    <row r="10">
      <c r="A10" s="0">
        <f>'Dataset'!A10</f>
      </c>
      <c r="B10" s="0">
        <f>'Dataset'!C10</f>
      </c>
      <c r="C10" s="0">
        <f>'Dataset'!E10</f>
      </c>
      <c r="D10" s="0">
        <f>'Dataset'!F10</f>
      </c>
    </row>
    <row r="11">
      <c r="A11" s="0">
        <f>'Dataset'!A11</f>
      </c>
      <c r="B11" s="0">
        <f>'Dataset'!C11</f>
      </c>
      <c r="C11" s="0">
        <f>'Dataset'!E11</f>
      </c>
      <c r="D11" s="0">
        <f>'Dataset'!F11</f>
      </c>
    </row>
    <row r="12">
      <c r="A12" s="0">
        <f>'Dataset'!A12</f>
      </c>
      <c r="B12" s="0">
        <f>'Dataset'!C12</f>
      </c>
      <c r="C12" s="0">
        <f>'Dataset'!E12</f>
      </c>
      <c r="D12" s="0">
        <f>'Dataset'!F12</f>
      </c>
    </row>
    <row r="13">
      <c r="A13" s="0">
        <f>'Dataset'!A13</f>
      </c>
      <c r="B13" s="0">
        <f>'Dataset'!C13</f>
      </c>
      <c r="C13" s="0">
        <f>'Dataset'!E13</f>
      </c>
      <c r="D13" s="0">
        <f>'Dataset'!F13</f>
      </c>
    </row>
    <row r="14">
      <c r="A14" s="0">
        <f>'Dataset'!A14</f>
      </c>
      <c r="B14" s="0">
        <f>'Dataset'!C14</f>
      </c>
      <c r="C14" s="0">
        <f>'Dataset'!E14</f>
      </c>
      <c r="D14" s="0">
        <f>'Dataset'!F14</f>
      </c>
    </row>
    <row r="15">
      <c r="A15" s="0">
        <f>'Dataset'!A15</f>
      </c>
      <c r="B15" s="0">
        <f>'Dataset'!C15</f>
      </c>
      <c r="C15" s="0">
        <f>'Dataset'!E15</f>
      </c>
      <c r="D15" s="0">
        <f>'Dataset'!F15</f>
      </c>
    </row>
    <row r="16">
      <c r="A16" s="0">
        <f>'Dataset'!A16</f>
      </c>
      <c r="B16" s="0">
        <f>'Dataset'!C16</f>
      </c>
      <c r="C16" s="0">
        <f>'Dataset'!E16</f>
      </c>
      <c r="D16" s="0">
        <f>'Dataset'!F16</f>
      </c>
    </row>
    <row r="17">
      <c r="A17" s="0">
        <f>'Dataset'!A17</f>
      </c>
      <c r="B17" s="0">
        <f>'Dataset'!C17</f>
      </c>
      <c r="C17" s="0">
        <f>'Dataset'!E17</f>
      </c>
      <c r="D17" s="0">
        <f>'Dataset'!F17</f>
      </c>
    </row>
    <row r="18">
      <c r="A18" s="0">
        <f>'Dataset'!A18</f>
      </c>
      <c r="B18" s="0">
        <f>'Dataset'!C18</f>
      </c>
      <c r="C18" s="0">
        <f>'Dataset'!E18</f>
      </c>
      <c r="D18" s="0">
        <f>'Dataset'!F18</f>
      </c>
    </row>
    <row r="19">
      <c r="A19" s="0">
        <f>'Dataset'!A19</f>
      </c>
      <c r="B19" s="0">
        <f>'Dataset'!C19</f>
      </c>
      <c r="C19" s="0">
        <f>'Dataset'!E19</f>
      </c>
      <c r="D19" s="0">
        <f>'Dataset'!F19</f>
      </c>
    </row>
    <row r="20">
      <c r="A20" s="0">
        <f>'Dataset'!A20</f>
      </c>
      <c r="B20" s="0">
        <f>'Dataset'!C20</f>
      </c>
      <c r="C20" s="0">
        <f>'Dataset'!E20</f>
      </c>
      <c r="D20" s="0">
        <f>'Dataset'!F20</f>
      </c>
    </row>
    <row r="21">
      <c r="A21" s="0">
        <f>'Dataset'!A21</f>
      </c>
      <c r="B21" s="0">
        <f>'Dataset'!C21</f>
      </c>
      <c r="C21" s="0">
        <f>'Dataset'!E21</f>
      </c>
      <c r="D21" s="0">
        <f>'Dataset'!F21</f>
      </c>
    </row>
    <row r="22">
      <c r="A22" s="0">
        <f>'Dataset'!A22</f>
      </c>
      <c r="B22" s="0">
        <f>'Dataset'!C22</f>
      </c>
      <c r="C22" s="0">
        <f>'Dataset'!E22</f>
      </c>
      <c r="D22" s="0">
        <f>'Dataset'!F22</f>
      </c>
    </row>
    <row r="23">
      <c r="A23" s="0">
        <f>'Dataset'!A23</f>
      </c>
      <c r="B23" s="0">
        <f>'Dataset'!C23</f>
      </c>
      <c r="C23" s="0">
        <f>'Dataset'!E23</f>
      </c>
      <c r="D23" s="0">
        <f>'Dataset'!F23</f>
      </c>
    </row>
    <row r="24">
      <c r="A24" s="0">
        <f>'Dataset'!A24</f>
      </c>
      <c r="B24" s="0">
        <f>'Dataset'!C24</f>
      </c>
      <c r="C24" s="0">
        <f>'Dataset'!E24</f>
      </c>
      <c r="D24" s="0">
        <f>'Dataset'!F24</f>
      </c>
    </row>
    <row r="25">
      <c r="A25" s="0">
        <f>'Dataset'!A25</f>
      </c>
      <c r="B25" s="0">
        <f>'Dataset'!C25</f>
      </c>
      <c r="C25" s="0">
        <f>'Dataset'!E25</f>
      </c>
      <c r="D25" s="0">
        <f>'Dataset'!F25</f>
      </c>
    </row>
    <row r="26">
      <c r="A26" s="0">
        <f>'Dataset'!A26</f>
      </c>
      <c r="B26" s="0">
        <f>'Dataset'!C26</f>
      </c>
      <c r="C26" s="0">
        <f>'Dataset'!E26</f>
      </c>
      <c r="D26" s="0">
        <f>'Dataset'!F26</f>
      </c>
    </row>
    <row r="27">
      <c r="A27" s="0">
        <f>'Dataset'!A27</f>
      </c>
      <c r="B27" s="0">
        <f>'Dataset'!C27</f>
      </c>
      <c r="C27" s="0">
        <f>'Dataset'!E27</f>
      </c>
      <c r="D27" s="0">
        <f>'Dataset'!F27</f>
      </c>
    </row>
    <row r="28">
      <c r="A28" s="0">
        <f>'Dataset'!A28</f>
      </c>
      <c r="B28" s="0">
        <f>'Dataset'!C28</f>
      </c>
      <c r="C28" s="0">
        <f>'Dataset'!E28</f>
      </c>
      <c r="D28" s="0">
        <f>'Dataset'!F28</f>
      </c>
    </row>
    <row r="29">
      <c r="A29" s="0">
        <f>'Dataset'!A29</f>
      </c>
      <c r="B29" s="0">
        <f>'Dataset'!C29</f>
      </c>
      <c r="C29" s="0">
        <f>'Dataset'!E29</f>
      </c>
      <c r="D29" s="0">
        <f>'Dataset'!F29</f>
      </c>
    </row>
    <row r="30">
      <c r="A30" s="0">
        <f>'Dataset'!A30</f>
      </c>
      <c r="B30" s="0">
        <f>'Dataset'!C30</f>
      </c>
      <c r="C30" s="0">
        <f>'Dataset'!E30</f>
      </c>
      <c r="D30" s="0">
        <f>'Dataset'!F30</f>
      </c>
    </row>
    <row r="31">
      <c r="A31" s="0">
        <f>'Dataset'!A31</f>
      </c>
      <c r="B31" s="0">
        <f>'Dataset'!C31</f>
      </c>
      <c r="C31" s="0">
        <f>'Dataset'!E31</f>
      </c>
      <c r="D31" s="0">
        <f>'Dataset'!F31</f>
      </c>
    </row>
    <row r="32">
      <c r="A32" s="0">
        <f>'Dataset'!A32</f>
      </c>
      <c r="B32" s="0">
        <f>'Dataset'!C32</f>
      </c>
      <c r="C32" s="0">
        <f>'Dataset'!E32</f>
      </c>
      <c r="D32" s="0">
        <f>'Dataset'!F32</f>
      </c>
    </row>
    <row r="33">
      <c r="A33" s="0">
        <f>'Dataset'!A33</f>
      </c>
      <c r="B33" s="0">
        <f>'Dataset'!C33</f>
      </c>
      <c r="C33" s="0">
        <f>'Dataset'!E33</f>
      </c>
      <c r="D33" s="0">
        <f>'Dataset'!F33</f>
      </c>
    </row>
    <row r="34">
      <c r="A34" s="0">
        <f>'Dataset'!A34</f>
      </c>
      <c r="B34" s="0">
        <f>'Dataset'!C34</f>
      </c>
      <c r="C34" s="0">
        <f>'Dataset'!E34</f>
      </c>
      <c r="D34" s="0">
        <f>'Dataset'!F34</f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J34"/>
  <sheetViews>
    <sheetView workbookViewId="0"/>
  </sheetViews>
  <sheetFormatPr defaultRowHeight="15"/>
  <cols>
    <col min="2" max="2" width="14.2425584793091" customWidth="1"/>
    <col min="3" max="3" width="15.9125690460205" customWidth="1"/>
    <col min="4" max="4" width="13.6069793701172" customWidth="1"/>
    <col min="5" max="5" width="12.8788976669312" customWidth="1"/>
    <col min="6" max="6" width="9.140625" customWidth="1"/>
    <col min="7" max="7" width="13.082799911499" customWidth="1"/>
    <col min="9" max="9" width="26.4956130981445" customWidth="1"/>
    <col min="10" max="10" width="24.086576461792" customWidth="1"/>
  </cols>
  <sheetData>
    <row r="1">
      <c r="A1" s="0" t="s">
        <v>36</v>
      </c>
      <c r="B1" s="0" t="s">
        <v>37</v>
      </c>
      <c r="C1" s="0" t="s">
        <v>38</v>
      </c>
      <c r="D1" s="0" t="s">
        <v>39</v>
      </c>
      <c r="E1" s="0" t="s">
        <v>40</v>
      </c>
      <c r="F1" s="0" t="s">
        <v>41</v>
      </c>
      <c r="G1" s="0" t="s">
        <v>42</v>
      </c>
      <c r="I1" s="0" t="s">
        <v>43</v>
      </c>
      <c r="J1" s="0" t="s">
        <v>44</v>
      </c>
    </row>
    <row r="2">
      <c r="A2" s="0">
        <v>0</v>
      </c>
      <c r="B2" s="2">
        <f>'Dataset'!H2</f>
      </c>
      <c r="C2" s="2">
        <f ref="C2:C34" t="shared" si="1">J2</f>
      </c>
      <c r="D2" s="2">
        <f ref="D2:D34" t="shared" si="2">ABS(B2 - C2)</f>
      </c>
      <c r="E2" s="2">
        <f ref="E2:E34" t="shared" si="3">ABS(D2 / B2)</f>
      </c>
      <c r="F2" s="2">
        <f ref="F2:F34" t="shared" si="4">C2 - B2</f>
      </c>
      <c r="G2" s="2">
        <f ref="G2:G34" t="shared" si="5">POWER(F2, 2)</f>
      </c>
      <c r="I2" s="2">
        <f>=((0.99999999998658*Inputs!$D2*(-13.5354480148635*Inputs!$C2+(-0.257946518210749*Inputs!$A2+-9.02542260433957)/((-6.65456299934743*Inputs!$C2+2.37723372535891)*((5.92501889499121*Inputs!$B2+-15.5794338097241*Inputs!$C2+-3.22928501960087*Inputs!$A2)/(18.1085571075304*Inputs!$C2)+56.0278065349664*Inputs!$C2/(-17.7042020769916*Inputs!$A2)))+3.00625875771646*Inputs!$C2/((-20.4770741446568*Inputs!$C2+3.54433843381768))+1.0000449270378*Inputs!$B2*1.0000449270378*Inputs!$D2*(3.6409906380295*Inputs!$D2+-3.65955139000377)*40.1695521318893/((18.7533362531149*Inputs!$C2+-2.4326202089016*Inputs!$A2+-4.5194943607812))+-21.5089430133624)*(9.56191111163515*Inputs!$B2+-5.65674969423776*Inputs!$A2+-1.30664170739461*Inputs!$D2/((-0.10553165617773*Inputs!$A2+3.69403718255472*Inputs!$D2+-1.7341538949212))+(-1.10815683373608*Inputs!$B2+0.999807960058383*Inputs!$D2*0.999807960058382*Inputs!$B2*-1.25040654105734)/((-2.68959889405818*Inputs!$A2+6.16821408283344*Inputs!$B2+-15.4000041399773*Inputs!$C2))+1.00004373304246*Inputs!$B2*1.00004373304246*Inputs!$C2*1.00004373304246*Inputs!$D2*1.00004373304246*Inputs!$D2*1.82894577979998/((9.33822450588285*Inputs!$C2+0.999999839370785*Inputs!$D2*0.999999839370785*Inputs!$D2*-2.29745483195782))+-14.0640420195115)*0.000505239592683172+0.537292067795966)*1.0000457755141+-2.13289126102861E-05)</f>
      </c>
      <c r="J2" s="2">
        <f ref="J2:J34" t="shared" si="6">IFERROR(IF(I2 &gt; Model!EstimationLimitUpper, Model!EstimationLimitUpper, IF(I2 &lt; Model!EstimationLimitLower, Model!EstimationLimitLower, I2)), AVERAGE(Model!EstimationLimitLower, Model!EstimationLimitUpper))</f>
      </c>
    </row>
    <row r="3">
      <c r="A3" s="0">
        <v>1</v>
      </c>
      <c r="B3" s="2">
        <f>'Dataset'!H3</f>
      </c>
      <c r="C3" s="2">
        <f t="shared" si="1"/>
      </c>
      <c r="D3" s="2">
        <f t="shared" si="2"/>
      </c>
      <c r="E3" s="2">
        <f t="shared" si="3"/>
      </c>
      <c r="F3" s="2">
        <f t="shared" si="4"/>
      </c>
      <c r="G3" s="2">
        <f t="shared" si="5"/>
      </c>
      <c r="I3" s="2">
        <f>=((0.99999999998658*Inputs!$D3*(-13.5354480148635*Inputs!$C3+(-0.257946518210749*Inputs!$A3+-9.02542260433957)/((-6.65456299934743*Inputs!$C3+2.37723372535891)*((5.92501889499121*Inputs!$B3+-15.5794338097241*Inputs!$C3+-3.22928501960087*Inputs!$A3)/(18.1085571075304*Inputs!$C3)+56.0278065349664*Inputs!$C3/(-17.7042020769916*Inputs!$A3)))+3.00625875771646*Inputs!$C3/((-20.4770741446568*Inputs!$C3+3.54433843381768))+1.0000449270378*Inputs!$B3*1.0000449270378*Inputs!$D3*(3.6409906380295*Inputs!$D3+-3.65955139000377)*40.1695521318893/((18.7533362531149*Inputs!$C3+-2.4326202089016*Inputs!$A3+-4.5194943607812))+-21.5089430133624)*(9.56191111163515*Inputs!$B3+-5.65674969423776*Inputs!$A3+-1.30664170739461*Inputs!$D3/((-0.10553165617773*Inputs!$A3+3.69403718255472*Inputs!$D3+-1.7341538949212))+(-1.10815683373608*Inputs!$B3+0.999807960058383*Inputs!$D3*0.999807960058382*Inputs!$B3*-1.25040654105734)/((-2.68959889405818*Inputs!$A3+6.16821408283344*Inputs!$B3+-15.4000041399773*Inputs!$C3))+1.00004373304246*Inputs!$B3*1.00004373304246*Inputs!$C3*1.00004373304246*Inputs!$D3*1.00004373304246*Inputs!$D3*1.82894577979998/((9.33822450588285*Inputs!$C3+0.999999839370785*Inputs!$D3*0.999999839370785*Inputs!$D3*-2.29745483195782))+-14.0640420195115)*0.000505239592683172+0.537292067795966)*1.0000457755141+-2.13289126102861E-05)</f>
      </c>
      <c r="J3" s="2">
        <f t="shared" si="6"/>
      </c>
    </row>
    <row r="4">
      <c r="A4" s="0">
        <v>2</v>
      </c>
      <c r="B4" s="2">
        <f>'Dataset'!H4</f>
      </c>
      <c r="C4" s="2">
        <f t="shared" si="1"/>
      </c>
      <c r="D4" s="2">
        <f t="shared" si="2"/>
      </c>
      <c r="E4" s="2">
        <f t="shared" si="3"/>
      </c>
      <c r="F4" s="2">
        <f t="shared" si="4"/>
      </c>
      <c r="G4" s="2">
        <f t="shared" si="5"/>
      </c>
      <c r="I4" s="2">
        <f>=((0.99999999998658*Inputs!$D4*(-13.5354480148635*Inputs!$C4+(-0.257946518210749*Inputs!$A4+-9.02542260433957)/((-6.65456299934743*Inputs!$C4+2.37723372535891)*((5.92501889499121*Inputs!$B4+-15.5794338097241*Inputs!$C4+-3.22928501960087*Inputs!$A4)/(18.1085571075304*Inputs!$C4)+56.0278065349664*Inputs!$C4/(-17.7042020769916*Inputs!$A4)))+3.00625875771646*Inputs!$C4/((-20.4770741446568*Inputs!$C4+3.54433843381768))+1.0000449270378*Inputs!$B4*1.0000449270378*Inputs!$D4*(3.6409906380295*Inputs!$D4+-3.65955139000377)*40.1695521318893/((18.7533362531149*Inputs!$C4+-2.4326202089016*Inputs!$A4+-4.5194943607812))+-21.5089430133624)*(9.56191111163515*Inputs!$B4+-5.65674969423776*Inputs!$A4+-1.30664170739461*Inputs!$D4/((-0.10553165617773*Inputs!$A4+3.69403718255472*Inputs!$D4+-1.7341538949212))+(-1.10815683373608*Inputs!$B4+0.999807960058383*Inputs!$D4*0.999807960058382*Inputs!$B4*-1.25040654105734)/((-2.68959889405818*Inputs!$A4+6.16821408283344*Inputs!$B4+-15.4000041399773*Inputs!$C4))+1.00004373304246*Inputs!$B4*1.00004373304246*Inputs!$C4*1.00004373304246*Inputs!$D4*1.00004373304246*Inputs!$D4*1.82894577979998/((9.33822450588285*Inputs!$C4+0.999999839370785*Inputs!$D4*0.999999839370785*Inputs!$D4*-2.29745483195782))+-14.0640420195115)*0.000505239592683172+0.537292067795966)*1.0000457755141+-2.13289126102861E-05)</f>
      </c>
      <c r="J4" s="2">
        <f t="shared" si="6"/>
      </c>
    </row>
    <row r="5">
      <c r="A5" s="0">
        <v>3</v>
      </c>
      <c r="B5" s="2">
        <f>'Dataset'!H5</f>
      </c>
      <c r="C5" s="2">
        <f t="shared" si="1"/>
      </c>
      <c r="D5" s="2">
        <f t="shared" si="2"/>
      </c>
      <c r="E5" s="2">
        <f t="shared" si="3"/>
      </c>
      <c r="F5" s="2">
        <f t="shared" si="4"/>
      </c>
      <c r="G5" s="2">
        <f t="shared" si="5"/>
      </c>
      <c r="I5" s="2">
        <f>=((0.99999999998658*Inputs!$D5*(-13.5354480148635*Inputs!$C5+(-0.257946518210749*Inputs!$A5+-9.02542260433957)/((-6.65456299934743*Inputs!$C5+2.37723372535891)*((5.92501889499121*Inputs!$B5+-15.5794338097241*Inputs!$C5+-3.22928501960087*Inputs!$A5)/(18.1085571075304*Inputs!$C5)+56.0278065349664*Inputs!$C5/(-17.7042020769916*Inputs!$A5)))+3.00625875771646*Inputs!$C5/((-20.4770741446568*Inputs!$C5+3.54433843381768))+1.0000449270378*Inputs!$B5*1.0000449270378*Inputs!$D5*(3.6409906380295*Inputs!$D5+-3.65955139000377)*40.1695521318893/((18.7533362531149*Inputs!$C5+-2.4326202089016*Inputs!$A5+-4.5194943607812))+-21.5089430133624)*(9.56191111163515*Inputs!$B5+-5.65674969423776*Inputs!$A5+-1.30664170739461*Inputs!$D5/((-0.10553165617773*Inputs!$A5+3.69403718255472*Inputs!$D5+-1.7341538949212))+(-1.10815683373608*Inputs!$B5+0.999807960058383*Inputs!$D5*0.999807960058382*Inputs!$B5*-1.25040654105734)/((-2.68959889405818*Inputs!$A5+6.16821408283344*Inputs!$B5+-15.4000041399773*Inputs!$C5))+1.00004373304246*Inputs!$B5*1.00004373304246*Inputs!$C5*1.00004373304246*Inputs!$D5*1.00004373304246*Inputs!$D5*1.82894577979998/((9.33822450588285*Inputs!$C5+0.999999839370785*Inputs!$D5*0.999999839370785*Inputs!$D5*-2.29745483195782))+-14.0640420195115)*0.000505239592683172+0.537292067795966)*1.0000457755141+-2.13289126102861E-05)</f>
      </c>
      <c r="J5" s="2">
        <f t="shared" si="6"/>
      </c>
    </row>
    <row r="6">
      <c r="A6" s="0">
        <v>4</v>
      </c>
      <c r="B6" s="2">
        <f>'Dataset'!H6</f>
      </c>
      <c r="C6" s="2">
        <f t="shared" si="1"/>
      </c>
      <c r="D6" s="2">
        <f t="shared" si="2"/>
      </c>
      <c r="E6" s="2">
        <f t="shared" si="3"/>
      </c>
      <c r="F6" s="2">
        <f t="shared" si="4"/>
      </c>
      <c r="G6" s="2">
        <f t="shared" si="5"/>
      </c>
      <c r="I6" s="2">
        <f>=((0.99999999998658*Inputs!$D6*(-13.5354480148635*Inputs!$C6+(-0.257946518210749*Inputs!$A6+-9.02542260433957)/((-6.65456299934743*Inputs!$C6+2.37723372535891)*((5.92501889499121*Inputs!$B6+-15.5794338097241*Inputs!$C6+-3.22928501960087*Inputs!$A6)/(18.1085571075304*Inputs!$C6)+56.0278065349664*Inputs!$C6/(-17.7042020769916*Inputs!$A6)))+3.00625875771646*Inputs!$C6/((-20.4770741446568*Inputs!$C6+3.54433843381768))+1.0000449270378*Inputs!$B6*1.0000449270378*Inputs!$D6*(3.6409906380295*Inputs!$D6+-3.65955139000377)*40.1695521318893/((18.7533362531149*Inputs!$C6+-2.4326202089016*Inputs!$A6+-4.5194943607812))+-21.5089430133624)*(9.56191111163515*Inputs!$B6+-5.65674969423776*Inputs!$A6+-1.30664170739461*Inputs!$D6/((-0.10553165617773*Inputs!$A6+3.69403718255472*Inputs!$D6+-1.7341538949212))+(-1.10815683373608*Inputs!$B6+0.999807960058383*Inputs!$D6*0.999807960058382*Inputs!$B6*-1.25040654105734)/((-2.68959889405818*Inputs!$A6+6.16821408283344*Inputs!$B6+-15.4000041399773*Inputs!$C6))+1.00004373304246*Inputs!$B6*1.00004373304246*Inputs!$C6*1.00004373304246*Inputs!$D6*1.00004373304246*Inputs!$D6*1.82894577979998/((9.33822450588285*Inputs!$C6+0.999999839370785*Inputs!$D6*0.999999839370785*Inputs!$D6*-2.29745483195782))+-14.0640420195115)*0.000505239592683172+0.537292067795966)*1.0000457755141+-2.13289126102861E-05)</f>
      </c>
      <c r="J6" s="2">
        <f t="shared" si="6"/>
      </c>
    </row>
    <row r="7">
      <c r="A7" s="0">
        <v>5</v>
      </c>
      <c r="B7" s="2">
        <f>'Dataset'!H7</f>
      </c>
      <c r="C7" s="2">
        <f t="shared" si="1"/>
      </c>
      <c r="D7" s="2">
        <f t="shared" si="2"/>
      </c>
      <c r="E7" s="2">
        <f t="shared" si="3"/>
      </c>
      <c r="F7" s="2">
        <f t="shared" si="4"/>
      </c>
      <c r="G7" s="2">
        <f t="shared" si="5"/>
      </c>
      <c r="I7" s="2">
        <f>=((0.99999999998658*Inputs!$D7*(-13.5354480148635*Inputs!$C7+(-0.257946518210749*Inputs!$A7+-9.02542260433957)/((-6.65456299934743*Inputs!$C7+2.37723372535891)*((5.92501889499121*Inputs!$B7+-15.5794338097241*Inputs!$C7+-3.22928501960087*Inputs!$A7)/(18.1085571075304*Inputs!$C7)+56.0278065349664*Inputs!$C7/(-17.7042020769916*Inputs!$A7)))+3.00625875771646*Inputs!$C7/((-20.4770741446568*Inputs!$C7+3.54433843381768))+1.0000449270378*Inputs!$B7*1.0000449270378*Inputs!$D7*(3.6409906380295*Inputs!$D7+-3.65955139000377)*40.1695521318893/((18.7533362531149*Inputs!$C7+-2.4326202089016*Inputs!$A7+-4.5194943607812))+-21.5089430133624)*(9.56191111163515*Inputs!$B7+-5.65674969423776*Inputs!$A7+-1.30664170739461*Inputs!$D7/((-0.10553165617773*Inputs!$A7+3.69403718255472*Inputs!$D7+-1.7341538949212))+(-1.10815683373608*Inputs!$B7+0.999807960058383*Inputs!$D7*0.999807960058382*Inputs!$B7*-1.25040654105734)/((-2.68959889405818*Inputs!$A7+6.16821408283344*Inputs!$B7+-15.4000041399773*Inputs!$C7))+1.00004373304246*Inputs!$B7*1.00004373304246*Inputs!$C7*1.00004373304246*Inputs!$D7*1.00004373304246*Inputs!$D7*1.82894577979998/((9.33822450588285*Inputs!$C7+0.999999839370785*Inputs!$D7*0.999999839370785*Inputs!$D7*-2.29745483195782))+-14.0640420195115)*0.000505239592683172+0.537292067795966)*1.0000457755141+-2.13289126102861E-05)</f>
      </c>
      <c r="J7" s="2">
        <f t="shared" si="6"/>
      </c>
    </row>
    <row r="8">
      <c r="A8" s="0">
        <v>6</v>
      </c>
      <c r="B8" s="2">
        <f>'Dataset'!H8</f>
      </c>
      <c r="C8" s="2">
        <f t="shared" si="1"/>
      </c>
      <c r="D8" s="2">
        <f t="shared" si="2"/>
      </c>
      <c r="E8" s="2">
        <f t="shared" si="3"/>
      </c>
      <c r="F8" s="2">
        <f t="shared" si="4"/>
      </c>
      <c r="G8" s="2">
        <f t="shared" si="5"/>
      </c>
      <c r="I8" s="2">
        <f>=((0.99999999998658*Inputs!$D8*(-13.5354480148635*Inputs!$C8+(-0.257946518210749*Inputs!$A8+-9.02542260433957)/((-6.65456299934743*Inputs!$C8+2.37723372535891)*((5.92501889499121*Inputs!$B8+-15.5794338097241*Inputs!$C8+-3.22928501960087*Inputs!$A8)/(18.1085571075304*Inputs!$C8)+56.0278065349664*Inputs!$C8/(-17.7042020769916*Inputs!$A8)))+3.00625875771646*Inputs!$C8/((-20.4770741446568*Inputs!$C8+3.54433843381768))+1.0000449270378*Inputs!$B8*1.0000449270378*Inputs!$D8*(3.6409906380295*Inputs!$D8+-3.65955139000377)*40.1695521318893/((18.7533362531149*Inputs!$C8+-2.4326202089016*Inputs!$A8+-4.5194943607812))+-21.5089430133624)*(9.56191111163515*Inputs!$B8+-5.65674969423776*Inputs!$A8+-1.30664170739461*Inputs!$D8/((-0.10553165617773*Inputs!$A8+3.69403718255472*Inputs!$D8+-1.7341538949212))+(-1.10815683373608*Inputs!$B8+0.999807960058383*Inputs!$D8*0.999807960058382*Inputs!$B8*-1.25040654105734)/((-2.68959889405818*Inputs!$A8+6.16821408283344*Inputs!$B8+-15.4000041399773*Inputs!$C8))+1.00004373304246*Inputs!$B8*1.00004373304246*Inputs!$C8*1.00004373304246*Inputs!$D8*1.00004373304246*Inputs!$D8*1.82894577979998/((9.33822450588285*Inputs!$C8+0.999999839370785*Inputs!$D8*0.999999839370785*Inputs!$D8*-2.29745483195782))+-14.0640420195115)*0.000505239592683172+0.537292067795966)*1.0000457755141+-2.13289126102861E-05)</f>
      </c>
      <c r="J8" s="2">
        <f t="shared" si="6"/>
      </c>
    </row>
    <row r="9">
      <c r="A9" s="0">
        <v>7</v>
      </c>
      <c r="B9" s="2">
        <f>'Dataset'!H9</f>
      </c>
      <c r="C9" s="2">
        <f t="shared" si="1"/>
      </c>
      <c r="D9" s="2">
        <f t="shared" si="2"/>
      </c>
      <c r="E9" s="2">
        <f t="shared" si="3"/>
      </c>
      <c r="F9" s="2">
        <f t="shared" si="4"/>
      </c>
      <c r="G9" s="2">
        <f t="shared" si="5"/>
      </c>
      <c r="I9" s="2">
        <f>=((0.99999999998658*Inputs!$D9*(-13.5354480148635*Inputs!$C9+(-0.257946518210749*Inputs!$A9+-9.02542260433957)/((-6.65456299934743*Inputs!$C9+2.37723372535891)*((5.92501889499121*Inputs!$B9+-15.5794338097241*Inputs!$C9+-3.22928501960087*Inputs!$A9)/(18.1085571075304*Inputs!$C9)+56.0278065349664*Inputs!$C9/(-17.7042020769916*Inputs!$A9)))+3.00625875771646*Inputs!$C9/((-20.4770741446568*Inputs!$C9+3.54433843381768))+1.0000449270378*Inputs!$B9*1.0000449270378*Inputs!$D9*(3.6409906380295*Inputs!$D9+-3.65955139000377)*40.1695521318893/((18.7533362531149*Inputs!$C9+-2.4326202089016*Inputs!$A9+-4.5194943607812))+-21.5089430133624)*(9.56191111163515*Inputs!$B9+-5.65674969423776*Inputs!$A9+-1.30664170739461*Inputs!$D9/((-0.10553165617773*Inputs!$A9+3.69403718255472*Inputs!$D9+-1.7341538949212))+(-1.10815683373608*Inputs!$B9+0.999807960058383*Inputs!$D9*0.999807960058382*Inputs!$B9*-1.25040654105734)/((-2.68959889405818*Inputs!$A9+6.16821408283344*Inputs!$B9+-15.4000041399773*Inputs!$C9))+1.00004373304246*Inputs!$B9*1.00004373304246*Inputs!$C9*1.00004373304246*Inputs!$D9*1.00004373304246*Inputs!$D9*1.82894577979998/((9.33822450588285*Inputs!$C9+0.999999839370785*Inputs!$D9*0.999999839370785*Inputs!$D9*-2.29745483195782))+-14.0640420195115)*0.000505239592683172+0.537292067795966)*1.0000457755141+-2.13289126102861E-05)</f>
      </c>
      <c r="J9" s="2">
        <f t="shared" si="6"/>
      </c>
    </row>
    <row r="10">
      <c r="A10" s="0">
        <v>8</v>
      </c>
      <c r="B10" s="2">
        <f>'Dataset'!H10</f>
      </c>
      <c r="C10" s="2">
        <f t="shared" si="1"/>
      </c>
      <c r="D10" s="2">
        <f t="shared" si="2"/>
      </c>
      <c r="E10" s="2">
        <f t="shared" si="3"/>
      </c>
      <c r="F10" s="2">
        <f t="shared" si="4"/>
      </c>
      <c r="G10" s="2">
        <f t="shared" si="5"/>
      </c>
      <c r="I10" s="2">
        <f>=((0.99999999998658*Inputs!$D10*(-13.5354480148635*Inputs!$C10+(-0.257946518210749*Inputs!$A10+-9.02542260433957)/((-6.65456299934743*Inputs!$C10+2.37723372535891)*((5.92501889499121*Inputs!$B10+-15.5794338097241*Inputs!$C10+-3.22928501960087*Inputs!$A10)/(18.1085571075304*Inputs!$C10)+56.0278065349664*Inputs!$C10/(-17.7042020769916*Inputs!$A10)))+3.00625875771646*Inputs!$C10/((-20.4770741446568*Inputs!$C10+3.54433843381768))+1.0000449270378*Inputs!$B10*1.0000449270378*Inputs!$D10*(3.6409906380295*Inputs!$D10+-3.65955139000377)*40.1695521318893/((18.7533362531149*Inputs!$C10+-2.4326202089016*Inputs!$A10+-4.5194943607812))+-21.5089430133624)*(9.56191111163515*Inputs!$B10+-5.65674969423776*Inputs!$A10+-1.30664170739461*Inputs!$D10/((-0.10553165617773*Inputs!$A10+3.69403718255472*Inputs!$D10+-1.7341538949212))+(-1.10815683373608*Inputs!$B10+0.999807960058383*Inputs!$D10*0.999807960058382*Inputs!$B10*-1.25040654105734)/((-2.68959889405818*Inputs!$A10+6.16821408283344*Inputs!$B10+-15.4000041399773*Inputs!$C10))+1.00004373304246*Inputs!$B10*1.00004373304246*Inputs!$C10*1.00004373304246*Inputs!$D10*1.00004373304246*Inputs!$D10*1.82894577979998/((9.33822450588285*Inputs!$C10+0.999999839370785*Inputs!$D10*0.999999839370785*Inputs!$D10*-2.29745483195782))+-14.0640420195115)*0.000505239592683172+0.537292067795966)*1.0000457755141+-2.13289126102861E-05)</f>
      </c>
      <c r="J10" s="2">
        <f t="shared" si="6"/>
      </c>
    </row>
    <row r="11">
      <c r="A11" s="0">
        <v>9</v>
      </c>
      <c r="B11" s="2">
        <f>'Dataset'!H11</f>
      </c>
      <c r="C11" s="2">
        <f t="shared" si="1"/>
      </c>
      <c r="D11" s="2">
        <f t="shared" si="2"/>
      </c>
      <c r="E11" s="2">
        <f t="shared" si="3"/>
      </c>
      <c r="F11" s="2">
        <f t="shared" si="4"/>
      </c>
      <c r="G11" s="2">
        <f t="shared" si="5"/>
      </c>
      <c r="I11" s="2">
        <f>=((0.99999999998658*Inputs!$D11*(-13.5354480148635*Inputs!$C11+(-0.257946518210749*Inputs!$A11+-9.02542260433957)/((-6.65456299934743*Inputs!$C11+2.37723372535891)*((5.92501889499121*Inputs!$B11+-15.5794338097241*Inputs!$C11+-3.22928501960087*Inputs!$A11)/(18.1085571075304*Inputs!$C11)+56.0278065349664*Inputs!$C11/(-17.7042020769916*Inputs!$A11)))+3.00625875771646*Inputs!$C11/((-20.4770741446568*Inputs!$C11+3.54433843381768))+1.0000449270378*Inputs!$B11*1.0000449270378*Inputs!$D11*(3.6409906380295*Inputs!$D11+-3.65955139000377)*40.1695521318893/((18.7533362531149*Inputs!$C11+-2.4326202089016*Inputs!$A11+-4.5194943607812))+-21.5089430133624)*(9.56191111163515*Inputs!$B11+-5.65674969423776*Inputs!$A11+-1.30664170739461*Inputs!$D11/((-0.10553165617773*Inputs!$A11+3.69403718255472*Inputs!$D11+-1.7341538949212))+(-1.10815683373608*Inputs!$B11+0.999807960058383*Inputs!$D11*0.999807960058382*Inputs!$B11*-1.25040654105734)/((-2.68959889405818*Inputs!$A11+6.16821408283344*Inputs!$B11+-15.4000041399773*Inputs!$C11))+1.00004373304246*Inputs!$B11*1.00004373304246*Inputs!$C11*1.00004373304246*Inputs!$D11*1.00004373304246*Inputs!$D11*1.82894577979998/((9.33822450588285*Inputs!$C11+0.999999839370785*Inputs!$D11*0.999999839370785*Inputs!$D11*-2.29745483195782))+-14.0640420195115)*0.000505239592683172+0.537292067795966)*1.0000457755141+-2.13289126102861E-05)</f>
      </c>
      <c r="J11" s="2">
        <f t="shared" si="6"/>
      </c>
    </row>
    <row r="12">
      <c r="A12" s="0">
        <v>10</v>
      </c>
      <c r="B12" s="2">
        <f>'Dataset'!H12</f>
      </c>
      <c r="C12" s="2">
        <f t="shared" si="1"/>
      </c>
      <c r="D12" s="2">
        <f t="shared" si="2"/>
      </c>
      <c r="E12" s="2">
        <f t="shared" si="3"/>
      </c>
      <c r="F12" s="2">
        <f t="shared" si="4"/>
      </c>
      <c r="G12" s="2">
        <f t="shared" si="5"/>
      </c>
      <c r="I12" s="2">
        <f>=((0.99999999998658*Inputs!$D12*(-13.5354480148635*Inputs!$C12+(-0.257946518210749*Inputs!$A12+-9.02542260433957)/((-6.65456299934743*Inputs!$C12+2.37723372535891)*((5.92501889499121*Inputs!$B12+-15.5794338097241*Inputs!$C12+-3.22928501960087*Inputs!$A12)/(18.1085571075304*Inputs!$C12)+56.0278065349664*Inputs!$C12/(-17.7042020769916*Inputs!$A12)))+3.00625875771646*Inputs!$C12/((-20.4770741446568*Inputs!$C12+3.54433843381768))+1.0000449270378*Inputs!$B12*1.0000449270378*Inputs!$D12*(3.6409906380295*Inputs!$D12+-3.65955139000377)*40.1695521318893/((18.7533362531149*Inputs!$C12+-2.4326202089016*Inputs!$A12+-4.5194943607812))+-21.5089430133624)*(9.56191111163515*Inputs!$B12+-5.65674969423776*Inputs!$A12+-1.30664170739461*Inputs!$D12/((-0.10553165617773*Inputs!$A12+3.69403718255472*Inputs!$D12+-1.7341538949212))+(-1.10815683373608*Inputs!$B12+0.999807960058383*Inputs!$D12*0.999807960058382*Inputs!$B12*-1.25040654105734)/((-2.68959889405818*Inputs!$A12+6.16821408283344*Inputs!$B12+-15.4000041399773*Inputs!$C12))+1.00004373304246*Inputs!$B12*1.00004373304246*Inputs!$C12*1.00004373304246*Inputs!$D12*1.00004373304246*Inputs!$D12*1.82894577979998/((9.33822450588285*Inputs!$C12+0.999999839370785*Inputs!$D12*0.999999839370785*Inputs!$D12*-2.29745483195782))+-14.0640420195115)*0.000505239592683172+0.537292067795966)*1.0000457755141+-2.13289126102861E-05)</f>
      </c>
      <c r="J12" s="2">
        <f t="shared" si="6"/>
      </c>
    </row>
    <row r="13">
      <c r="A13" s="0">
        <v>11</v>
      </c>
      <c r="B13" s="2">
        <f>'Dataset'!H13</f>
      </c>
      <c r="C13" s="2">
        <f t="shared" si="1"/>
      </c>
      <c r="D13" s="2">
        <f t="shared" si="2"/>
      </c>
      <c r="E13" s="2">
        <f t="shared" si="3"/>
      </c>
      <c r="F13" s="2">
        <f t="shared" si="4"/>
      </c>
      <c r="G13" s="2">
        <f t="shared" si="5"/>
      </c>
      <c r="I13" s="2">
        <f>=((0.99999999998658*Inputs!$D13*(-13.5354480148635*Inputs!$C13+(-0.257946518210749*Inputs!$A13+-9.02542260433957)/((-6.65456299934743*Inputs!$C13+2.37723372535891)*((5.92501889499121*Inputs!$B13+-15.5794338097241*Inputs!$C13+-3.22928501960087*Inputs!$A13)/(18.1085571075304*Inputs!$C13)+56.0278065349664*Inputs!$C13/(-17.7042020769916*Inputs!$A13)))+3.00625875771646*Inputs!$C13/((-20.4770741446568*Inputs!$C13+3.54433843381768))+1.0000449270378*Inputs!$B13*1.0000449270378*Inputs!$D13*(3.6409906380295*Inputs!$D13+-3.65955139000377)*40.1695521318893/((18.7533362531149*Inputs!$C13+-2.4326202089016*Inputs!$A13+-4.5194943607812))+-21.5089430133624)*(9.56191111163515*Inputs!$B13+-5.65674969423776*Inputs!$A13+-1.30664170739461*Inputs!$D13/((-0.10553165617773*Inputs!$A13+3.69403718255472*Inputs!$D13+-1.7341538949212))+(-1.10815683373608*Inputs!$B13+0.999807960058383*Inputs!$D13*0.999807960058382*Inputs!$B13*-1.25040654105734)/((-2.68959889405818*Inputs!$A13+6.16821408283344*Inputs!$B13+-15.4000041399773*Inputs!$C13))+1.00004373304246*Inputs!$B13*1.00004373304246*Inputs!$C13*1.00004373304246*Inputs!$D13*1.00004373304246*Inputs!$D13*1.82894577979998/((9.33822450588285*Inputs!$C13+0.999999839370785*Inputs!$D13*0.999999839370785*Inputs!$D13*-2.29745483195782))+-14.0640420195115)*0.000505239592683172+0.537292067795966)*1.0000457755141+-2.13289126102861E-05)</f>
      </c>
      <c r="J13" s="2">
        <f t="shared" si="6"/>
      </c>
    </row>
    <row r="14">
      <c r="A14" s="0">
        <v>12</v>
      </c>
      <c r="B14" s="2">
        <f>'Dataset'!H14</f>
      </c>
      <c r="C14" s="2">
        <f t="shared" si="1"/>
      </c>
      <c r="D14" s="2">
        <f t="shared" si="2"/>
      </c>
      <c r="E14" s="2">
        <f t="shared" si="3"/>
      </c>
      <c r="F14" s="2">
        <f t="shared" si="4"/>
      </c>
      <c r="G14" s="2">
        <f t="shared" si="5"/>
      </c>
      <c r="I14" s="2">
        <f>=((0.99999999998658*Inputs!$D14*(-13.5354480148635*Inputs!$C14+(-0.257946518210749*Inputs!$A14+-9.02542260433957)/((-6.65456299934743*Inputs!$C14+2.37723372535891)*((5.92501889499121*Inputs!$B14+-15.5794338097241*Inputs!$C14+-3.22928501960087*Inputs!$A14)/(18.1085571075304*Inputs!$C14)+56.0278065349664*Inputs!$C14/(-17.7042020769916*Inputs!$A14)))+3.00625875771646*Inputs!$C14/((-20.4770741446568*Inputs!$C14+3.54433843381768))+1.0000449270378*Inputs!$B14*1.0000449270378*Inputs!$D14*(3.6409906380295*Inputs!$D14+-3.65955139000377)*40.1695521318893/((18.7533362531149*Inputs!$C14+-2.4326202089016*Inputs!$A14+-4.5194943607812))+-21.5089430133624)*(9.56191111163515*Inputs!$B14+-5.65674969423776*Inputs!$A14+-1.30664170739461*Inputs!$D14/((-0.10553165617773*Inputs!$A14+3.69403718255472*Inputs!$D14+-1.7341538949212))+(-1.10815683373608*Inputs!$B14+0.999807960058383*Inputs!$D14*0.999807960058382*Inputs!$B14*-1.25040654105734)/((-2.68959889405818*Inputs!$A14+6.16821408283344*Inputs!$B14+-15.4000041399773*Inputs!$C14))+1.00004373304246*Inputs!$B14*1.00004373304246*Inputs!$C14*1.00004373304246*Inputs!$D14*1.00004373304246*Inputs!$D14*1.82894577979998/((9.33822450588285*Inputs!$C14+0.999999839370785*Inputs!$D14*0.999999839370785*Inputs!$D14*-2.29745483195782))+-14.0640420195115)*0.000505239592683172+0.537292067795966)*1.0000457755141+-2.13289126102861E-05)</f>
      </c>
      <c r="J14" s="2">
        <f t="shared" si="6"/>
      </c>
    </row>
    <row r="15">
      <c r="A15" s="0">
        <v>13</v>
      </c>
      <c r="B15" s="2">
        <f>'Dataset'!H15</f>
      </c>
      <c r="C15" s="2">
        <f t="shared" si="1"/>
      </c>
      <c r="D15" s="2">
        <f t="shared" si="2"/>
      </c>
      <c r="E15" s="2">
        <f t="shared" si="3"/>
      </c>
      <c r="F15" s="2">
        <f t="shared" si="4"/>
      </c>
      <c r="G15" s="2">
        <f t="shared" si="5"/>
      </c>
      <c r="I15" s="2">
        <f>=((0.99999999998658*Inputs!$D15*(-13.5354480148635*Inputs!$C15+(-0.257946518210749*Inputs!$A15+-9.02542260433957)/((-6.65456299934743*Inputs!$C15+2.37723372535891)*((5.92501889499121*Inputs!$B15+-15.5794338097241*Inputs!$C15+-3.22928501960087*Inputs!$A15)/(18.1085571075304*Inputs!$C15)+56.0278065349664*Inputs!$C15/(-17.7042020769916*Inputs!$A15)))+3.00625875771646*Inputs!$C15/((-20.4770741446568*Inputs!$C15+3.54433843381768))+1.0000449270378*Inputs!$B15*1.0000449270378*Inputs!$D15*(3.6409906380295*Inputs!$D15+-3.65955139000377)*40.1695521318893/((18.7533362531149*Inputs!$C15+-2.4326202089016*Inputs!$A15+-4.5194943607812))+-21.5089430133624)*(9.56191111163515*Inputs!$B15+-5.65674969423776*Inputs!$A15+-1.30664170739461*Inputs!$D15/((-0.10553165617773*Inputs!$A15+3.69403718255472*Inputs!$D15+-1.7341538949212))+(-1.10815683373608*Inputs!$B15+0.999807960058383*Inputs!$D15*0.999807960058382*Inputs!$B15*-1.25040654105734)/((-2.68959889405818*Inputs!$A15+6.16821408283344*Inputs!$B15+-15.4000041399773*Inputs!$C15))+1.00004373304246*Inputs!$B15*1.00004373304246*Inputs!$C15*1.00004373304246*Inputs!$D15*1.00004373304246*Inputs!$D15*1.82894577979998/((9.33822450588285*Inputs!$C15+0.999999839370785*Inputs!$D15*0.999999839370785*Inputs!$D15*-2.29745483195782))+-14.0640420195115)*0.000505239592683172+0.537292067795966)*1.0000457755141+-2.13289126102861E-05)</f>
      </c>
      <c r="J15" s="2">
        <f t="shared" si="6"/>
      </c>
    </row>
    <row r="16">
      <c r="A16" s="0">
        <v>14</v>
      </c>
      <c r="B16" s="2">
        <f>'Dataset'!H16</f>
      </c>
      <c r="C16" s="2">
        <f t="shared" si="1"/>
      </c>
      <c r="D16" s="2">
        <f t="shared" si="2"/>
      </c>
      <c r="E16" s="2">
        <f t="shared" si="3"/>
      </c>
      <c r="F16" s="2">
        <f t="shared" si="4"/>
      </c>
      <c r="G16" s="2">
        <f t="shared" si="5"/>
      </c>
      <c r="I16" s="2">
        <f>=((0.99999999998658*Inputs!$D16*(-13.5354480148635*Inputs!$C16+(-0.257946518210749*Inputs!$A16+-9.02542260433957)/((-6.65456299934743*Inputs!$C16+2.37723372535891)*((5.92501889499121*Inputs!$B16+-15.5794338097241*Inputs!$C16+-3.22928501960087*Inputs!$A16)/(18.1085571075304*Inputs!$C16)+56.0278065349664*Inputs!$C16/(-17.7042020769916*Inputs!$A16)))+3.00625875771646*Inputs!$C16/((-20.4770741446568*Inputs!$C16+3.54433843381768))+1.0000449270378*Inputs!$B16*1.0000449270378*Inputs!$D16*(3.6409906380295*Inputs!$D16+-3.65955139000377)*40.1695521318893/((18.7533362531149*Inputs!$C16+-2.4326202089016*Inputs!$A16+-4.5194943607812))+-21.5089430133624)*(9.56191111163515*Inputs!$B16+-5.65674969423776*Inputs!$A16+-1.30664170739461*Inputs!$D16/((-0.10553165617773*Inputs!$A16+3.69403718255472*Inputs!$D16+-1.7341538949212))+(-1.10815683373608*Inputs!$B16+0.999807960058383*Inputs!$D16*0.999807960058382*Inputs!$B16*-1.25040654105734)/((-2.68959889405818*Inputs!$A16+6.16821408283344*Inputs!$B16+-15.4000041399773*Inputs!$C16))+1.00004373304246*Inputs!$B16*1.00004373304246*Inputs!$C16*1.00004373304246*Inputs!$D16*1.00004373304246*Inputs!$D16*1.82894577979998/((9.33822450588285*Inputs!$C16+0.999999839370785*Inputs!$D16*0.999999839370785*Inputs!$D16*-2.29745483195782))+-14.0640420195115)*0.000505239592683172+0.537292067795966)*1.0000457755141+-2.13289126102861E-05)</f>
      </c>
      <c r="J16" s="2">
        <f t="shared" si="6"/>
      </c>
    </row>
    <row r="17">
      <c r="A17" s="0">
        <v>15</v>
      </c>
      <c r="B17" s="2">
        <f>'Dataset'!H17</f>
      </c>
      <c r="C17" s="2">
        <f t="shared" si="1"/>
      </c>
      <c r="D17" s="2">
        <f t="shared" si="2"/>
      </c>
      <c r="E17" s="2">
        <f t="shared" si="3"/>
      </c>
      <c r="F17" s="2">
        <f t="shared" si="4"/>
      </c>
      <c r="G17" s="2">
        <f t="shared" si="5"/>
      </c>
      <c r="I17" s="2">
        <f>=((0.99999999998658*Inputs!$D17*(-13.5354480148635*Inputs!$C17+(-0.257946518210749*Inputs!$A17+-9.02542260433957)/((-6.65456299934743*Inputs!$C17+2.37723372535891)*((5.92501889499121*Inputs!$B17+-15.5794338097241*Inputs!$C17+-3.22928501960087*Inputs!$A17)/(18.1085571075304*Inputs!$C17)+56.0278065349664*Inputs!$C17/(-17.7042020769916*Inputs!$A17)))+3.00625875771646*Inputs!$C17/((-20.4770741446568*Inputs!$C17+3.54433843381768))+1.0000449270378*Inputs!$B17*1.0000449270378*Inputs!$D17*(3.6409906380295*Inputs!$D17+-3.65955139000377)*40.1695521318893/((18.7533362531149*Inputs!$C17+-2.4326202089016*Inputs!$A17+-4.5194943607812))+-21.5089430133624)*(9.56191111163515*Inputs!$B17+-5.65674969423776*Inputs!$A17+-1.30664170739461*Inputs!$D17/((-0.10553165617773*Inputs!$A17+3.69403718255472*Inputs!$D17+-1.7341538949212))+(-1.10815683373608*Inputs!$B17+0.999807960058383*Inputs!$D17*0.999807960058382*Inputs!$B17*-1.25040654105734)/((-2.68959889405818*Inputs!$A17+6.16821408283344*Inputs!$B17+-15.4000041399773*Inputs!$C17))+1.00004373304246*Inputs!$B17*1.00004373304246*Inputs!$C17*1.00004373304246*Inputs!$D17*1.00004373304246*Inputs!$D17*1.82894577979998/((9.33822450588285*Inputs!$C17+0.999999839370785*Inputs!$D17*0.999999839370785*Inputs!$D17*-2.29745483195782))+-14.0640420195115)*0.000505239592683172+0.537292067795966)*1.0000457755141+-2.13289126102861E-05)</f>
      </c>
      <c r="J17" s="2">
        <f t="shared" si="6"/>
      </c>
    </row>
    <row r="18">
      <c r="A18" s="0">
        <v>16</v>
      </c>
      <c r="B18" s="2">
        <f>'Dataset'!H18</f>
      </c>
      <c r="C18" s="2">
        <f t="shared" si="1"/>
      </c>
      <c r="D18" s="2">
        <f t="shared" si="2"/>
      </c>
      <c r="E18" s="2">
        <f t="shared" si="3"/>
      </c>
      <c r="F18" s="2">
        <f t="shared" si="4"/>
      </c>
      <c r="G18" s="2">
        <f t="shared" si="5"/>
      </c>
      <c r="I18" s="2">
        <f>=((0.99999999998658*Inputs!$D18*(-13.5354480148635*Inputs!$C18+(-0.257946518210749*Inputs!$A18+-9.02542260433957)/((-6.65456299934743*Inputs!$C18+2.37723372535891)*((5.92501889499121*Inputs!$B18+-15.5794338097241*Inputs!$C18+-3.22928501960087*Inputs!$A18)/(18.1085571075304*Inputs!$C18)+56.0278065349664*Inputs!$C18/(-17.7042020769916*Inputs!$A18)))+3.00625875771646*Inputs!$C18/((-20.4770741446568*Inputs!$C18+3.54433843381768))+1.0000449270378*Inputs!$B18*1.0000449270378*Inputs!$D18*(3.6409906380295*Inputs!$D18+-3.65955139000377)*40.1695521318893/((18.7533362531149*Inputs!$C18+-2.4326202089016*Inputs!$A18+-4.5194943607812))+-21.5089430133624)*(9.56191111163515*Inputs!$B18+-5.65674969423776*Inputs!$A18+-1.30664170739461*Inputs!$D18/((-0.10553165617773*Inputs!$A18+3.69403718255472*Inputs!$D18+-1.7341538949212))+(-1.10815683373608*Inputs!$B18+0.999807960058383*Inputs!$D18*0.999807960058382*Inputs!$B18*-1.25040654105734)/((-2.68959889405818*Inputs!$A18+6.16821408283344*Inputs!$B18+-15.4000041399773*Inputs!$C18))+1.00004373304246*Inputs!$B18*1.00004373304246*Inputs!$C18*1.00004373304246*Inputs!$D18*1.00004373304246*Inputs!$D18*1.82894577979998/((9.33822450588285*Inputs!$C18+0.999999839370785*Inputs!$D18*0.999999839370785*Inputs!$D18*-2.29745483195782))+-14.0640420195115)*0.000505239592683172+0.537292067795966)*1.0000457755141+-2.13289126102861E-05)</f>
      </c>
      <c r="J18" s="2">
        <f t="shared" si="6"/>
      </c>
    </row>
    <row r="19">
      <c r="A19" s="0">
        <v>17</v>
      </c>
      <c r="B19" s="2">
        <f>'Dataset'!H19</f>
      </c>
      <c r="C19" s="2">
        <f t="shared" si="1"/>
      </c>
      <c r="D19" s="2">
        <f t="shared" si="2"/>
      </c>
      <c r="E19" s="2">
        <f t="shared" si="3"/>
      </c>
      <c r="F19" s="2">
        <f t="shared" si="4"/>
      </c>
      <c r="G19" s="2">
        <f t="shared" si="5"/>
      </c>
      <c r="I19" s="2">
        <f>=((0.99999999998658*Inputs!$D19*(-13.5354480148635*Inputs!$C19+(-0.257946518210749*Inputs!$A19+-9.02542260433957)/((-6.65456299934743*Inputs!$C19+2.37723372535891)*((5.92501889499121*Inputs!$B19+-15.5794338097241*Inputs!$C19+-3.22928501960087*Inputs!$A19)/(18.1085571075304*Inputs!$C19)+56.0278065349664*Inputs!$C19/(-17.7042020769916*Inputs!$A19)))+3.00625875771646*Inputs!$C19/((-20.4770741446568*Inputs!$C19+3.54433843381768))+1.0000449270378*Inputs!$B19*1.0000449270378*Inputs!$D19*(3.6409906380295*Inputs!$D19+-3.65955139000377)*40.1695521318893/((18.7533362531149*Inputs!$C19+-2.4326202089016*Inputs!$A19+-4.5194943607812))+-21.5089430133624)*(9.56191111163515*Inputs!$B19+-5.65674969423776*Inputs!$A19+-1.30664170739461*Inputs!$D19/((-0.10553165617773*Inputs!$A19+3.69403718255472*Inputs!$D19+-1.7341538949212))+(-1.10815683373608*Inputs!$B19+0.999807960058383*Inputs!$D19*0.999807960058382*Inputs!$B19*-1.25040654105734)/((-2.68959889405818*Inputs!$A19+6.16821408283344*Inputs!$B19+-15.4000041399773*Inputs!$C19))+1.00004373304246*Inputs!$B19*1.00004373304246*Inputs!$C19*1.00004373304246*Inputs!$D19*1.00004373304246*Inputs!$D19*1.82894577979998/((9.33822450588285*Inputs!$C19+0.999999839370785*Inputs!$D19*0.999999839370785*Inputs!$D19*-2.29745483195782))+-14.0640420195115)*0.000505239592683172+0.537292067795966)*1.0000457755141+-2.13289126102861E-05)</f>
      </c>
      <c r="J19" s="2">
        <f t="shared" si="6"/>
      </c>
    </row>
    <row r="20">
      <c r="A20" s="0">
        <v>18</v>
      </c>
      <c r="B20" s="2">
        <f>'Dataset'!H20</f>
      </c>
      <c r="C20" s="2">
        <f t="shared" si="1"/>
      </c>
      <c r="D20" s="2">
        <f t="shared" si="2"/>
      </c>
      <c r="E20" s="2">
        <f t="shared" si="3"/>
      </c>
      <c r="F20" s="2">
        <f t="shared" si="4"/>
      </c>
      <c r="G20" s="2">
        <f t="shared" si="5"/>
      </c>
      <c r="I20" s="2">
        <f>=((0.99999999998658*Inputs!$D20*(-13.5354480148635*Inputs!$C20+(-0.257946518210749*Inputs!$A20+-9.02542260433957)/((-6.65456299934743*Inputs!$C20+2.37723372535891)*((5.92501889499121*Inputs!$B20+-15.5794338097241*Inputs!$C20+-3.22928501960087*Inputs!$A20)/(18.1085571075304*Inputs!$C20)+56.0278065349664*Inputs!$C20/(-17.7042020769916*Inputs!$A20)))+3.00625875771646*Inputs!$C20/((-20.4770741446568*Inputs!$C20+3.54433843381768))+1.0000449270378*Inputs!$B20*1.0000449270378*Inputs!$D20*(3.6409906380295*Inputs!$D20+-3.65955139000377)*40.1695521318893/((18.7533362531149*Inputs!$C20+-2.4326202089016*Inputs!$A20+-4.5194943607812))+-21.5089430133624)*(9.56191111163515*Inputs!$B20+-5.65674969423776*Inputs!$A20+-1.30664170739461*Inputs!$D20/((-0.10553165617773*Inputs!$A20+3.69403718255472*Inputs!$D20+-1.7341538949212))+(-1.10815683373608*Inputs!$B20+0.999807960058383*Inputs!$D20*0.999807960058382*Inputs!$B20*-1.25040654105734)/((-2.68959889405818*Inputs!$A20+6.16821408283344*Inputs!$B20+-15.4000041399773*Inputs!$C20))+1.00004373304246*Inputs!$B20*1.00004373304246*Inputs!$C20*1.00004373304246*Inputs!$D20*1.00004373304246*Inputs!$D20*1.82894577979998/((9.33822450588285*Inputs!$C20+0.999999839370785*Inputs!$D20*0.999999839370785*Inputs!$D20*-2.29745483195782))+-14.0640420195115)*0.000505239592683172+0.537292067795966)*1.0000457755141+-2.13289126102861E-05)</f>
      </c>
      <c r="J20" s="2">
        <f t="shared" si="6"/>
      </c>
    </row>
    <row r="21">
      <c r="A21" s="0">
        <v>19</v>
      </c>
      <c r="B21" s="2">
        <f>'Dataset'!H21</f>
      </c>
      <c r="C21" s="2">
        <f t="shared" si="1"/>
      </c>
      <c r="D21" s="2">
        <f t="shared" si="2"/>
      </c>
      <c r="E21" s="2">
        <f t="shared" si="3"/>
      </c>
      <c r="F21" s="2">
        <f t="shared" si="4"/>
      </c>
      <c r="G21" s="2">
        <f t="shared" si="5"/>
      </c>
      <c r="I21" s="2">
        <f>=((0.99999999998658*Inputs!$D21*(-13.5354480148635*Inputs!$C21+(-0.257946518210749*Inputs!$A21+-9.02542260433957)/((-6.65456299934743*Inputs!$C21+2.37723372535891)*((5.92501889499121*Inputs!$B21+-15.5794338097241*Inputs!$C21+-3.22928501960087*Inputs!$A21)/(18.1085571075304*Inputs!$C21)+56.0278065349664*Inputs!$C21/(-17.7042020769916*Inputs!$A21)))+3.00625875771646*Inputs!$C21/((-20.4770741446568*Inputs!$C21+3.54433843381768))+1.0000449270378*Inputs!$B21*1.0000449270378*Inputs!$D21*(3.6409906380295*Inputs!$D21+-3.65955139000377)*40.1695521318893/((18.7533362531149*Inputs!$C21+-2.4326202089016*Inputs!$A21+-4.5194943607812))+-21.5089430133624)*(9.56191111163515*Inputs!$B21+-5.65674969423776*Inputs!$A21+-1.30664170739461*Inputs!$D21/((-0.10553165617773*Inputs!$A21+3.69403718255472*Inputs!$D21+-1.7341538949212))+(-1.10815683373608*Inputs!$B21+0.999807960058383*Inputs!$D21*0.999807960058382*Inputs!$B21*-1.25040654105734)/((-2.68959889405818*Inputs!$A21+6.16821408283344*Inputs!$B21+-15.4000041399773*Inputs!$C21))+1.00004373304246*Inputs!$B21*1.00004373304246*Inputs!$C21*1.00004373304246*Inputs!$D21*1.00004373304246*Inputs!$D21*1.82894577979998/((9.33822450588285*Inputs!$C21+0.999999839370785*Inputs!$D21*0.999999839370785*Inputs!$D21*-2.29745483195782))+-14.0640420195115)*0.000505239592683172+0.537292067795966)*1.0000457755141+-2.13289126102861E-05)</f>
      </c>
      <c r="J21" s="2">
        <f t="shared" si="6"/>
      </c>
    </row>
    <row r="22">
      <c r="A22" s="0">
        <v>20</v>
      </c>
      <c r="B22" s="2">
        <f>'Dataset'!H22</f>
      </c>
      <c r="C22" s="2">
        <f t="shared" si="1"/>
      </c>
      <c r="D22" s="2">
        <f t="shared" si="2"/>
      </c>
      <c r="E22" s="2">
        <f t="shared" si="3"/>
      </c>
      <c r="F22" s="2">
        <f t="shared" si="4"/>
      </c>
      <c r="G22" s="2">
        <f t="shared" si="5"/>
      </c>
      <c r="I22" s="2">
        <f>=((0.99999999998658*Inputs!$D22*(-13.5354480148635*Inputs!$C22+(-0.257946518210749*Inputs!$A22+-9.02542260433957)/((-6.65456299934743*Inputs!$C22+2.37723372535891)*((5.92501889499121*Inputs!$B22+-15.5794338097241*Inputs!$C22+-3.22928501960087*Inputs!$A22)/(18.1085571075304*Inputs!$C22)+56.0278065349664*Inputs!$C22/(-17.7042020769916*Inputs!$A22)))+3.00625875771646*Inputs!$C22/((-20.4770741446568*Inputs!$C22+3.54433843381768))+1.0000449270378*Inputs!$B22*1.0000449270378*Inputs!$D22*(3.6409906380295*Inputs!$D22+-3.65955139000377)*40.1695521318893/((18.7533362531149*Inputs!$C22+-2.4326202089016*Inputs!$A22+-4.5194943607812))+-21.5089430133624)*(9.56191111163515*Inputs!$B22+-5.65674969423776*Inputs!$A22+-1.30664170739461*Inputs!$D22/((-0.10553165617773*Inputs!$A22+3.69403718255472*Inputs!$D22+-1.7341538949212))+(-1.10815683373608*Inputs!$B22+0.999807960058383*Inputs!$D22*0.999807960058382*Inputs!$B22*-1.25040654105734)/((-2.68959889405818*Inputs!$A22+6.16821408283344*Inputs!$B22+-15.4000041399773*Inputs!$C22))+1.00004373304246*Inputs!$B22*1.00004373304246*Inputs!$C22*1.00004373304246*Inputs!$D22*1.00004373304246*Inputs!$D22*1.82894577979998/((9.33822450588285*Inputs!$C22+0.999999839370785*Inputs!$D22*0.999999839370785*Inputs!$D22*-2.29745483195782))+-14.0640420195115)*0.000505239592683172+0.537292067795966)*1.0000457755141+-2.13289126102861E-05)</f>
      </c>
      <c r="J22" s="2">
        <f t="shared" si="6"/>
      </c>
    </row>
    <row r="23">
      <c r="A23" s="0">
        <v>21</v>
      </c>
      <c r="B23" s="2">
        <f>'Dataset'!H23</f>
      </c>
      <c r="C23" s="2">
        <f t="shared" si="1"/>
      </c>
      <c r="D23" s="2">
        <f t="shared" si="2"/>
      </c>
      <c r="E23" s="2">
        <f t="shared" si="3"/>
      </c>
      <c r="F23" s="2">
        <f t="shared" si="4"/>
      </c>
      <c r="G23" s="2">
        <f t="shared" si="5"/>
      </c>
      <c r="I23" s="2">
        <f>=((0.99999999998658*Inputs!$D23*(-13.5354480148635*Inputs!$C23+(-0.257946518210749*Inputs!$A23+-9.02542260433957)/((-6.65456299934743*Inputs!$C23+2.37723372535891)*((5.92501889499121*Inputs!$B23+-15.5794338097241*Inputs!$C23+-3.22928501960087*Inputs!$A23)/(18.1085571075304*Inputs!$C23)+56.0278065349664*Inputs!$C23/(-17.7042020769916*Inputs!$A23)))+3.00625875771646*Inputs!$C23/((-20.4770741446568*Inputs!$C23+3.54433843381768))+1.0000449270378*Inputs!$B23*1.0000449270378*Inputs!$D23*(3.6409906380295*Inputs!$D23+-3.65955139000377)*40.1695521318893/((18.7533362531149*Inputs!$C23+-2.4326202089016*Inputs!$A23+-4.5194943607812))+-21.5089430133624)*(9.56191111163515*Inputs!$B23+-5.65674969423776*Inputs!$A23+-1.30664170739461*Inputs!$D23/((-0.10553165617773*Inputs!$A23+3.69403718255472*Inputs!$D23+-1.7341538949212))+(-1.10815683373608*Inputs!$B23+0.999807960058383*Inputs!$D23*0.999807960058382*Inputs!$B23*-1.25040654105734)/((-2.68959889405818*Inputs!$A23+6.16821408283344*Inputs!$B23+-15.4000041399773*Inputs!$C23))+1.00004373304246*Inputs!$B23*1.00004373304246*Inputs!$C23*1.00004373304246*Inputs!$D23*1.00004373304246*Inputs!$D23*1.82894577979998/((9.33822450588285*Inputs!$C23+0.999999839370785*Inputs!$D23*0.999999839370785*Inputs!$D23*-2.29745483195782))+-14.0640420195115)*0.000505239592683172+0.537292067795966)*1.0000457755141+-2.13289126102861E-05)</f>
      </c>
      <c r="J23" s="2">
        <f t="shared" si="6"/>
      </c>
    </row>
    <row r="24">
      <c r="A24" s="0">
        <v>22</v>
      </c>
      <c r="B24" s="2">
        <f>'Dataset'!H24</f>
      </c>
      <c r="C24" s="2">
        <f t="shared" si="1"/>
      </c>
      <c r="D24" s="2">
        <f t="shared" si="2"/>
      </c>
      <c r="E24" s="2">
        <f t="shared" si="3"/>
      </c>
      <c r="F24" s="2">
        <f t="shared" si="4"/>
      </c>
      <c r="G24" s="2">
        <f t="shared" si="5"/>
      </c>
      <c r="I24" s="2">
        <f>=((0.99999999998658*Inputs!$D24*(-13.5354480148635*Inputs!$C24+(-0.257946518210749*Inputs!$A24+-9.02542260433957)/((-6.65456299934743*Inputs!$C24+2.37723372535891)*((5.92501889499121*Inputs!$B24+-15.5794338097241*Inputs!$C24+-3.22928501960087*Inputs!$A24)/(18.1085571075304*Inputs!$C24)+56.0278065349664*Inputs!$C24/(-17.7042020769916*Inputs!$A24)))+3.00625875771646*Inputs!$C24/((-20.4770741446568*Inputs!$C24+3.54433843381768))+1.0000449270378*Inputs!$B24*1.0000449270378*Inputs!$D24*(3.6409906380295*Inputs!$D24+-3.65955139000377)*40.1695521318893/((18.7533362531149*Inputs!$C24+-2.4326202089016*Inputs!$A24+-4.5194943607812))+-21.5089430133624)*(9.56191111163515*Inputs!$B24+-5.65674969423776*Inputs!$A24+-1.30664170739461*Inputs!$D24/((-0.10553165617773*Inputs!$A24+3.69403718255472*Inputs!$D24+-1.7341538949212))+(-1.10815683373608*Inputs!$B24+0.999807960058383*Inputs!$D24*0.999807960058382*Inputs!$B24*-1.25040654105734)/((-2.68959889405818*Inputs!$A24+6.16821408283344*Inputs!$B24+-15.4000041399773*Inputs!$C24))+1.00004373304246*Inputs!$B24*1.00004373304246*Inputs!$C24*1.00004373304246*Inputs!$D24*1.00004373304246*Inputs!$D24*1.82894577979998/((9.33822450588285*Inputs!$C24+0.999999839370785*Inputs!$D24*0.999999839370785*Inputs!$D24*-2.29745483195782))+-14.0640420195115)*0.000505239592683172+0.537292067795966)*1.0000457755141+-2.13289126102861E-05)</f>
      </c>
      <c r="J24" s="2">
        <f t="shared" si="6"/>
      </c>
    </row>
    <row r="25">
      <c r="A25" s="0">
        <v>23</v>
      </c>
      <c r="B25" s="2">
        <f>'Dataset'!H25</f>
      </c>
      <c r="C25" s="2">
        <f t="shared" si="1"/>
      </c>
      <c r="D25" s="2">
        <f t="shared" si="2"/>
      </c>
      <c r="E25" s="2">
        <f t="shared" si="3"/>
      </c>
      <c r="F25" s="2">
        <f t="shared" si="4"/>
      </c>
      <c r="G25" s="2">
        <f t="shared" si="5"/>
      </c>
      <c r="I25" s="2">
        <f>=((0.99999999998658*Inputs!$D25*(-13.5354480148635*Inputs!$C25+(-0.257946518210749*Inputs!$A25+-9.02542260433957)/((-6.65456299934743*Inputs!$C25+2.37723372535891)*((5.92501889499121*Inputs!$B25+-15.5794338097241*Inputs!$C25+-3.22928501960087*Inputs!$A25)/(18.1085571075304*Inputs!$C25)+56.0278065349664*Inputs!$C25/(-17.7042020769916*Inputs!$A25)))+3.00625875771646*Inputs!$C25/((-20.4770741446568*Inputs!$C25+3.54433843381768))+1.0000449270378*Inputs!$B25*1.0000449270378*Inputs!$D25*(3.6409906380295*Inputs!$D25+-3.65955139000377)*40.1695521318893/((18.7533362531149*Inputs!$C25+-2.4326202089016*Inputs!$A25+-4.5194943607812))+-21.5089430133624)*(9.56191111163515*Inputs!$B25+-5.65674969423776*Inputs!$A25+-1.30664170739461*Inputs!$D25/((-0.10553165617773*Inputs!$A25+3.69403718255472*Inputs!$D25+-1.7341538949212))+(-1.10815683373608*Inputs!$B25+0.999807960058383*Inputs!$D25*0.999807960058382*Inputs!$B25*-1.25040654105734)/((-2.68959889405818*Inputs!$A25+6.16821408283344*Inputs!$B25+-15.4000041399773*Inputs!$C25))+1.00004373304246*Inputs!$B25*1.00004373304246*Inputs!$C25*1.00004373304246*Inputs!$D25*1.00004373304246*Inputs!$D25*1.82894577979998/((9.33822450588285*Inputs!$C25+0.999999839370785*Inputs!$D25*0.999999839370785*Inputs!$D25*-2.29745483195782))+-14.0640420195115)*0.000505239592683172+0.537292067795966)*1.0000457755141+-2.13289126102861E-05)</f>
      </c>
      <c r="J25" s="2">
        <f t="shared" si="6"/>
      </c>
    </row>
    <row r="26">
      <c r="A26" s="0">
        <v>24</v>
      </c>
      <c r="B26" s="2">
        <f>'Dataset'!H26</f>
      </c>
      <c r="C26" s="2">
        <f t="shared" si="1"/>
      </c>
      <c r="D26" s="2">
        <f t="shared" si="2"/>
      </c>
      <c r="E26" s="2">
        <f t="shared" si="3"/>
      </c>
      <c r="F26" s="2">
        <f t="shared" si="4"/>
      </c>
      <c r="G26" s="2">
        <f t="shared" si="5"/>
      </c>
      <c r="I26" s="2">
        <f>=((0.99999999998658*Inputs!$D26*(-13.5354480148635*Inputs!$C26+(-0.257946518210749*Inputs!$A26+-9.02542260433957)/((-6.65456299934743*Inputs!$C26+2.37723372535891)*((5.92501889499121*Inputs!$B26+-15.5794338097241*Inputs!$C26+-3.22928501960087*Inputs!$A26)/(18.1085571075304*Inputs!$C26)+56.0278065349664*Inputs!$C26/(-17.7042020769916*Inputs!$A26)))+3.00625875771646*Inputs!$C26/((-20.4770741446568*Inputs!$C26+3.54433843381768))+1.0000449270378*Inputs!$B26*1.0000449270378*Inputs!$D26*(3.6409906380295*Inputs!$D26+-3.65955139000377)*40.1695521318893/((18.7533362531149*Inputs!$C26+-2.4326202089016*Inputs!$A26+-4.5194943607812))+-21.5089430133624)*(9.56191111163515*Inputs!$B26+-5.65674969423776*Inputs!$A26+-1.30664170739461*Inputs!$D26/((-0.10553165617773*Inputs!$A26+3.69403718255472*Inputs!$D26+-1.7341538949212))+(-1.10815683373608*Inputs!$B26+0.999807960058383*Inputs!$D26*0.999807960058382*Inputs!$B26*-1.25040654105734)/((-2.68959889405818*Inputs!$A26+6.16821408283344*Inputs!$B26+-15.4000041399773*Inputs!$C26))+1.00004373304246*Inputs!$B26*1.00004373304246*Inputs!$C26*1.00004373304246*Inputs!$D26*1.00004373304246*Inputs!$D26*1.82894577979998/((9.33822450588285*Inputs!$C26+0.999999839370785*Inputs!$D26*0.999999839370785*Inputs!$D26*-2.29745483195782))+-14.0640420195115)*0.000505239592683172+0.537292067795966)*1.0000457755141+-2.13289126102861E-05)</f>
      </c>
      <c r="J26" s="2">
        <f t="shared" si="6"/>
      </c>
    </row>
    <row r="27">
      <c r="A27" s="0">
        <v>25</v>
      </c>
      <c r="B27" s="2">
        <f>'Dataset'!H27</f>
      </c>
      <c r="C27" s="2">
        <f t="shared" si="1"/>
      </c>
      <c r="D27" s="2">
        <f t="shared" si="2"/>
      </c>
      <c r="E27" s="2">
        <f t="shared" si="3"/>
      </c>
      <c r="F27" s="2">
        <f t="shared" si="4"/>
      </c>
      <c r="G27" s="2">
        <f t="shared" si="5"/>
      </c>
      <c r="I27" s="2">
        <f>=((0.99999999998658*Inputs!$D27*(-13.5354480148635*Inputs!$C27+(-0.257946518210749*Inputs!$A27+-9.02542260433957)/((-6.65456299934743*Inputs!$C27+2.37723372535891)*((5.92501889499121*Inputs!$B27+-15.5794338097241*Inputs!$C27+-3.22928501960087*Inputs!$A27)/(18.1085571075304*Inputs!$C27)+56.0278065349664*Inputs!$C27/(-17.7042020769916*Inputs!$A27)))+3.00625875771646*Inputs!$C27/((-20.4770741446568*Inputs!$C27+3.54433843381768))+1.0000449270378*Inputs!$B27*1.0000449270378*Inputs!$D27*(3.6409906380295*Inputs!$D27+-3.65955139000377)*40.1695521318893/((18.7533362531149*Inputs!$C27+-2.4326202089016*Inputs!$A27+-4.5194943607812))+-21.5089430133624)*(9.56191111163515*Inputs!$B27+-5.65674969423776*Inputs!$A27+-1.30664170739461*Inputs!$D27/((-0.10553165617773*Inputs!$A27+3.69403718255472*Inputs!$D27+-1.7341538949212))+(-1.10815683373608*Inputs!$B27+0.999807960058383*Inputs!$D27*0.999807960058382*Inputs!$B27*-1.25040654105734)/((-2.68959889405818*Inputs!$A27+6.16821408283344*Inputs!$B27+-15.4000041399773*Inputs!$C27))+1.00004373304246*Inputs!$B27*1.00004373304246*Inputs!$C27*1.00004373304246*Inputs!$D27*1.00004373304246*Inputs!$D27*1.82894577979998/((9.33822450588285*Inputs!$C27+0.999999839370785*Inputs!$D27*0.999999839370785*Inputs!$D27*-2.29745483195782))+-14.0640420195115)*0.000505239592683172+0.537292067795966)*1.0000457755141+-2.13289126102861E-05)</f>
      </c>
      <c r="J27" s="2">
        <f t="shared" si="6"/>
      </c>
    </row>
    <row r="28">
      <c r="A28" s="0">
        <v>26</v>
      </c>
      <c r="B28" s="2">
        <f>'Dataset'!H28</f>
      </c>
      <c r="C28" s="2">
        <f t="shared" si="1"/>
      </c>
      <c r="D28" s="2">
        <f t="shared" si="2"/>
      </c>
      <c r="E28" s="2">
        <f t="shared" si="3"/>
      </c>
      <c r="F28" s="2">
        <f t="shared" si="4"/>
      </c>
      <c r="G28" s="2">
        <f t="shared" si="5"/>
      </c>
      <c r="I28" s="2">
        <f>=((0.99999999998658*Inputs!$D28*(-13.5354480148635*Inputs!$C28+(-0.257946518210749*Inputs!$A28+-9.02542260433957)/((-6.65456299934743*Inputs!$C28+2.37723372535891)*((5.92501889499121*Inputs!$B28+-15.5794338097241*Inputs!$C28+-3.22928501960087*Inputs!$A28)/(18.1085571075304*Inputs!$C28)+56.0278065349664*Inputs!$C28/(-17.7042020769916*Inputs!$A28)))+3.00625875771646*Inputs!$C28/((-20.4770741446568*Inputs!$C28+3.54433843381768))+1.0000449270378*Inputs!$B28*1.0000449270378*Inputs!$D28*(3.6409906380295*Inputs!$D28+-3.65955139000377)*40.1695521318893/((18.7533362531149*Inputs!$C28+-2.4326202089016*Inputs!$A28+-4.5194943607812))+-21.5089430133624)*(9.56191111163515*Inputs!$B28+-5.65674969423776*Inputs!$A28+-1.30664170739461*Inputs!$D28/((-0.10553165617773*Inputs!$A28+3.69403718255472*Inputs!$D28+-1.7341538949212))+(-1.10815683373608*Inputs!$B28+0.999807960058383*Inputs!$D28*0.999807960058382*Inputs!$B28*-1.25040654105734)/((-2.68959889405818*Inputs!$A28+6.16821408283344*Inputs!$B28+-15.4000041399773*Inputs!$C28))+1.00004373304246*Inputs!$B28*1.00004373304246*Inputs!$C28*1.00004373304246*Inputs!$D28*1.00004373304246*Inputs!$D28*1.82894577979998/((9.33822450588285*Inputs!$C28+0.999999839370785*Inputs!$D28*0.999999839370785*Inputs!$D28*-2.29745483195782))+-14.0640420195115)*0.000505239592683172+0.537292067795966)*1.0000457755141+-2.13289126102861E-05)</f>
      </c>
      <c r="J28" s="2">
        <f t="shared" si="6"/>
      </c>
    </row>
    <row r="29">
      <c r="A29" s="0">
        <v>27</v>
      </c>
      <c r="B29" s="2">
        <f>'Dataset'!H29</f>
      </c>
      <c r="C29" s="2">
        <f t="shared" si="1"/>
      </c>
      <c r="D29" s="2">
        <f t="shared" si="2"/>
      </c>
      <c r="E29" s="2">
        <f t="shared" si="3"/>
      </c>
      <c r="F29" s="2">
        <f t="shared" si="4"/>
      </c>
      <c r="G29" s="2">
        <f t="shared" si="5"/>
      </c>
      <c r="I29" s="2">
        <f>=((0.99999999998658*Inputs!$D29*(-13.5354480148635*Inputs!$C29+(-0.257946518210749*Inputs!$A29+-9.02542260433957)/((-6.65456299934743*Inputs!$C29+2.37723372535891)*((5.92501889499121*Inputs!$B29+-15.5794338097241*Inputs!$C29+-3.22928501960087*Inputs!$A29)/(18.1085571075304*Inputs!$C29)+56.0278065349664*Inputs!$C29/(-17.7042020769916*Inputs!$A29)))+3.00625875771646*Inputs!$C29/((-20.4770741446568*Inputs!$C29+3.54433843381768))+1.0000449270378*Inputs!$B29*1.0000449270378*Inputs!$D29*(3.6409906380295*Inputs!$D29+-3.65955139000377)*40.1695521318893/((18.7533362531149*Inputs!$C29+-2.4326202089016*Inputs!$A29+-4.5194943607812))+-21.5089430133624)*(9.56191111163515*Inputs!$B29+-5.65674969423776*Inputs!$A29+-1.30664170739461*Inputs!$D29/((-0.10553165617773*Inputs!$A29+3.69403718255472*Inputs!$D29+-1.7341538949212))+(-1.10815683373608*Inputs!$B29+0.999807960058383*Inputs!$D29*0.999807960058382*Inputs!$B29*-1.25040654105734)/((-2.68959889405818*Inputs!$A29+6.16821408283344*Inputs!$B29+-15.4000041399773*Inputs!$C29))+1.00004373304246*Inputs!$B29*1.00004373304246*Inputs!$C29*1.00004373304246*Inputs!$D29*1.00004373304246*Inputs!$D29*1.82894577979998/((9.33822450588285*Inputs!$C29+0.999999839370785*Inputs!$D29*0.999999839370785*Inputs!$D29*-2.29745483195782))+-14.0640420195115)*0.000505239592683172+0.537292067795966)*1.0000457755141+-2.13289126102861E-05)</f>
      </c>
      <c r="J29" s="2">
        <f t="shared" si="6"/>
      </c>
    </row>
    <row r="30">
      <c r="A30" s="0">
        <v>28</v>
      </c>
      <c r="B30" s="2">
        <f>'Dataset'!H30</f>
      </c>
      <c r="C30" s="2">
        <f t="shared" si="1"/>
      </c>
      <c r="D30" s="2">
        <f t="shared" si="2"/>
      </c>
      <c r="E30" s="2">
        <f t="shared" si="3"/>
      </c>
      <c r="F30" s="2">
        <f t="shared" si="4"/>
      </c>
      <c r="G30" s="2">
        <f t="shared" si="5"/>
      </c>
      <c r="I30" s="2">
        <f>=((0.99999999998658*Inputs!$D30*(-13.5354480148635*Inputs!$C30+(-0.257946518210749*Inputs!$A30+-9.02542260433957)/((-6.65456299934743*Inputs!$C30+2.37723372535891)*((5.92501889499121*Inputs!$B30+-15.5794338097241*Inputs!$C30+-3.22928501960087*Inputs!$A30)/(18.1085571075304*Inputs!$C30)+56.0278065349664*Inputs!$C30/(-17.7042020769916*Inputs!$A30)))+3.00625875771646*Inputs!$C30/((-20.4770741446568*Inputs!$C30+3.54433843381768))+1.0000449270378*Inputs!$B30*1.0000449270378*Inputs!$D30*(3.6409906380295*Inputs!$D30+-3.65955139000377)*40.1695521318893/((18.7533362531149*Inputs!$C30+-2.4326202089016*Inputs!$A30+-4.5194943607812))+-21.5089430133624)*(9.56191111163515*Inputs!$B30+-5.65674969423776*Inputs!$A30+-1.30664170739461*Inputs!$D30/((-0.10553165617773*Inputs!$A30+3.69403718255472*Inputs!$D30+-1.7341538949212))+(-1.10815683373608*Inputs!$B30+0.999807960058383*Inputs!$D30*0.999807960058382*Inputs!$B30*-1.25040654105734)/((-2.68959889405818*Inputs!$A30+6.16821408283344*Inputs!$B30+-15.4000041399773*Inputs!$C30))+1.00004373304246*Inputs!$B30*1.00004373304246*Inputs!$C30*1.00004373304246*Inputs!$D30*1.00004373304246*Inputs!$D30*1.82894577979998/((9.33822450588285*Inputs!$C30+0.999999839370785*Inputs!$D30*0.999999839370785*Inputs!$D30*-2.29745483195782))+-14.0640420195115)*0.000505239592683172+0.537292067795966)*1.0000457755141+-2.13289126102861E-05)</f>
      </c>
      <c r="J30" s="2">
        <f t="shared" si="6"/>
      </c>
    </row>
    <row r="31">
      <c r="A31" s="0">
        <v>29</v>
      </c>
      <c r="B31" s="2">
        <f>'Dataset'!H31</f>
      </c>
      <c r="C31" s="2">
        <f t="shared" si="1"/>
      </c>
      <c r="D31" s="2">
        <f t="shared" si="2"/>
      </c>
      <c r="E31" s="2">
        <f t="shared" si="3"/>
      </c>
      <c r="F31" s="2">
        <f t="shared" si="4"/>
      </c>
      <c r="G31" s="2">
        <f t="shared" si="5"/>
      </c>
      <c r="I31" s="2">
        <f>=((0.99999999998658*Inputs!$D31*(-13.5354480148635*Inputs!$C31+(-0.257946518210749*Inputs!$A31+-9.02542260433957)/((-6.65456299934743*Inputs!$C31+2.37723372535891)*((5.92501889499121*Inputs!$B31+-15.5794338097241*Inputs!$C31+-3.22928501960087*Inputs!$A31)/(18.1085571075304*Inputs!$C31)+56.0278065349664*Inputs!$C31/(-17.7042020769916*Inputs!$A31)))+3.00625875771646*Inputs!$C31/((-20.4770741446568*Inputs!$C31+3.54433843381768))+1.0000449270378*Inputs!$B31*1.0000449270378*Inputs!$D31*(3.6409906380295*Inputs!$D31+-3.65955139000377)*40.1695521318893/((18.7533362531149*Inputs!$C31+-2.4326202089016*Inputs!$A31+-4.5194943607812))+-21.5089430133624)*(9.56191111163515*Inputs!$B31+-5.65674969423776*Inputs!$A31+-1.30664170739461*Inputs!$D31/((-0.10553165617773*Inputs!$A31+3.69403718255472*Inputs!$D31+-1.7341538949212))+(-1.10815683373608*Inputs!$B31+0.999807960058383*Inputs!$D31*0.999807960058382*Inputs!$B31*-1.25040654105734)/((-2.68959889405818*Inputs!$A31+6.16821408283344*Inputs!$B31+-15.4000041399773*Inputs!$C31))+1.00004373304246*Inputs!$B31*1.00004373304246*Inputs!$C31*1.00004373304246*Inputs!$D31*1.00004373304246*Inputs!$D31*1.82894577979998/((9.33822450588285*Inputs!$C31+0.999999839370785*Inputs!$D31*0.999999839370785*Inputs!$D31*-2.29745483195782))+-14.0640420195115)*0.000505239592683172+0.537292067795966)*1.0000457755141+-2.13289126102861E-05)</f>
      </c>
      <c r="J31" s="2">
        <f t="shared" si="6"/>
      </c>
    </row>
    <row r="32">
      <c r="A32" s="0">
        <v>30</v>
      </c>
      <c r="B32" s="2">
        <f>'Dataset'!H32</f>
      </c>
      <c r="C32" s="2">
        <f t="shared" si="1"/>
      </c>
      <c r="D32" s="2">
        <f t="shared" si="2"/>
      </c>
      <c r="E32" s="2">
        <f t="shared" si="3"/>
      </c>
      <c r="F32" s="2">
        <f t="shared" si="4"/>
      </c>
      <c r="G32" s="2">
        <f t="shared" si="5"/>
      </c>
      <c r="I32" s="2">
        <f>=((0.99999999998658*Inputs!$D32*(-13.5354480148635*Inputs!$C32+(-0.257946518210749*Inputs!$A32+-9.02542260433957)/((-6.65456299934743*Inputs!$C32+2.37723372535891)*((5.92501889499121*Inputs!$B32+-15.5794338097241*Inputs!$C32+-3.22928501960087*Inputs!$A32)/(18.1085571075304*Inputs!$C32)+56.0278065349664*Inputs!$C32/(-17.7042020769916*Inputs!$A32)))+3.00625875771646*Inputs!$C32/((-20.4770741446568*Inputs!$C32+3.54433843381768))+1.0000449270378*Inputs!$B32*1.0000449270378*Inputs!$D32*(3.6409906380295*Inputs!$D32+-3.65955139000377)*40.1695521318893/((18.7533362531149*Inputs!$C32+-2.4326202089016*Inputs!$A32+-4.5194943607812))+-21.5089430133624)*(9.56191111163515*Inputs!$B32+-5.65674969423776*Inputs!$A32+-1.30664170739461*Inputs!$D32/((-0.10553165617773*Inputs!$A32+3.69403718255472*Inputs!$D32+-1.7341538949212))+(-1.10815683373608*Inputs!$B32+0.999807960058383*Inputs!$D32*0.999807960058382*Inputs!$B32*-1.25040654105734)/((-2.68959889405818*Inputs!$A32+6.16821408283344*Inputs!$B32+-15.4000041399773*Inputs!$C32))+1.00004373304246*Inputs!$B32*1.00004373304246*Inputs!$C32*1.00004373304246*Inputs!$D32*1.00004373304246*Inputs!$D32*1.82894577979998/((9.33822450588285*Inputs!$C32+0.999999839370785*Inputs!$D32*0.999999839370785*Inputs!$D32*-2.29745483195782))+-14.0640420195115)*0.000505239592683172+0.537292067795966)*1.0000457755141+-2.13289126102861E-05)</f>
      </c>
      <c r="J32" s="2">
        <f t="shared" si="6"/>
      </c>
    </row>
    <row r="33">
      <c r="A33" s="0">
        <v>31</v>
      </c>
      <c r="B33" s="2">
        <f>'Dataset'!H33</f>
      </c>
      <c r="C33" s="2">
        <f t="shared" si="1"/>
      </c>
      <c r="D33" s="2">
        <f t="shared" si="2"/>
      </c>
      <c r="E33" s="2">
        <f t="shared" si="3"/>
      </c>
      <c r="F33" s="2">
        <f t="shared" si="4"/>
      </c>
      <c r="G33" s="2">
        <f t="shared" si="5"/>
      </c>
      <c r="I33" s="2">
        <f>=((0.99999999998658*Inputs!$D33*(-13.5354480148635*Inputs!$C33+(-0.257946518210749*Inputs!$A33+-9.02542260433957)/((-6.65456299934743*Inputs!$C33+2.37723372535891)*((5.92501889499121*Inputs!$B33+-15.5794338097241*Inputs!$C33+-3.22928501960087*Inputs!$A33)/(18.1085571075304*Inputs!$C33)+56.0278065349664*Inputs!$C33/(-17.7042020769916*Inputs!$A33)))+3.00625875771646*Inputs!$C33/((-20.4770741446568*Inputs!$C33+3.54433843381768))+1.0000449270378*Inputs!$B33*1.0000449270378*Inputs!$D33*(3.6409906380295*Inputs!$D33+-3.65955139000377)*40.1695521318893/((18.7533362531149*Inputs!$C33+-2.4326202089016*Inputs!$A33+-4.5194943607812))+-21.5089430133624)*(9.56191111163515*Inputs!$B33+-5.65674969423776*Inputs!$A33+-1.30664170739461*Inputs!$D33/((-0.10553165617773*Inputs!$A33+3.69403718255472*Inputs!$D33+-1.7341538949212))+(-1.10815683373608*Inputs!$B33+0.999807960058383*Inputs!$D33*0.999807960058382*Inputs!$B33*-1.25040654105734)/((-2.68959889405818*Inputs!$A33+6.16821408283344*Inputs!$B33+-15.4000041399773*Inputs!$C33))+1.00004373304246*Inputs!$B33*1.00004373304246*Inputs!$C33*1.00004373304246*Inputs!$D33*1.00004373304246*Inputs!$D33*1.82894577979998/((9.33822450588285*Inputs!$C33+0.999999839370785*Inputs!$D33*0.999999839370785*Inputs!$D33*-2.29745483195782))+-14.0640420195115)*0.000505239592683172+0.537292067795966)*1.0000457755141+-2.13289126102861E-05)</f>
      </c>
      <c r="J33" s="2">
        <f t="shared" si="6"/>
      </c>
    </row>
    <row r="34">
      <c r="A34" s="0">
        <v>32</v>
      </c>
      <c r="B34" s="2">
        <f>'Dataset'!H34</f>
      </c>
      <c r="C34" s="2">
        <f t="shared" si="1"/>
      </c>
      <c r="D34" s="2">
        <f t="shared" si="2"/>
      </c>
      <c r="E34" s="2">
        <f t="shared" si="3"/>
      </c>
      <c r="F34" s="2">
        <f t="shared" si="4"/>
      </c>
      <c r="G34" s="2">
        <f t="shared" si="5"/>
      </c>
      <c r="I34" s="2">
        <f>=((0.99999999998658*Inputs!$D34*(-13.5354480148635*Inputs!$C34+(-0.257946518210749*Inputs!$A34+-9.02542260433957)/((-6.65456299934743*Inputs!$C34+2.37723372535891)*((5.92501889499121*Inputs!$B34+-15.5794338097241*Inputs!$C34+-3.22928501960087*Inputs!$A34)/(18.1085571075304*Inputs!$C34)+56.0278065349664*Inputs!$C34/(-17.7042020769916*Inputs!$A34)))+3.00625875771646*Inputs!$C34/((-20.4770741446568*Inputs!$C34+3.54433843381768))+1.0000449270378*Inputs!$B34*1.0000449270378*Inputs!$D34*(3.6409906380295*Inputs!$D34+-3.65955139000377)*40.1695521318893/((18.7533362531149*Inputs!$C34+-2.4326202089016*Inputs!$A34+-4.5194943607812))+-21.5089430133624)*(9.56191111163515*Inputs!$B34+-5.65674969423776*Inputs!$A34+-1.30664170739461*Inputs!$D34/((-0.10553165617773*Inputs!$A34+3.69403718255472*Inputs!$D34+-1.7341538949212))+(-1.10815683373608*Inputs!$B34+0.999807960058383*Inputs!$D34*0.999807960058382*Inputs!$B34*-1.25040654105734)/((-2.68959889405818*Inputs!$A34+6.16821408283344*Inputs!$B34+-15.4000041399773*Inputs!$C34))+1.00004373304246*Inputs!$B34*1.00004373304246*Inputs!$C34*1.00004373304246*Inputs!$D34*1.00004373304246*Inputs!$D34*1.82894577979998/((9.33822450588285*Inputs!$C34+0.999999839370785*Inputs!$D34*0.999999839370785*Inputs!$D34*-2.29745483195782))+-14.0640420195115)*0.000505239592683172+0.537292067795966)*1.0000457755141+-2.13289126102861E-05)</f>
      </c>
      <c r="J34" s="2">
        <f t="shared" si="6"/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Export</dc:title>
  <dc:creator>HEAL</dc:creator>
  <dc:description>Excel export of a symbolic data analysis solution from HeuristicLab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