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1tmp555B.tmp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odel" sheetId="1" r:id="rId1"/>
    <sheet name="Dataset" sheetId="2" r:id="rId3"/>
    <sheet name="Inputs" sheetId="3" r:id="rId4"/>
    <sheet name="Estimated Values" sheetId="4" r:id="rId5"/>
    <sheet name="Charts" sheetId="5" r:id="rId6"/>
  </sheets>
  <definedNames>
    <definedName name="EstimationLimitLower" localSheetId="0">'Model'!$B$5</definedName>
    <definedName name="EstimationLimitUpper" localSheetId="0">'Model'!$B$6</definedName>
    <definedName name="TrainingStart" localSheetId="0">'Model'!$B$8</definedName>
    <definedName name="TrainingEnd" localSheetId="0">'Model'!$B$9</definedName>
    <definedName name="TestStart" localSheetId="0">'Model'!$B$10</definedName>
    <definedName name="TestEnd" localSheetId="0">'Model'!$B$11</definedName>
    <definedName name="TrainingMSE" localSheetId="0">'Model'!$B$15</definedName>
    <definedName name="TestMSE" localSheetId="0">'Model'!$B$16</definedName>
    <definedName name="AllId" localSheetId="4">OFFSET('Estimated Values'!$A$1,1,0, COUNTA('Estimated Values'!$A:$A)-1)</definedName>
    <definedName name="AllTarget" localSheetId="4">OFFSET('Estimated Values'!$B$1,1,0, COUNTA('Estimated Values'!$B:$B)-1)</definedName>
    <definedName name="AllEstimated" localSheetId="4">OFFSET('Estimated Values'!$C$1,1,0, COUNTA('Estimated Values'!$C:$C)-1)</definedName>
    <definedName name="TrainingId" localSheetId="4">OFFSET('Estimated Values'!$A$1,Model!TrainingStart + 1,0, Model!TrainingEnd - Model!TrainingStart)</definedName>
    <definedName name="TrainingTarget" localSheetId="4">OFFSET('Estimated Values'!$B$1,Model!TrainingStart + 1,0, Model!TrainingEnd - Model!TrainingStart)</definedName>
    <definedName name="TrainingEstimated" localSheetId="4">OFFSET('Estimated Values'!$C$1,Model!TrainingStart + 1,0, Model!TrainingEnd - Model!TrainingStart)</definedName>
    <definedName name="TestId" localSheetId="4">OFFSET('Estimated Values'!$A$1,Model!TestStart + 1,0, Model!TestEnd - Model!TestStart)</definedName>
    <definedName name="TestTarget" localSheetId="4">OFFSET('Estimated Values'!$B$1,Model!TestStart + 1,0, Model!TestEnd - Model!TestStart)</definedName>
    <definedName name="TestEstimated" localSheetId="4">OFFSET('Estimated Values'!$C$1,Model!TestStart + 1,0, Model!TestEnd - Model!TestStart)</definedName>
  </definedNames>
  <calcPr fullCalcOnLoad="1"/>
</workbook>
</file>

<file path=xl/sharedStrings.xml><?xml version="1.0" encoding="utf-8"?>
<sst xmlns="http://schemas.openxmlformats.org/spreadsheetml/2006/main" count="46" uniqueCount="46">
  <si>
    <t>Model</t>
  </si>
  <si>
    <t>SymbolicRegressionSolution</t>
  </si>
  <si>
    <t>=(-0.286669296154953*$C1+LN(-0.823319267634673*$B1)*-0.117836178818682+1*$A1*1*$A1*(1.49247387988838*$E1+-2.19521757439065*$A1)*-0.591268522405237+1/((-0.174832953087852*$B1+-2.43277827768041*$C1)*(1.62602292066634*$D1+-2.19521757439065*$A1)*117.986366978671)+0.521421793687682)</t>
  </si>
  <si>
    <t>Model Depth</t>
  </si>
  <si>
    <t/>
  </si>
  <si>
    <t>Model Length</t>
  </si>
  <si>
    <t>x2 = A</t>
  </si>
  <si>
    <t>x3 = B</t>
  </si>
  <si>
    <t>Estimation Limits Lower</t>
  </si>
  <si>
    <t>x4 = C</t>
  </si>
  <si>
    <t>Estimation Limits Upper</t>
  </si>
  <si>
    <t>x5 = D</t>
  </si>
  <si>
    <t>x6 = E</t>
  </si>
  <si>
    <t>Trainings Partition Start</t>
  </si>
  <si>
    <t>Trainings Partition End</t>
  </si>
  <si>
    <t>Test Partition Start</t>
  </si>
  <si>
    <t>Test Partition End</t>
  </si>
  <si>
    <t>Pearson's R² (training)</t>
  </si>
  <si>
    <t>Pearson's R² (test)</t>
  </si>
  <si>
    <t>Mean Squared Error (training)</t>
  </si>
  <si>
    <t>Mean Squared Error (test)</t>
  </si>
  <si>
    <t>Mean absolute error (training)</t>
  </si>
  <si>
    <t>Mean absolute error (test)</t>
  </si>
  <si>
    <t>Mean error (training)</t>
  </si>
  <si>
    <t>Mean error (test)</t>
  </si>
  <si>
    <t>Average relative error (training)</t>
  </si>
  <si>
    <t>Average relative error (test)</t>
  </si>
  <si>
    <t>Normalized Mean Squared error (training)</t>
  </si>
  <si>
    <t xml:space="preserve">Normalized Mean Squared error  (test)</t>
  </si>
  <si>
    <t>x1</t>
  </si>
  <si>
    <t>x2</t>
  </si>
  <si>
    <t>x3</t>
  </si>
  <si>
    <t>x4</t>
  </si>
  <si>
    <t>x5</t>
  </si>
  <si>
    <t>x6</t>
  </si>
  <si>
    <t>x7</t>
  </si>
  <si>
    <t>z</t>
  </si>
  <si>
    <t>Id</t>
  </si>
  <si>
    <t>Target Variable</t>
  </si>
  <si>
    <t>Estimated Values</t>
  </si>
  <si>
    <t>Absolute Error</t>
  </si>
  <si>
    <t>Relative Error</t>
  </si>
  <si>
    <t>Error</t>
  </si>
  <si>
    <t>Squared Error</t>
  </si>
  <si>
    <t>Unbounded Estimated Values</t>
  </si>
  <si>
    <t>Bounded Estimated Values</t>
  </si>
</sst>
</file>

<file path=xl/styles.xml><?xml version="1.0" encoding="utf-8"?>
<styleSheet xmlns="http://schemas.openxmlformats.org/spreadsheetml/2006/main">
  <numFmts count="2">
    <numFmt numFmtId="164" formatCode="0.000E+00"/>
    <numFmt numFmtId="165" formatCode="0.0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4">
    <xf numFmtId="0" applyNumberFormat="1" fontId="0" applyFont="1" xfId="0"/>
    <xf numFmtId="164" applyNumberFormat="1" fontId="0" applyFont="1" xfId="0"/>
    <xf numFmtId="165" applyNumberFormat="1" fontId="0" applyFont="1" xfId="0"/>
    <xf numFmtId="10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 Plot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v>All</c:v>
          </c:tx>
          <c:spPr>
            <a:ln w="28575">
              <a:noFill/>
            </a:ln>
          </c:spPr>
          <c:xVal>
            <c:numRef>
              <c:f>'Charts'!AllEstimated</c:f>
            </c:numRef>
          </c:xVal>
          <c:yVal>
            <c:numRef>
              <c:f>'Charts'!AllTarget</c:f>
            </c:numRef>
          </c:yVal>
          <c:smooth val="0"/>
        </ser>
        <ser xmlns="http://schemas.openxmlformats.org/drawingml/2006/chart">
          <c:idx val="1"/>
          <c:order val="1"/>
          <c:tx>
            <c:v>Training</c:v>
          </c:tx>
          <c:spPr>
            <a:ln w="28575">
              <a:noFill/>
            </a:ln>
          </c:spPr>
          <c:xVal>
            <c:numRef>
              <c:f>'Charts'!TrainingEstimated</c:f>
            </c:numRef>
          </c:xVal>
          <c:yVal>
            <c:numRef>
              <c:f>'Charts'!TrainingTarget</c:f>
            </c:numRef>
          </c:yVal>
          <c:smooth val="0"/>
        </ser>
        <ser xmlns="http://schemas.openxmlformats.org/drawingml/2006/chart">
          <c:idx val="2"/>
          <c:order val="2"/>
          <c:tx>
            <c:v>Test</c:v>
          </c:tx>
          <c:spPr>
            <a:ln w="28575">
              <a:noFill/>
            </a:ln>
          </c:spPr>
          <c:xVal>
            <c:numRef>
              <c:f>'Charts'!TestEstimated</c:f>
            </c:numRef>
          </c:xVal>
          <c:yVal>
            <c:numRef>
              <c:f>'Charts'!TestTarget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LineChart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v>Target</c:v>
          </c:tx>
          <c:marker>
            <c:symbol val="none"/>
          </c:marker>
          <c:xVal>
            <c:numRef>
              <c:f>'Charts'!AllId</c:f>
            </c:numRef>
          </c:xVal>
          <c:yVal>
            <c:numRef>
              <c:f>'Charts'!AllTarget</c:f>
            </c:numRef>
          </c:yVal>
          <c:smooth val="0"/>
        </ser>
        <ser xmlns="http://schemas.openxmlformats.org/drawingml/2006/chart">
          <c:idx val="1"/>
          <c:order val="1"/>
          <c:tx>
            <c:v>All</c:v>
          </c:tx>
          <c:marker>
            <c:symbol val="none"/>
          </c:marker>
          <c:xVal>
            <c:numRef>
              <c:f>'Charts'!AllId</c:f>
            </c:numRef>
          </c:xVal>
          <c:yVal>
            <c:numRef>
              <c:f>'Charts'!AllEstimated</c:f>
            </c:numRef>
          </c:yVal>
          <c:smooth val="0"/>
        </ser>
        <ser xmlns="http://schemas.openxmlformats.org/drawingml/2006/chart">
          <c:idx val="2"/>
          <c:order val="2"/>
          <c:tx>
            <c:v>Training</c:v>
          </c:tx>
          <c:marker>
            <c:symbol val="none"/>
          </c:marker>
          <c:xVal>
            <c:numRef>
              <c:f>'Charts'!TrainingId</c:f>
            </c:numRef>
          </c:xVal>
          <c:yVal>
            <c:numRef>
              <c:f>'Charts'!TrainingEstimated</c:f>
            </c:numRef>
          </c:yVal>
          <c:smooth val="0"/>
        </ser>
        <ser xmlns="http://schemas.openxmlformats.org/drawingml/2006/chart">
          <c:idx val="3"/>
          <c:order val="3"/>
          <c:tx>
            <c:v>Test</c:v>
          </c:tx>
          <c:marker>
            <c:symbol val="none"/>
          </c:marker>
          <c:xVal>
            <c:numRef>
              <c:f>'Charts'!TestId</c:f>
            </c:numRef>
          </c:xVal>
          <c:yVal>
            <c:numRef>
              <c:f>'Charts'!TestEstimated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1tmp555B.tmp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161925</xdr:colOff>
      <xdr:row>17</xdr:row>
      <xdr:rowOff>95250</xdr:rowOff>
    </xdr:to>
    <xdr:pic>
      <xdr:nvPicPr>
        <xdr:cNvPr id="0" descr="" name="ModelTree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1" name="scatterPlo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2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4"/>
  <sheetViews>
    <sheetView workbookViewId="0"/>
  </sheetViews>
  <sheetFormatPr defaultRowHeight="15"/>
  <cols>
    <col min="1" max="1" width="37.1482772827148" customWidth="1"/>
    <col min="2" max="2" width="25.2055549621582" customWidth="1"/>
  </cols>
  <sheetData>
    <row r="1">
      <c r="A1" s="0" t="s">
        <v>0</v>
      </c>
      <c r="B1" s="0" t="s">
        <v>1</v>
      </c>
      <c r="D1" s="0" t="s">
        <v>2</v>
      </c>
    </row>
    <row r="2">
      <c r="A2" s="0" t="s">
        <v>3</v>
      </c>
      <c r="B2" s="0">
        <v>7</v>
      </c>
      <c r="D2" s="0" t="s">
        <v>4</v>
      </c>
    </row>
    <row r="3">
      <c r="A3" s="0" t="s">
        <v>5</v>
      </c>
      <c r="B3" s="0">
        <v>27</v>
      </c>
      <c r="D3" s="0" t="s">
        <v>6</v>
      </c>
    </row>
    <row r="4">
      <c r="D4" s="0" t="s">
        <v>7</v>
      </c>
    </row>
    <row r="5">
      <c r="A5" s="0" t="s">
        <v>8</v>
      </c>
      <c r="B5" s="1">
        <v>-9.5430214141942074</v>
      </c>
      <c r="D5" s="0" t="s">
        <v>9</v>
      </c>
    </row>
    <row r="6">
      <c r="A6" s="0" t="s">
        <v>10</v>
      </c>
      <c r="B6" s="1">
        <v>10.930289885606911</v>
      </c>
      <c r="D6" s="0" t="s">
        <v>11</v>
      </c>
    </row>
    <row r="7">
      <c r="D7" s="0" t="s">
        <v>12</v>
      </c>
    </row>
    <row r="8">
      <c r="A8" s="0" t="s">
        <v>13</v>
      </c>
      <c r="B8" s="0">
        <v>0</v>
      </c>
    </row>
    <row r="9">
      <c r="A9" s="0" t="s">
        <v>14</v>
      </c>
      <c r="B9" s="0">
        <v>59</v>
      </c>
    </row>
    <row r="10">
      <c r="A10" s="0" t="s">
        <v>15</v>
      </c>
      <c r="B10" s="0">
        <v>59</v>
      </c>
    </row>
    <row r="11">
      <c r="A11" s="0" t="s">
        <v>16</v>
      </c>
      <c r="B11" s="0">
        <v>59</v>
      </c>
    </row>
    <row r="13">
      <c r="A13" s="0" t="s">
        <v>17</v>
      </c>
      <c r="B13" s="2">
        <f>POWER(PEARSON(INDIRECT("'Estimated Values'!B"&amp;TrainingStart+2&amp;":B"&amp;TrainingEnd+1),INDIRECT("'Estimated Values'!C"&amp;TrainingStart+2&amp;":C"&amp;TrainingEnd+1)),2)</f>
      </c>
    </row>
    <row r="14">
      <c r="A14" s="0" t="s">
        <v>18</v>
      </c>
      <c r="B14" s="2">
        <f>POWER(PEARSON(INDIRECT("'Estimated Values'!B"&amp;TestStart+2&amp;":B"&amp;TestEnd+1),INDIRECT("'Estimated Values'!C"&amp;TestStart+2&amp;":C"&amp;TestEnd+1)),2)</f>
      </c>
    </row>
    <row r="15">
      <c r="A15" s="0" t="s">
        <v>19</v>
      </c>
      <c r="B15" s="1">
        <f>AVERAGE(INDIRECT("'Estimated Values'!G"&amp;TrainingStart+2&amp;":G"&amp;TrainingEnd+1))</f>
      </c>
    </row>
    <row r="16">
      <c r="A16" s="0" t="s">
        <v>20</v>
      </c>
      <c r="B16" s="1">
        <f>AVERAGE(INDIRECT("'Estimated Values'!G"&amp;TestStart+2&amp;":G"&amp;TestEnd+1))</f>
      </c>
    </row>
    <row r="17">
      <c r="A17" s="0" t="s">
        <v>21</v>
      </c>
      <c r="B17" s="1">
        <f>AVERAGE(INDIRECT("'Estimated Values'!D"&amp;TrainingStart+2&amp;":D"&amp;TrainingEnd+1))</f>
      </c>
    </row>
    <row r="18">
      <c r="A18" s="0" t="s">
        <v>22</v>
      </c>
      <c r="B18" s="1">
        <f>AVERAGE(INDIRECT("'Estimated Values'!D"&amp;TestStart+2&amp;":D"&amp;TestEnd+1))</f>
      </c>
    </row>
    <row r="19">
      <c r="A19" s="0" t="s">
        <v>23</v>
      </c>
      <c r="B19" s="1">
        <f>AVERAGE(INDIRECT("'Estimated Values'!F"&amp;TrainingStart+2&amp;":F"&amp;TrainingEnd+1))</f>
      </c>
    </row>
    <row r="20">
      <c r="A20" s="0" t="s">
        <v>24</v>
      </c>
      <c r="B20" s="1">
        <f>AVERAGE(INDIRECT("'Estimated Values'!F"&amp;TestStart+2&amp;":F"&amp;TestEnd+1))</f>
      </c>
    </row>
    <row r="21">
      <c r="A21" s="0" t="s">
        <v>25</v>
      </c>
      <c r="B21" s="3">
        <f>AVERAGE(INDIRECT("'Estimated Values'!E"&amp;TrainingStart+2&amp;":E"&amp;TrainingEnd+1))</f>
      </c>
    </row>
    <row r="22">
      <c r="A22" s="0" t="s">
        <v>26</v>
      </c>
      <c r="B22" s="3">
        <f>AVERAGE(INDIRECT("'Estimated Values'!E"&amp;TestStart+2&amp;":E"&amp;TestEnd+1))</f>
      </c>
    </row>
    <row r="23">
      <c r="A23" s="0" t="s">
        <v>27</v>
      </c>
      <c r="B23" s="1">
        <f>TrainingMSE / VAR(INDIRECT("'Estimated Values'!B"&amp;TrainingStart+2&amp;":B"&amp;TrainingEnd+1))</f>
      </c>
    </row>
    <row r="24">
      <c r="A24" s="0" t="s">
        <v>28</v>
      </c>
      <c r="B24" s="1">
        <f>TestMSE / VAR(INDIRECT("'Estimated Values'!B"&amp;TestStart+2&amp;":B"&amp;TestEnd+1))</f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H60"/>
  <sheetViews>
    <sheetView workbookViewId="0"/>
  </sheetViews>
  <sheetFormatPr defaultRowHeight="15"/>
  <sheetData>
    <row r="1">
      <c r="A1" s="0" t="s">
        <v>29</v>
      </c>
      <c r="B1" s="0" t="s">
        <v>30</v>
      </c>
      <c r="C1" s="0" t="s">
        <v>31</v>
      </c>
      <c r="D1" s="0" t="s">
        <v>32</v>
      </c>
      <c r="E1" s="0" t="s">
        <v>33</v>
      </c>
      <c r="F1" s="0" t="s">
        <v>34</v>
      </c>
      <c r="G1" s="0" t="s">
        <v>35</v>
      </c>
      <c r="H1" s="0" t="s">
        <v>36</v>
      </c>
    </row>
    <row r="2">
      <c r="A2" s="0">
        <v>0.319090064269206</v>
      </c>
      <c r="B2" s="0">
        <v>0.244444444444444</v>
      </c>
      <c r="C2" s="0">
        <v>-0.394023969791496</v>
      </c>
      <c r="D2" s="0">
        <v>-0.373173534723362</v>
      </c>
      <c r="E2" s="0">
        <v>0.0208504350681332</v>
      </c>
      <c r="F2" s="0">
        <v>0.671631766690049</v>
      </c>
      <c r="G2" s="0">
        <v>0.681818181818182</v>
      </c>
      <c r="H2" s="0">
        <v>0.839281883104997</v>
      </c>
    </row>
    <row r="3">
      <c r="A3" s="0">
        <v>0.319090064269206</v>
      </c>
      <c r="B3" s="0">
        <v>0.244444444444444</v>
      </c>
      <c r="C3" s="0">
        <v>-0.236871537783392</v>
      </c>
      <c r="D3" s="0">
        <v>-0.0263424518743668</v>
      </c>
      <c r="E3" s="0">
        <v>0.210529085909025</v>
      </c>
      <c r="F3" s="0">
        <v>0.592113054119133</v>
      </c>
      <c r="G3" s="0">
        <v>0.681818181818182</v>
      </c>
      <c r="H3" s="0">
        <v>0.15840728555555</v>
      </c>
    </row>
    <row r="4">
      <c r="A4" s="0">
        <v>0.303765901324936</v>
      </c>
      <c r="B4" s="0">
        <v>0.466666666666667</v>
      </c>
      <c r="C4" s="0">
        <v>-0.672080649677961</v>
      </c>
      <c r="D4" s="0">
        <v>-0.533464015681882</v>
      </c>
      <c r="E4" s="0">
        <v>0.138616633996079</v>
      </c>
      <c r="F4" s="0">
        <v>0.600072008641037</v>
      </c>
      <c r="G4" s="0">
        <v>0.595238095238095</v>
      </c>
      <c r="H4" s="0">
        <v>0.619216333095626</v>
      </c>
    </row>
    <row r="5">
      <c r="A5" s="0">
        <v>0.303765901324936</v>
      </c>
      <c r="B5" s="0">
        <v>0.466666666666667</v>
      </c>
      <c r="C5" s="0">
        <v>-0.66759388038943</v>
      </c>
      <c r="D5" s="0">
        <v>-0.596105702364395</v>
      </c>
      <c r="E5" s="0">
        <v>0.0714881780250348</v>
      </c>
      <c r="F5" s="0">
        <v>0.596065964633419</v>
      </c>
      <c r="G5" s="0">
        <v>0.595238095238095</v>
      </c>
      <c r="H5" s="0">
        <v>0.596639931467102</v>
      </c>
    </row>
    <row r="6">
      <c r="A6" s="0">
        <v>0.303765901324936</v>
      </c>
      <c r="B6" s="0">
        <v>0.466666666666667</v>
      </c>
      <c r="C6" s="0">
        <v>-0.348715114672561</v>
      </c>
      <c r="D6" s="0">
        <v>-0.072395689416966</v>
      </c>
      <c r="E6" s="0">
        <v>0.276319425255595</v>
      </c>
      <c r="F6" s="0">
        <v>0.592113054119133</v>
      </c>
      <c r="G6" s="0">
        <v>0.595238095238095</v>
      </c>
      <c r="H6" s="0">
        <v>0.622362909030297</v>
      </c>
    </row>
    <row r="7">
      <c r="A7" s="0">
        <v>0.303765901324936</v>
      </c>
      <c r="B7" s="0">
        <v>0.466666666666667</v>
      </c>
      <c r="C7" s="0">
        <v>-0.553916004540295</v>
      </c>
      <c r="D7" s="0">
        <v>-0.270147559591373</v>
      </c>
      <c r="E7" s="0">
        <v>0.283768444948922</v>
      </c>
      <c r="F7" s="0">
        <v>0.608075239176261</v>
      </c>
      <c r="G7" s="0">
        <v>0.595238095238095</v>
      </c>
      <c r="H7" s="0">
        <v>0.341715149252333</v>
      </c>
    </row>
    <row r="8">
      <c r="A8" s="0">
        <v>0.303765901324936</v>
      </c>
      <c r="B8" s="0">
        <v>0.466666666666667</v>
      </c>
      <c r="C8" s="0">
        <v>-0.448435689455388</v>
      </c>
      <c r="D8" s="0">
        <v>-0.158748551564311</v>
      </c>
      <c r="E8" s="0">
        <v>0.289687137891078</v>
      </c>
      <c r="F8" s="0">
        <v>0.620758152623738</v>
      </c>
      <c r="G8" s="0">
        <v>0.595238095238095</v>
      </c>
      <c r="H8" s="0">
        <v>0.447696717279604</v>
      </c>
    </row>
    <row r="9">
      <c r="A9" s="0">
        <v>0</v>
      </c>
      <c r="B9" s="0">
        <v>0.177777777777778</v>
      </c>
      <c r="C9" s="0">
        <v>-0.282352941176471</v>
      </c>
      <c r="D9" s="0">
        <v>-0.220588235294118</v>
      </c>
      <c r="E9" s="0">
        <v>0.0617647058823529</v>
      </c>
      <c r="F9" s="0">
        <v>0.661764705882353</v>
      </c>
      <c r="G9" s="0">
        <v>0.75</v>
      </c>
      <c r="H9" s="0">
        <v>0.767725683042495</v>
      </c>
    </row>
    <row r="10">
      <c r="A10" s="0">
        <v>0.407680038601243</v>
      </c>
      <c r="B10" s="0">
        <v>0.177777777777778</v>
      </c>
      <c r="C10" s="0">
        <v>-0.268531468531469</v>
      </c>
      <c r="D10" s="0">
        <v>-0.153846153846154</v>
      </c>
      <c r="E10" s="0">
        <v>0.114685314685315</v>
      </c>
      <c r="F10" s="0">
        <v>0.629370629370629</v>
      </c>
      <c r="G10" s="0">
        <v>0.75</v>
      </c>
      <c r="H10" s="0">
        <v>0.587636555476274</v>
      </c>
    </row>
    <row r="11">
      <c r="A11" s="0">
        <v>0.409335897816389</v>
      </c>
      <c r="B11" s="0">
        <v>0.177777777777778</v>
      </c>
      <c r="C11" s="0">
        <v>-0.274285714285714</v>
      </c>
      <c r="D11" s="0">
        <v>-0.128571428571429</v>
      </c>
      <c r="E11" s="0">
        <v>0.145714285714286</v>
      </c>
      <c r="F11" s="0">
        <v>0.642857142857143</v>
      </c>
      <c r="G11" s="0">
        <v>0.9375</v>
      </c>
      <c r="H11" s="0">
        <v>0.46265077163243</v>
      </c>
    </row>
    <row r="12">
      <c r="A12" s="0">
        <v>0.310780531424838</v>
      </c>
      <c r="B12" s="0">
        <v>0.331081081081081</v>
      </c>
      <c r="C12" s="0">
        <v>-0.57</v>
      </c>
      <c r="D12" s="0">
        <v>-0.07</v>
      </c>
      <c r="E12" s="0">
        <v>0.5</v>
      </c>
      <c r="F12" s="0">
        <v>1.48</v>
      </c>
      <c r="G12" s="0">
        <v>1.03061224489796</v>
      </c>
      <c r="H12" s="0">
        <v>0.686465144042496</v>
      </c>
    </row>
    <row r="13">
      <c r="A13" s="0">
        <v>0.310780531424838</v>
      </c>
      <c r="B13" s="0">
        <v>0.331081081081081</v>
      </c>
      <c r="C13" s="0">
        <v>-0.63</v>
      </c>
      <c r="D13" s="0">
        <v>-0.13</v>
      </c>
      <c r="E13" s="0">
        <v>0.5</v>
      </c>
      <c r="F13" s="0">
        <v>1.48</v>
      </c>
      <c r="G13" s="0">
        <v>1.03061224489796</v>
      </c>
      <c r="H13" s="0">
        <v>0.570400540219558</v>
      </c>
    </row>
    <row r="14">
      <c r="A14" s="0">
        <v>0.310780531424838</v>
      </c>
      <c r="B14" s="0">
        <v>0.331081081081081</v>
      </c>
      <c r="C14" s="0">
        <v>-0.97</v>
      </c>
      <c r="D14" s="0">
        <v>-0.47</v>
      </c>
      <c r="E14" s="0">
        <v>0.5</v>
      </c>
      <c r="F14" s="0">
        <v>1.48</v>
      </c>
      <c r="G14" s="0">
        <v>1.03061224489796</v>
      </c>
      <c r="H14" s="0">
        <v>0.488214059974542</v>
      </c>
    </row>
    <row r="15">
      <c r="A15" s="0">
        <v>0.310780531424838</v>
      </c>
      <c r="B15" s="0">
        <v>0.331081081081081</v>
      </c>
      <c r="C15" s="0">
        <v>-1.176</v>
      </c>
      <c r="D15" s="0">
        <v>-1.1</v>
      </c>
      <c r="E15" s="0">
        <v>0.076</v>
      </c>
      <c r="F15" s="0">
        <v>1.48</v>
      </c>
      <c r="G15" s="0">
        <v>1.03061224489796</v>
      </c>
      <c r="H15" s="0">
        <v>0.980584609709258</v>
      </c>
    </row>
    <row r="16">
      <c r="A16" s="0">
        <v>0.310780531424838</v>
      </c>
      <c r="B16" s="0">
        <v>0.331081081081081</v>
      </c>
      <c r="C16" s="0">
        <v>-0.1</v>
      </c>
      <c r="D16" s="0">
        <v>-0.09</v>
      </c>
      <c r="E16" s="0">
        <v>0.01</v>
      </c>
      <c r="F16" s="0">
        <v>1.48</v>
      </c>
      <c r="G16" s="0">
        <v>1.03061224489796</v>
      </c>
      <c r="H16" s="0">
        <v>0.878443644035394</v>
      </c>
    </row>
    <row r="17">
      <c r="A17" s="0">
        <v>0.310780531424838</v>
      </c>
      <c r="B17" s="0">
        <v>0.331081081081081</v>
      </c>
      <c r="C17" s="0">
        <v>-0.15</v>
      </c>
      <c r="D17" s="0">
        <v>-0.14</v>
      </c>
      <c r="E17" s="0">
        <v>0.01</v>
      </c>
      <c r="F17" s="0">
        <v>1.48</v>
      </c>
      <c r="G17" s="0">
        <v>1.03061224489796</v>
      </c>
      <c r="H17" s="0">
        <v>0.7644092876495</v>
      </c>
    </row>
    <row r="18">
      <c r="A18" s="0">
        <v>0.310780531424838</v>
      </c>
      <c r="B18" s="0">
        <v>0.331081081081081</v>
      </c>
      <c r="C18" s="0">
        <v>-0.51</v>
      </c>
      <c r="D18" s="0">
        <v>-0.5</v>
      </c>
      <c r="E18" s="0">
        <v>0.01</v>
      </c>
      <c r="F18" s="0">
        <v>1.48</v>
      </c>
      <c r="G18" s="0">
        <v>1.03061224489796</v>
      </c>
      <c r="H18" s="0">
        <v>0.454357326291246</v>
      </c>
    </row>
    <row r="19">
      <c r="A19" s="0">
        <v>0.310780531424838</v>
      </c>
      <c r="B19" s="0">
        <v>0.331081081081081</v>
      </c>
      <c r="C19" s="0">
        <v>-0.27</v>
      </c>
      <c r="D19" s="0">
        <v>-0.26</v>
      </c>
      <c r="E19" s="0">
        <v>0.01</v>
      </c>
      <c r="F19" s="0">
        <v>1.48</v>
      </c>
      <c r="G19" s="0">
        <v>1.03061224489796</v>
      </c>
      <c r="H19" s="0">
        <v>0.331980966911681</v>
      </c>
    </row>
    <row r="20">
      <c r="A20" s="0">
        <v>0.490418196590535</v>
      </c>
      <c r="B20" s="0">
        <v>0.8</v>
      </c>
      <c r="C20" s="0">
        <v>-1.375</v>
      </c>
      <c r="D20" s="0">
        <v>-1.25</v>
      </c>
      <c r="E20" s="0">
        <v>0.125</v>
      </c>
      <c r="F20" s="0">
        <v>0.833333333333333</v>
      </c>
      <c r="G20" s="0">
        <v>0.125</v>
      </c>
      <c r="H20" s="0">
        <v>1.17995552612205</v>
      </c>
    </row>
    <row r="21">
      <c r="A21" s="0">
        <v>0.490418196590535</v>
      </c>
      <c r="B21" s="0">
        <v>0.8</v>
      </c>
      <c r="C21" s="0">
        <v>-0.358333333333333</v>
      </c>
      <c r="D21" s="0">
        <v>-0.233333333333333</v>
      </c>
      <c r="E21" s="0">
        <v>0.125</v>
      </c>
      <c r="F21" s="0">
        <v>0.833333333333333</v>
      </c>
      <c r="G21" s="0">
        <v>0.125</v>
      </c>
      <c r="H21" s="0">
        <v>1.01018683173134</v>
      </c>
    </row>
    <row r="22">
      <c r="A22" s="0">
        <v>0.490418196590535</v>
      </c>
      <c r="B22" s="0">
        <v>0.8</v>
      </c>
      <c r="C22" s="0">
        <v>-0.2125</v>
      </c>
      <c r="D22" s="0">
        <v>-0.0875</v>
      </c>
      <c r="E22" s="0">
        <v>0.125</v>
      </c>
      <c r="F22" s="0">
        <v>0.833333333333333</v>
      </c>
      <c r="G22" s="0">
        <v>0.125</v>
      </c>
      <c r="H22" s="0">
        <v>0.828643804565013</v>
      </c>
    </row>
    <row r="23">
      <c r="A23" s="0">
        <v>0.507221330431616</v>
      </c>
      <c r="B23" s="0">
        <v>0.733333333333333</v>
      </c>
      <c r="C23" s="0">
        <v>-1.08333333333333</v>
      </c>
      <c r="D23" s="0">
        <v>-0.958333333333333</v>
      </c>
      <c r="E23" s="0">
        <v>0.125</v>
      </c>
      <c r="F23" s="0">
        <v>0.625</v>
      </c>
      <c r="G23" s="0">
        <v>0.181818181818182</v>
      </c>
      <c r="H23" s="0">
        <v>1.01799173577901</v>
      </c>
    </row>
    <row r="24">
      <c r="A24" s="0">
        <v>0.507221330431616</v>
      </c>
      <c r="B24" s="0">
        <v>0.733333333333333</v>
      </c>
      <c r="C24" s="0">
        <v>-0.5</v>
      </c>
      <c r="D24" s="0">
        <v>-0.375</v>
      </c>
      <c r="E24" s="0">
        <v>0.125</v>
      </c>
      <c r="F24" s="0">
        <v>0.625</v>
      </c>
      <c r="G24" s="0">
        <v>0.181818181818182</v>
      </c>
      <c r="H24" s="0">
        <v>0.844210661171927</v>
      </c>
    </row>
    <row r="25">
      <c r="A25" s="0">
        <v>0.507221330431616</v>
      </c>
      <c r="B25" s="0">
        <v>0.733333333333333</v>
      </c>
      <c r="C25" s="0">
        <v>-0.308333333333333</v>
      </c>
      <c r="D25" s="0">
        <v>-0.183333333333333</v>
      </c>
      <c r="E25" s="0">
        <v>0.125</v>
      </c>
      <c r="F25" s="0">
        <v>0.625</v>
      </c>
      <c r="G25" s="0">
        <v>0.181818181818182</v>
      </c>
      <c r="H25" s="0">
        <v>0.983043879652561</v>
      </c>
    </row>
    <row r="26">
      <c r="A26" s="0">
        <v>0.507221330431616</v>
      </c>
      <c r="B26" s="0">
        <v>0.733333333333333</v>
      </c>
      <c r="C26" s="0">
        <v>-0.158333333333333</v>
      </c>
      <c r="D26" s="0">
        <v>-0.0333333333333333</v>
      </c>
      <c r="E26" s="0">
        <v>0.125</v>
      </c>
      <c r="F26" s="0">
        <v>0.625</v>
      </c>
      <c r="G26" s="0">
        <v>0.181818181818182</v>
      </c>
      <c r="H26" s="0">
        <v>0.845727609832145</v>
      </c>
    </row>
    <row r="27">
      <c r="A27" s="0">
        <v>0.275114044787009</v>
      </c>
      <c r="B27" s="0">
        <v>0.378531073446328</v>
      </c>
      <c r="C27" s="0">
        <v>-0.67</v>
      </c>
      <c r="D27" s="0">
        <v>-0.583333333333333</v>
      </c>
      <c r="E27" s="0">
        <v>0.0866666666666666</v>
      </c>
      <c r="F27" s="0">
        <v>0.7375</v>
      </c>
      <c r="G27" s="0">
        <v>1.40298507462687</v>
      </c>
      <c r="H27" s="0">
        <v>0.903148404490327</v>
      </c>
    </row>
    <row r="28">
      <c r="A28" s="0">
        <v>0.275114044787009</v>
      </c>
      <c r="B28" s="0">
        <v>0.378531073446328</v>
      </c>
      <c r="C28" s="0">
        <v>-0.67</v>
      </c>
      <c r="D28" s="0">
        <v>-0.416666666666667</v>
      </c>
      <c r="E28" s="0">
        <v>0.253333333333333</v>
      </c>
      <c r="F28" s="0">
        <v>0.7375</v>
      </c>
      <c r="G28" s="0">
        <v>1.40298507462687</v>
      </c>
      <c r="H28" s="0">
        <v>0.620783966054486</v>
      </c>
    </row>
    <row r="29">
      <c r="A29" s="0">
        <v>0.275114044787009</v>
      </c>
      <c r="B29" s="0">
        <v>0.378531073446328</v>
      </c>
      <c r="C29" s="0">
        <v>-0.645833333333333</v>
      </c>
      <c r="D29" s="0">
        <v>-0.183333333333333</v>
      </c>
      <c r="E29" s="0">
        <v>0.4625</v>
      </c>
      <c r="F29" s="0">
        <v>0.7375</v>
      </c>
      <c r="G29" s="0">
        <v>1.40298507462687</v>
      </c>
      <c r="H29" s="0">
        <v>0.259057924599257</v>
      </c>
    </row>
    <row r="30">
      <c r="A30" s="0">
        <v>0.275114044787009</v>
      </c>
      <c r="B30" s="0">
        <v>0.378531073446328</v>
      </c>
      <c r="C30" s="0">
        <v>-0.504166666666667</v>
      </c>
      <c r="D30" s="0">
        <v>-0.0416666666666667</v>
      </c>
      <c r="E30" s="0">
        <v>0.4625</v>
      </c>
      <c r="F30" s="0">
        <v>0.7375</v>
      </c>
      <c r="G30" s="0">
        <v>1.40298507462687</v>
      </c>
      <c r="H30" s="0">
        <v>0.177572460465502</v>
      </c>
    </row>
    <row r="31">
      <c r="A31" s="0">
        <v>0.116617219019459</v>
      </c>
      <c r="B31" s="0">
        <v>0.38961038961039</v>
      </c>
      <c r="C31" s="0">
        <v>-0.3</v>
      </c>
      <c r="D31" s="0">
        <v>-0.225</v>
      </c>
      <c r="E31" s="0">
        <v>0.075</v>
      </c>
      <c r="F31" s="0">
        <v>0.320833333333333</v>
      </c>
      <c r="G31" s="0">
        <v>0.866666666666667</v>
      </c>
      <c r="H31" s="0">
        <v>0.801107471346089</v>
      </c>
    </row>
    <row r="32">
      <c r="A32" s="0">
        <v>0.116617219019459</v>
      </c>
      <c r="B32" s="0">
        <v>0.38961038961039</v>
      </c>
      <c r="C32" s="0">
        <v>-0.241666666666667</v>
      </c>
      <c r="D32" s="0">
        <v>-0.0958333333333333</v>
      </c>
      <c r="E32" s="0">
        <v>0.145833333333333</v>
      </c>
      <c r="F32" s="0">
        <v>0.320833333333333</v>
      </c>
      <c r="G32" s="0">
        <v>0.866666666666667</v>
      </c>
      <c r="H32" s="0">
        <v>0.672002095615461</v>
      </c>
    </row>
    <row r="33">
      <c r="A33" s="0">
        <v>0.116617219019459</v>
      </c>
      <c r="B33" s="0">
        <v>0.38961038961039</v>
      </c>
      <c r="C33" s="0">
        <v>-0.204166666666667</v>
      </c>
      <c r="D33" s="0">
        <v>-0.0583333333333333</v>
      </c>
      <c r="E33" s="0">
        <v>0.145833333333333</v>
      </c>
      <c r="F33" s="0">
        <v>0.320833333333333</v>
      </c>
      <c r="G33" s="0">
        <v>0.866666666666667</v>
      </c>
      <c r="H33" s="0">
        <v>0.802997722141214</v>
      </c>
    </row>
    <row r="34">
      <c r="A34" s="0">
        <v>0.449391466091054</v>
      </c>
      <c r="B34" s="0">
        <v>0.48780487804878</v>
      </c>
      <c r="C34" s="0">
        <v>-0.6</v>
      </c>
      <c r="D34" s="0">
        <v>-0.541666666666667</v>
      </c>
      <c r="E34" s="0">
        <v>0.0583333333333333</v>
      </c>
      <c r="F34" s="0">
        <v>0.5125</v>
      </c>
      <c r="G34" s="0">
        <v>1.83333333333333</v>
      </c>
      <c r="H34" s="0">
        <v>0.852769874738052</v>
      </c>
    </row>
    <row r="35">
      <c r="A35" s="0">
        <v>0.449391466091054</v>
      </c>
      <c r="B35" s="0">
        <v>0.48780487804878</v>
      </c>
      <c r="C35" s="0">
        <v>-0.6</v>
      </c>
      <c r="D35" s="0">
        <v>-0.333333333333333</v>
      </c>
      <c r="E35" s="0">
        <v>0.266666666666667</v>
      </c>
      <c r="F35" s="0">
        <v>0.5125</v>
      </c>
      <c r="G35" s="0">
        <v>1.83333333333333</v>
      </c>
      <c r="H35" s="0">
        <v>0.701349171780048</v>
      </c>
    </row>
    <row r="36">
      <c r="A36" s="0">
        <v>0.449391466091054</v>
      </c>
      <c r="B36" s="0">
        <v>0.48780487804878</v>
      </c>
      <c r="C36" s="0">
        <v>-0.391666666666667</v>
      </c>
      <c r="D36" s="0">
        <v>-0.0833333333333334</v>
      </c>
      <c r="E36" s="0">
        <v>0.308333333333333</v>
      </c>
      <c r="F36" s="0">
        <v>0.5125</v>
      </c>
      <c r="G36" s="0">
        <v>1.83333333333333</v>
      </c>
      <c r="H36" s="0">
        <v>0.409634745989158</v>
      </c>
    </row>
    <row r="37">
      <c r="A37" s="0">
        <v>0.445586185296255</v>
      </c>
      <c r="B37" s="0">
        <v>0.85</v>
      </c>
      <c r="C37" s="0">
        <v>-1.1</v>
      </c>
      <c r="D37" s="0">
        <v>-0.5</v>
      </c>
      <c r="E37" s="0">
        <v>0.6</v>
      </c>
      <c r="F37" s="0">
        <v>1</v>
      </c>
      <c r="G37" s="0">
        <v>0.0882352941176471</v>
      </c>
      <c r="H37" s="0">
        <v>0.867378105879455</v>
      </c>
    </row>
    <row r="38">
      <c r="A38" s="0">
        <v>0.445586185296255</v>
      </c>
      <c r="B38" s="0">
        <v>0.85</v>
      </c>
      <c r="C38" s="0">
        <v>-2.04</v>
      </c>
      <c r="D38" s="0">
        <v>-1.5</v>
      </c>
      <c r="E38" s="0">
        <v>0.54</v>
      </c>
      <c r="F38" s="0">
        <v>1</v>
      </c>
      <c r="G38" s="0">
        <v>0.0882352941176471</v>
      </c>
      <c r="H38" s="0">
        <v>0.957840510952416</v>
      </c>
    </row>
    <row r="39">
      <c r="A39" s="0">
        <v>0.445586185296255</v>
      </c>
      <c r="B39" s="0">
        <v>0.85</v>
      </c>
      <c r="C39" s="0">
        <v>-0.685</v>
      </c>
      <c r="D39" s="0">
        <v>-0.235</v>
      </c>
      <c r="E39" s="0">
        <v>0.45</v>
      </c>
      <c r="F39" s="0">
        <v>1</v>
      </c>
      <c r="G39" s="0">
        <v>0.0882352941176471</v>
      </c>
      <c r="H39" s="0">
        <v>0.803672988782254</v>
      </c>
    </row>
    <row r="40">
      <c r="A40" s="0">
        <v>0.445586185296255</v>
      </c>
      <c r="B40" s="0">
        <v>0.7</v>
      </c>
      <c r="C40" s="0">
        <v>-0.685</v>
      </c>
      <c r="D40" s="0">
        <v>-0.235</v>
      </c>
      <c r="E40" s="0">
        <v>0.45</v>
      </c>
      <c r="F40" s="0">
        <v>1</v>
      </c>
      <c r="G40" s="0">
        <v>0.214285714285714</v>
      </c>
      <c r="H40" s="0">
        <v>0.609599691306896</v>
      </c>
    </row>
    <row r="41">
      <c r="A41" s="0">
        <v>0.445586185296255</v>
      </c>
      <c r="B41" s="0">
        <v>0.7</v>
      </c>
      <c r="C41" s="0">
        <v>-0.95</v>
      </c>
      <c r="D41" s="0">
        <v>-0.5</v>
      </c>
      <c r="E41" s="0">
        <v>0.45</v>
      </c>
      <c r="F41" s="0">
        <v>1</v>
      </c>
      <c r="G41" s="0">
        <v>0.214285714285714</v>
      </c>
      <c r="H41" s="0">
        <v>0.748631873889885</v>
      </c>
    </row>
    <row r="42">
      <c r="A42" s="0">
        <v>0.445586185296255</v>
      </c>
      <c r="B42" s="0">
        <v>0.55</v>
      </c>
      <c r="C42" s="0">
        <v>-0.85</v>
      </c>
      <c r="D42" s="0">
        <v>-0.25</v>
      </c>
      <c r="E42" s="0">
        <v>0.6</v>
      </c>
      <c r="F42" s="0">
        <v>1</v>
      </c>
      <c r="G42" s="0">
        <v>0.409090909090909</v>
      </c>
      <c r="H42" s="0">
        <v>0.421991342105667</v>
      </c>
    </row>
    <row r="43">
      <c r="A43" s="0">
        <v>0.445586185296255</v>
      </c>
      <c r="B43" s="0">
        <v>0.55</v>
      </c>
      <c r="C43" s="0">
        <v>-1.1</v>
      </c>
      <c r="D43" s="0">
        <v>-0.5</v>
      </c>
      <c r="E43" s="0">
        <v>0.6</v>
      </c>
      <c r="F43" s="0">
        <v>1</v>
      </c>
      <c r="G43" s="0">
        <v>0.409090909090909</v>
      </c>
      <c r="H43" s="0">
        <v>0.704012094029992</v>
      </c>
    </row>
    <row r="44">
      <c r="A44" s="0">
        <v>0.445586185296255</v>
      </c>
      <c r="B44" s="0">
        <v>0.4</v>
      </c>
      <c r="C44" s="0">
        <v>-0.96</v>
      </c>
      <c r="D44" s="0">
        <v>-0.56</v>
      </c>
      <c r="E44" s="0">
        <v>0.4</v>
      </c>
      <c r="F44" s="0">
        <v>1</v>
      </c>
      <c r="G44" s="0">
        <v>0.75</v>
      </c>
      <c r="H44" s="0">
        <v>0.712717172688997</v>
      </c>
    </row>
    <row r="45">
      <c r="A45" s="0">
        <v>0.310780531424838</v>
      </c>
      <c r="B45" s="0">
        <v>0.331081081081081</v>
      </c>
      <c r="C45" s="0">
        <v>-0.75</v>
      </c>
      <c r="D45" s="0">
        <v>-0.25</v>
      </c>
      <c r="E45" s="0">
        <v>0.5</v>
      </c>
      <c r="F45" s="0">
        <v>1.48</v>
      </c>
      <c r="G45" s="0">
        <v>1.02040816326531</v>
      </c>
      <c r="H45" s="0">
        <v>0.588241379602905</v>
      </c>
    </row>
    <row r="46">
      <c r="A46" s="0">
        <v>0.310780531424838</v>
      </c>
      <c r="B46" s="0">
        <v>0.331081081081081</v>
      </c>
      <c r="C46" s="0">
        <v>-0.33</v>
      </c>
      <c r="D46" s="0">
        <v>-0.08</v>
      </c>
      <c r="E46" s="0">
        <v>0.25</v>
      </c>
      <c r="F46" s="0">
        <v>1.48</v>
      </c>
      <c r="G46" s="0">
        <v>1.02040816326531</v>
      </c>
      <c r="H46" s="0">
        <v>0.839212245736604</v>
      </c>
    </row>
    <row r="47">
      <c r="A47" s="0">
        <v>0.310780531424838</v>
      </c>
      <c r="B47" s="0">
        <v>0.331081081081081</v>
      </c>
      <c r="C47" s="0">
        <v>-0.5</v>
      </c>
      <c r="D47" s="0">
        <v>-0.25</v>
      </c>
      <c r="E47" s="0">
        <v>0.25</v>
      </c>
      <c r="F47" s="0">
        <v>1.48</v>
      </c>
      <c r="G47" s="0">
        <v>1.02040816326531</v>
      </c>
      <c r="H47" s="0">
        <v>0.530907025986878</v>
      </c>
    </row>
    <row r="48">
      <c r="A48" s="0">
        <v>0.310780531424838</v>
      </c>
      <c r="B48" s="0">
        <v>0.331081081081081</v>
      </c>
      <c r="C48" s="0">
        <v>-0.75</v>
      </c>
      <c r="D48" s="0">
        <v>-0.5</v>
      </c>
      <c r="E48" s="0">
        <v>0.25</v>
      </c>
      <c r="F48" s="0">
        <v>1.48</v>
      </c>
      <c r="G48" s="0">
        <v>1.02040816326531</v>
      </c>
      <c r="H48" s="0">
        <v>0.440516996831304</v>
      </c>
    </row>
    <row r="49">
      <c r="A49" s="0">
        <v>0.272454553661408</v>
      </c>
      <c r="B49" s="0">
        <v>0.5</v>
      </c>
      <c r="C49" s="0">
        <v>-1.27076411960133</v>
      </c>
      <c r="D49" s="0">
        <v>-0.606312292358804</v>
      </c>
      <c r="E49" s="0">
        <v>0.664451827242525</v>
      </c>
      <c r="F49" s="0">
        <v>1.99335548172757</v>
      </c>
      <c r="G49" s="0">
        <v>0.5</v>
      </c>
      <c r="H49" s="0">
        <v>0.244584453760698</v>
      </c>
    </row>
    <row r="50">
      <c r="A50" s="0">
        <v>0.272454553661408</v>
      </c>
      <c r="B50" s="0">
        <v>0.5</v>
      </c>
      <c r="C50" s="0">
        <v>-1.09615384615385</v>
      </c>
      <c r="D50" s="0">
        <v>-0.326923076923077</v>
      </c>
      <c r="E50" s="0">
        <v>0.769230769230769</v>
      </c>
      <c r="F50" s="0">
        <v>2.30769230769231</v>
      </c>
      <c r="G50" s="0">
        <v>0.5</v>
      </c>
      <c r="H50" s="0">
        <v>0.156289961131994</v>
      </c>
    </row>
    <row r="51">
      <c r="A51" s="0">
        <v>0.272454553661408</v>
      </c>
      <c r="B51" s="0">
        <v>0.5</v>
      </c>
      <c r="C51" s="0">
        <v>-0.912442396313364</v>
      </c>
      <c r="D51" s="0">
        <v>-0.175115207373272</v>
      </c>
      <c r="E51" s="0">
        <v>0.737327188940092</v>
      </c>
      <c r="F51" s="0">
        <v>2.21198156682028</v>
      </c>
      <c r="G51" s="0">
        <v>0.5</v>
      </c>
      <c r="H51" s="0">
        <v>0.30643109661881</v>
      </c>
    </row>
    <row r="52">
      <c r="A52" s="0">
        <v>0.260221550531588</v>
      </c>
      <c r="B52" s="0">
        <v>0.526315789473684</v>
      </c>
      <c r="C52" s="0">
        <v>-0.7010257242262</v>
      </c>
      <c r="D52" s="0">
        <v>-0.458601481801958</v>
      </c>
      <c r="E52" s="0">
        <v>0.242424242424242</v>
      </c>
      <c r="F52" s="0">
        <v>0.575757575757576</v>
      </c>
      <c r="G52" s="0">
        <v>0.4</v>
      </c>
      <c r="H52" s="0">
        <v>0.743319292494219</v>
      </c>
    </row>
    <row r="53">
      <c r="A53" s="0">
        <v>0.260221550531588</v>
      </c>
      <c r="B53" s="0">
        <v>0.526315789473684</v>
      </c>
      <c r="C53" s="0">
        <v>-0.727272727272727</v>
      </c>
      <c r="D53" s="0">
        <v>-0.637066681088097</v>
      </c>
      <c r="E53" s="0">
        <v>0.0902060461846303</v>
      </c>
      <c r="F53" s="0">
        <v>0.575757575757576</v>
      </c>
      <c r="G53" s="0">
        <v>0.4</v>
      </c>
      <c r="H53" s="0">
        <v>0.939175370229639</v>
      </c>
    </row>
    <row r="54">
      <c r="A54" s="0">
        <v>0.352657710763553</v>
      </c>
      <c r="B54" s="0">
        <v>0.25</v>
      </c>
      <c r="C54" s="0">
        <v>-0.12</v>
      </c>
      <c r="D54" s="0">
        <v>-0.0509478672985782</v>
      </c>
      <c r="E54" s="0">
        <v>0.0690521327014218</v>
      </c>
      <c r="F54" s="0">
        <v>0.2</v>
      </c>
      <c r="G54" s="0">
        <v>0</v>
      </c>
      <c r="H54" s="0">
        <v>0.804007821758557</v>
      </c>
    </row>
    <row r="55">
      <c r="A55" s="0">
        <v>0.248668898615326</v>
      </c>
      <c r="B55" s="0">
        <v>0.32</v>
      </c>
      <c r="C55" s="0">
        <v>-1.152</v>
      </c>
      <c r="D55" s="0">
        <v>-1.01</v>
      </c>
      <c r="E55" s="0">
        <v>0.142</v>
      </c>
      <c r="F55" s="0">
        <v>1.5</v>
      </c>
      <c r="G55" s="0">
        <v>1.0625</v>
      </c>
      <c r="H55" s="0">
        <v>0.996292888795739</v>
      </c>
    </row>
    <row r="56">
      <c r="A56" s="0">
        <v>0.248668898615326</v>
      </c>
      <c r="B56" s="0">
        <v>0.32</v>
      </c>
      <c r="C56" s="0">
        <v>-1.02</v>
      </c>
      <c r="D56" s="0">
        <v>-0.52</v>
      </c>
      <c r="E56" s="0">
        <v>0.5</v>
      </c>
      <c r="F56" s="0">
        <v>1.5</v>
      </c>
      <c r="G56" s="0">
        <v>1.0625</v>
      </c>
      <c r="H56" s="0">
        <v>0.868723497561084</v>
      </c>
    </row>
    <row r="57">
      <c r="A57" s="0">
        <v>0.248668898615326</v>
      </c>
      <c r="B57" s="0">
        <v>0.32</v>
      </c>
      <c r="C57" s="0">
        <v>-0.75</v>
      </c>
      <c r="D57" s="0">
        <v>-0.25</v>
      </c>
      <c r="E57" s="0">
        <v>0.5</v>
      </c>
      <c r="F57" s="0">
        <v>1.5</v>
      </c>
      <c r="G57" s="0">
        <v>1.0625</v>
      </c>
      <c r="H57" s="0">
        <v>1.12931825257769</v>
      </c>
    </row>
    <row r="58">
      <c r="A58" s="0">
        <v>0.248668898615326</v>
      </c>
      <c r="B58" s="0">
        <v>0.32</v>
      </c>
      <c r="C58" s="0">
        <v>-0.64</v>
      </c>
      <c r="D58" s="0">
        <v>-0.14</v>
      </c>
      <c r="E58" s="0">
        <v>0.5</v>
      </c>
      <c r="F58" s="0">
        <v>1.5</v>
      </c>
      <c r="G58" s="0">
        <v>1.0625</v>
      </c>
      <c r="H58" s="0">
        <v>1.03698276860398</v>
      </c>
    </row>
    <row r="59">
      <c r="A59" s="0">
        <v>0.368816399721904</v>
      </c>
      <c r="B59" s="0">
        <v>0.25</v>
      </c>
      <c r="C59" s="0">
        <v>-0.288</v>
      </c>
      <c r="D59" s="0">
        <v>-0.24</v>
      </c>
      <c r="E59" s="0">
        <v>0.048</v>
      </c>
      <c r="F59" s="0">
        <v>0.48</v>
      </c>
      <c r="G59" s="0">
        <v>0.866666666666667</v>
      </c>
      <c r="H59" s="0">
        <v>0.9697478840325</v>
      </c>
    </row>
    <row r="60">
      <c r="A60" s="0">
        <v>0.6851488</v>
      </c>
      <c r="B60" s="0">
        <v>0.6</v>
      </c>
      <c r="C60" s="0">
        <v>-0.288</v>
      </c>
      <c r="D60" s="0">
        <v>-0.24</v>
      </c>
      <c r="E60" s="0">
        <v>0.048</v>
      </c>
      <c r="F60" s="0">
        <v>0.2</v>
      </c>
      <c r="G60" s="0">
        <v>0.333333333333333</v>
      </c>
      <c r="H60" s="0">
        <v>0.996452507472526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E60"/>
  <sheetViews>
    <sheetView workbookViewId="0"/>
  </sheetViews>
  <sheetFormatPr defaultRowHeight="15"/>
  <sheetData>
    <row r="1">
      <c r="A1" s="0">
        <f>'Dataset'!B1</f>
      </c>
      <c r="B1" s="0">
        <f>'Dataset'!C1</f>
      </c>
      <c r="C1" s="0">
        <f>'Dataset'!D1</f>
      </c>
      <c r="D1" s="0">
        <f>'Dataset'!E1</f>
      </c>
      <c r="E1" s="0">
        <f>'Dataset'!F1</f>
      </c>
    </row>
    <row r="2">
      <c r="A2" s="0">
        <f>'Dataset'!B2</f>
      </c>
      <c r="B2" s="0">
        <f>'Dataset'!C2</f>
      </c>
      <c r="C2" s="0">
        <f>'Dataset'!D2</f>
      </c>
      <c r="D2" s="0">
        <f>'Dataset'!E2</f>
      </c>
      <c r="E2" s="0">
        <f>'Dataset'!F2</f>
      </c>
    </row>
    <row r="3">
      <c r="A3" s="0">
        <f>'Dataset'!B3</f>
      </c>
      <c r="B3" s="0">
        <f>'Dataset'!C3</f>
      </c>
      <c r="C3" s="0">
        <f>'Dataset'!D3</f>
      </c>
      <c r="D3" s="0">
        <f>'Dataset'!E3</f>
      </c>
      <c r="E3" s="0">
        <f>'Dataset'!F3</f>
      </c>
    </row>
    <row r="4">
      <c r="A4" s="0">
        <f>'Dataset'!B4</f>
      </c>
      <c r="B4" s="0">
        <f>'Dataset'!C4</f>
      </c>
      <c r="C4" s="0">
        <f>'Dataset'!D4</f>
      </c>
      <c r="D4" s="0">
        <f>'Dataset'!E4</f>
      </c>
      <c r="E4" s="0">
        <f>'Dataset'!F4</f>
      </c>
    </row>
    <row r="5">
      <c r="A5" s="0">
        <f>'Dataset'!B5</f>
      </c>
      <c r="B5" s="0">
        <f>'Dataset'!C5</f>
      </c>
      <c r="C5" s="0">
        <f>'Dataset'!D5</f>
      </c>
      <c r="D5" s="0">
        <f>'Dataset'!E5</f>
      </c>
      <c r="E5" s="0">
        <f>'Dataset'!F5</f>
      </c>
    </row>
    <row r="6">
      <c r="A6" s="0">
        <f>'Dataset'!B6</f>
      </c>
      <c r="B6" s="0">
        <f>'Dataset'!C6</f>
      </c>
      <c r="C6" s="0">
        <f>'Dataset'!D6</f>
      </c>
      <c r="D6" s="0">
        <f>'Dataset'!E6</f>
      </c>
      <c r="E6" s="0">
        <f>'Dataset'!F6</f>
      </c>
    </row>
    <row r="7">
      <c r="A7" s="0">
        <f>'Dataset'!B7</f>
      </c>
      <c r="B7" s="0">
        <f>'Dataset'!C7</f>
      </c>
      <c r="C7" s="0">
        <f>'Dataset'!D7</f>
      </c>
      <c r="D7" s="0">
        <f>'Dataset'!E7</f>
      </c>
      <c r="E7" s="0">
        <f>'Dataset'!F7</f>
      </c>
    </row>
    <row r="8">
      <c r="A8" s="0">
        <f>'Dataset'!B8</f>
      </c>
      <c r="B8" s="0">
        <f>'Dataset'!C8</f>
      </c>
      <c r="C8" s="0">
        <f>'Dataset'!D8</f>
      </c>
      <c r="D8" s="0">
        <f>'Dataset'!E8</f>
      </c>
      <c r="E8" s="0">
        <f>'Dataset'!F8</f>
      </c>
    </row>
    <row r="9">
      <c r="A9" s="0">
        <f>'Dataset'!B9</f>
      </c>
      <c r="B9" s="0">
        <f>'Dataset'!C9</f>
      </c>
      <c r="C9" s="0">
        <f>'Dataset'!D9</f>
      </c>
      <c r="D9" s="0">
        <f>'Dataset'!E9</f>
      </c>
      <c r="E9" s="0">
        <f>'Dataset'!F9</f>
      </c>
    </row>
    <row r="10">
      <c r="A10" s="0">
        <f>'Dataset'!B10</f>
      </c>
      <c r="B10" s="0">
        <f>'Dataset'!C10</f>
      </c>
      <c r="C10" s="0">
        <f>'Dataset'!D10</f>
      </c>
      <c r="D10" s="0">
        <f>'Dataset'!E10</f>
      </c>
      <c r="E10" s="0">
        <f>'Dataset'!F10</f>
      </c>
    </row>
    <row r="11">
      <c r="A11" s="0">
        <f>'Dataset'!B11</f>
      </c>
      <c r="B11" s="0">
        <f>'Dataset'!C11</f>
      </c>
      <c r="C11" s="0">
        <f>'Dataset'!D11</f>
      </c>
      <c r="D11" s="0">
        <f>'Dataset'!E11</f>
      </c>
      <c r="E11" s="0">
        <f>'Dataset'!F11</f>
      </c>
    </row>
    <row r="12">
      <c r="A12" s="0">
        <f>'Dataset'!B12</f>
      </c>
      <c r="B12" s="0">
        <f>'Dataset'!C12</f>
      </c>
      <c r="C12" s="0">
        <f>'Dataset'!D12</f>
      </c>
      <c r="D12" s="0">
        <f>'Dataset'!E12</f>
      </c>
      <c r="E12" s="0">
        <f>'Dataset'!F12</f>
      </c>
    </row>
    <row r="13">
      <c r="A13" s="0">
        <f>'Dataset'!B13</f>
      </c>
      <c r="B13" s="0">
        <f>'Dataset'!C13</f>
      </c>
      <c r="C13" s="0">
        <f>'Dataset'!D13</f>
      </c>
      <c r="D13" s="0">
        <f>'Dataset'!E13</f>
      </c>
      <c r="E13" s="0">
        <f>'Dataset'!F13</f>
      </c>
    </row>
    <row r="14">
      <c r="A14" s="0">
        <f>'Dataset'!B14</f>
      </c>
      <c r="B14" s="0">
        <f>'Dataset'!C14</f>
      </c>
      <c r="C14" s="0">
        <f>'Dataset'!D14</f>
      </c>
      <c r="D14" s="0">
        <f>'Dataset'!E14</f>
      </c>
      <c r="E14" s="0">
        <f>'Dataset'!F14</f>
      </c>
    </row>
    <row r="15">
      <c r="A15" s="0">
        <f>'Dataset'!B15</f>
      </c>
      <c r="B15" s="0">
        <f>'Dataset'!C15</f>
      </c>
      <c r="C15" s="0">
        <f>'Dataset'!D15</f>
      </c>
      <c r="D15" s="0">
        <f>'Dataset'!E15</f>
      </c>
      <c r="E15" s="0">
        <f>'Dataset'!F15</f>
      </c>
    </row>
    <row r="16">
      <c r="A16" s="0">
        <f>'Dataset'!B16</f>
      </c>
      <c r="B16" s="0">
        <f>'Dataset'!C16</f>
      </c>
      <c r="C16" s="0">
        <f>'Dataset'!D16</f>
      </c>
      <c r="D16" s="0">
        <f>'Dataset'!E16</f>
      </c>
      <c r="E16" s="0">
        <f>'Dataset'!F16</f>
      </c>
    </row>
    <row r="17">
      <c r="A17" s="0">
        <f>'Dataset'!B17</f>
      </c>
      <c r="B17" s="0">
        <f>'Dataset'!C17</f>
      </c>
      <c r="C17" s="0">
        <f>'Dataset'!D17</f>
      </c>
      <c r="D17" s="0">
        <f>'Dataset'!E17</f>
      </c>
      <c r="E17" s="0">
        <f>'Dataset'!F17</f>
      </c>
    </row>
    <row r="18">
      <c r="A18" s="0">
        <f>'Dataset'!B18</f>
      </c>
      <c r="B18" s="0">
        <f>'Dataset'!C18</f>
      </c>
      <c r="C18" s="0">
        <f>'Dataset'!D18</f>
      </c>
      <c r="D18" s="0">
        <f>'Dataset'!E18</f>
      </c>
      <c r="E18" s="0">
        <f>'Dataset'!F18</f>
      </c>
    </row>
    <row r="19">
      <c r="A19" s="0">
        <f>'Dataset'!B19</f>
      </c>
      <c r="B19" s="0">
        <f>'Dataset'!C19</f>
      </c>
      <c r="C19" s="0">
        <f>'Dataset'!D19</f>
      </c>
      <c r="D19" s="0">
        <f>'Dataset'!E19</f>
      </c>
      <c r="E19" s="0">
        <f>'Dataset'!F19</f>
      </c>
    </row>
    <row r="20">
      <c r="A20" s="0">
        <f>'Dataset'!B20</f>
      </c>
      <c r="B20" s="0">
        <f>'Dataset'!C20</f>
      </c>
      <c r="C20" s="0">
        <f>'Dataset'!D20</f>
      </c>
      <c r="D20" s="0">
        <f>'Dataset'!E20</f>
      </c>
      <c r="E20" s="0">
        <f>'Dataset'!F20</f>
      </c>
    </row>
    <row r="21">
      <c r="A21" s="0">
        <f>'Dataset'!B21</f>
      </c>
      <c r="B21" s="0">
        <f>'Dataset'!C21</f>
      </c>
      <c r="C21" s="0">
        <f>'Dataset'!D21</f>
      </c>
      <c r="D21" s="0">
        <f>'Dataset'!E21</f>
      </c>
      <c r="E21" s="0">
        <f>'Dataset'!F21</f>
      </c>
    </row>
    <row r="22">
      <c r="A22" s="0">
        <f>'Dataset'!B22</f>
      </c>
      <c r="B22" s="0">
        <f>'Dataset'!C22</f>
      </c>
      <c r="C22" s="0">
        <f>'Dataset'!D22</f>
      </c>
      <c r="D22" s="0">
        <f>'Dataset'!E22</f>
      </c>
      <c r="E22" s="0">
        <f>'Dataset'!F22</f>
      </c>
    </row>
    <row r="23">
      <c r="A23" s="0">
        <f>'Dataset'!B23</f>
      </c>
      <c r="B23" s="0">
        <f>'Dataset'!C23</f>
      </c>
      <c r="C23" s="0">
        <f>'Dataset'!D23</f>
      </c>
      <c r="D23" s="0">
        <f>'Dataset'!E23</f>
      </c>
      <c r="E23" s="0">
        <f>'Dataset'!F23</f>
      </c>
    </row>
    <row r="24">
      <c r="A24" s="0">
        <f>'Dataset'!B24</f>
      </c>
      <c r="B24" s="0">
        <f>'Dataset'!C24</f>
      </c>
      <c r="C24" s="0">
        <f>'Dataset'!D24</f>
      </c>
      <c r="D24" s="0">
        <f>'Dataset'!E24</f>
      </c>
      <c r="E24" s="0">
        <f>'Dataset'!F24</f>
      </c>
    </row>
    <row r="25">
      <c r="A25" s="0">
        <f>'Dataset'!B25</f>
      </c>
      <c r="B25" s="0">
        <f>'Dataset'!C25</f>
      </c>
      <c r="C25" s="0">
        <f>'Dataset'!D25</f>
      </c>
      <c r="D25" s="0">
        <f>'Dataset'!E25</f>
      </c>
      <c r="E25" s="0">
        <f>'Dataset'!F25</f>
      </c>
    </row>
    <row r="26">
      <c r="A26" s="0">
        <f>'Dataset'!B26</f>
      </c>
      <c r="B26" s="0">
        <f>'Dataset'!C26</f>
      </c>
      <c r="C26" s="0">
        <f>'Dataset'!D26</f>
      </c>
      <c r="D26" s="0">
        <f>'Dataset'!E26</f>
      </c>
      <c r="E26" s="0">
        <f>'Dataset'!F26</f>
      </c>
    </row>
    <row r="27">
      <c r="A27" s="0">
        <f>'Dataset'!B27</f>
      </c>
      <c r="B27" s="0">
        <f>'Dataset'!C27</f>
      </c>
      <c r="C27" s="0">
        <f>'Dataset'!D27</f>
      </c>
      <c r="D27" s="0">
        <f>'Dataset'!E27</f>
      </c>
      <c r="E27" s="0">
        <f>'Dataset'!F27</f>
      </c>
    </row>
    <row r="28">
      <c r="A28" s="0">
        <f>'Dataset'!B28</f>
      </c>
      <c r="B28" s="0">
        <f>'Dataset'!C28</f>
      </c>
      <c r="C28" s="0">
        <f>'Dataset'!D28</f>
      </c>
      <c r="D28" s="0">
        <f>'Dataset'!E28</f>
      </c>
      <c r="E28" s="0">
        <f>'Dataset'!F28</f>
      </c>
    </row>
    <row r="29">
      <c r="A29" s="0">
        <f>'Dataset'!B29</f>
      </c>
      <c r="B29" s="0">
        <f>'Dataset'!C29</f>
      </c>
      <c r="C29" s="0">
        <f>'Dataset'!D29</f>
      </c>
      <c r="D29" s="0">
        <f>'Dataset'!E29</f>
      </c>
      <c r="E29" s="0">
        <f>'Dataset'!F29</f>
      </c>
    </row>
    <row r="30">
      <c r="A30" s="0">
        <f>'Dataset'!B30</f>
      </c>
      <c r="B30" s="0">
        <f>'Dataset'!C30</f>
      </c>
      <c r="C30" s="0">
        <f>'Dataset'!D30</f>
      </c>
      <c r="D30" s="0">
        <f>'Dataset'!E30</f>
      </c>
      <c r="E30" s="0">
        <f>'Dataset'!F30</f>
      </c>
    </row>
    <row r="31">
      <c r="A31" s="0">
        <f>'Dataset'!B31</f>
      </c>
      <c r="B31" s="0">
        <f>'Dataset'!C31</f>
      </c>
      <c r="C31" s="0">
        <f>'Dataset'!D31</f>
      </c>
      <c r="D31" s="0">
        <f>'Dataset'!E31</f>
      </c>
      <c r="E31" s="0">
        <f>'Dataset'!F31</f>
      </c>
    </row>
    <row r="32">
      <c r="A32" s="0">
        <f>'Dataset'!B32</f>
      </c>
      <c r="B32" s="0">
        <f>'Dataset'!C32</f>
      </c>
      <c r="C32" s="0">
        <f>'Dataset'!D32</f>
      </c>
      <c r="D32" s="0">
        <f>'Dataset'!E32</f>
      </c>
      <c r="E32" s="0">
        <f>'Dataset'!F32</f>
      </c>
    </row>
    <row r="33">
      <c r="A33" s="0">
        <f>'Dataset'!B33</f>
      </c>
      <c r="B33" s="0">
        <f>'Dataset'!C33</f>
      </c>
      <c r="C33" s="0">
        <f>'Dataset'!D33</f>
      </c>
      <c r="D33" s="0">
        <f>'Dataset'!E33</f>
      </c>
      <c r="E33" s="0">
        <f>'Dataset'!F33</f>
      </c>
    </row>
    <row r="34">
      <c r="A34" s="0">
        <f>'Dataset'!B34</f>
      </c>
      <c r="B34" s="0">
        <f>'Dataset'!C34</f>
      </c>
      <c r="C34" s="0">
        <f>'Dataset'!D34</f>
      </c>
      <c r="D34" s="0">
        <f>'Dataset'!E34</f>
      </c>
      <c r="E34" s="0">
        <f>'Dataset'!F34</f>
      </c>
    </row>
    <row r="35">
      <c r="A35" s="0">
        <f>'Dataset'!B35</f>
      </c>
      <c r="B35" s="0">
        <f>'Dataset'!C35</f>
      </c>
      <c r="C35" s="0">
        <f>'Dataset'!D35</f>
      </c>
      <c r="D35" s="0">
        <f>'Dataset'!E35</f>
      </c>
      <c r="E35" s="0">
        <f>'Dataset'!F35</f>
      </c>
    </row>
    <row r="36">
      <c r="A36" s="0">
        <f>'Dataset'!B36</f>
      </c>
      <c r="B36" s="0">
        <f>'Dataset'!C36</f>
      </c>
      <c r="C36" s="0">
        <f>'Dataset'!D36</f>
      </c>
      <c r="D36" s="0">
        <f>'Dataset'!E36</f>
      </c>
      <c r="E36" s="0">
        <f>'Dataset'!F36</f>
      </c>
    </row>
    <row r="37">
      <c r="A37" s="0">
        <f>'Dataset'!B37</f>
      </c>
      <c r="B37" s="0">
        <f>'Dataset'!C37</f>
      </c>
      <c r="C37" s="0">
        <f>'Dataset'!D37</f>
      </c>
      <c r="D37" s="0">
        <f>'Dataset'!E37</f>
      </c>
      <c r="E37" s="0">
        <f>'Dataset'!F37</f>
      </c>
    </row>
    <row r="38">
      <c r="A38" s="0">
        <f>'Dataset'!B38</f>
      </c>
      <c r="B38" s="0">
        <f>'Dataset'!C38</f>
      </c>
      <c r="C38" s="0">
        <f>'Dataset'!D38</f>
      </c>
      <c r="D38" s="0">
        <f>'Dataset'!E38</f>
      </c>
      <c r="E38" s="0">
        <f>'Dataset'!F38</f>
      </c>
    </row>
    <row r="39">
      <c r="A39" s="0">
        <f>'Dataset'!B39</f>
      </c>
      <c r="B39" s="0">
        <f>'Dataset'!C39</f>
      </c>
      <c r="C39" s="0">
        <f>'Dataset'!D39</f>
      </c>
      <c r="D39" s="0">
        <f>'Dataset'!E39</f>
      </c>
      <c r="E39" s="0">
        <f>'Dataset'!F39</f>
      </c>
    </row>
    <row r="40">
      <c r="A40" s="0">
        <f>'Dataset'!B40</f>
      </c>
      <c r="B40" s="0">
        <f>'Dataset'!C40</f>
      </c>
      <c r="C40" s="0">
        <f>'Dataset'!D40</f>
      </c>
      <c r="D40" s="0">
        <f>'Dataset'!E40</f>
      </c>
      <c r="E40" s="0">
        <f>'Dataset'!F40</f>
      </c>
    </row>
    <row r="41">
      <c r="A41" s="0">
        <f>'Dataset'!B41</f>
      </c>
      <c r="B41" s="0">
        <f>'Dataset'!C41</f>
      </c>
      <c r="C41" s="0">
        <f>'Dataset'!D41</f>
      </c>
      <c r="D41" s="0">
        <f>'Dataset'!E41</f>
      </c>
      <c r="E41" s="0">
        <f>'Dataset'!F41</f>
      </c>
    </row>
    <row r="42">
      <c r="A42" s="0">
        <f>'Dataset'!B42</f>
      </c>
      <c r="B42" s="0">
        <f>'Dataset'!C42</f>
      </c>
      <c r="C42" s="0">
        <f>'Dataset'!D42</f>
      </c>
      <c r="D42" s="0">
        <f>'Dataset'!E42</f>
      </c>
      <c r="E42" s="0">
        <f>'Dataset'!F42</f>
      </c>
    </row>
    <row r="43">
      <c r="A43" s="0">
        <f>'Dataset'!B43</f>
      </c>
      <c r="B43" s="0">
        <f>'Dataset'!C43</f>
      </c>
      <c r="C43" s="0">
        <f>'Dataset'!D43</f>
      </c>
      <c r="D43" s="0">
        <f>'Dataset'!E43</f>
      </c>
      <c r="E43" s="0">
        <f>'Dataset'!F43</f>
      </c>
    </row>
    <row r="44">
      <c r="A44" s="0">
        <f>'Dataset'!B44</f>
      </c>
      <c r="B44" s="0">
        <f>'Dataset'!C44</f>
      </c>
      <c r="C44" s="0">
        <f>'Dataset'!D44</f>
      </c>
      <c r="D44" s="0">
        <f>'Dataset'!E44</f>
      </c>
      <c r="E44" s="0">
        <f>'Dataset'!F44</f>
      </c>
    </row>
    <row r="45">
      <c r="A45" s="0">
        <f>'Dataset'!B45</f>
      </c>
      <c r="B45" s="0">
        <f>'Dataset'!C45</f>
      </c>
      <c r="C45" s="0">
        <f>'Dataset'!D45</f>
      </c>
      <c r="D45" s="0">
        <f>'Dataset'!E45</f>
      </c>
      <c r="E45" s="0">
        <f>'Dataset'!F45</f>
      </c>
    </row>
    <row r="46">
      <c r="A46" s="0">
        <f>'Dataset'!B46</f>
      </c>
      <c r="B46" s="0">
        <f>'Dataset'!C46</f>
      </c>
      <c r="C46" s="0">
        <f>'Dataset'!D46</f>
      </c>
      <c r="D46" s="0">
        <f>'Dataset'!E46</f>
      </c>
      <c r="E46" s="0">
        <f>'Dataset'!F46</f>
      </c>
    </row>
    <row r="47">
      <c r="A47" s="0">
        <f>'Dataset'!B47</f>
      </c>
      <c r="B47" s="0">
        <f>'Dataset'!C47</f>
      </c>
      <c r="C47" s="0">
        <f>'Dataset'!D47</f>
      </c>
      <c r="D47" s="0">
        <f>'Dataset'!E47</f>
      </c>
      <c r="E47" s="0">
        <f>'Dataset'!F47</f>
      </c>
    </row>
    <row r="48">
      <c r="A48" s="0">
        <f>'Dataset'!B48</f>
      </c>
      <c r="B48" s="0">
        <f>'Dataset'!C48</f>
      </c>
      <c r="C48" s="0">
        <f>'Dataset'!D48</f>
      </c>
      <c r="D48" s="0">
        <f>'Dataset'!E48</f>
      </c>
      <c r="E48" s="0">
        <f>'Dataset'!F48</f>
      </c>
    </row>
    <row r="49">
      <c r="A49" s="0">
        <f>'Dataset'!B49</f>
      </c>
      <c r="B49" s="0">
        <f>'Dataset'!C49</f>
      </c>
      <c r="C49" s="0">
        <f>'Dataset'!D49</f>
      </c>
      <c r="D49" s="0">
        <f>'Dataset'!E49</f>
      </c>
      <c r="E49" s="0">
        <f>'Dataset'!F49</f>
      </c>
    </row>
    <row r="50">
      <c r="A50" s="0">
        <f>'Dataset'!B50</f>
      </c>
      <c r="B50" s="0">
        <f>'Dataset'!C50</f>
      </c>
      <c r="C50" s="0">
        <f>'Dataset'!D50</f>
      </c>
      <c r="D50" s="0">
        <f>'Dataset'!E50</f>
      </c>
      <c r="E50" s="0">
        <f>'Dataset'!F50</f>
      </c>
    </row>
    <row r="51">
      <c r="A51" s="0">
        <f>'Dataset'!B51</f>
      </c>
      <c r="B51" s="0">
        <f>'Dataset'!C51</f>
      </c>
      <c r="C51" s="0">
        <f>'Dataset'!D51</f>
      </c>
      <c r="D51" s="0">
        <f>'Dataset'!E51</f>
      </c>
      <c r="E51" s="0">
        <f>'Dataset'!F51</f>
      </c>
    </row>
    <row r="52">
      <c r="A52" s="0">
        <f>'Dataset'!B52</f>
      </c>
      <c r="B52" s="0">
        <f>'Dataset'!C52</f>
      </c>
      <c r="C52" s="0">
        <f>'Dataset'!D52</f>
      </c>
      <c r="D52" s="0">
        <f>'Dataset'!E52</f>
      </c>
      <c r="E52" s="0">
        <f>'Dataset'!F52</f>
      </c>
    </row>
    <row r="53">
      <c r="A53" s="0">
        <f>'Dataset'!B53</f>
      </c>
      <c r="B53" s="0">
        <f>'Dataset'!C53</f>
      </c>
      <c r="C53" s="0">
        <f>'Dataset'!D53</f>
      </c>
      <c r="D53" s="0">
        <f>'Dataset'!E53</f>
      </c>
      <c r="E53" s="0">
        <f>'Dataset'!F53</f>
      </c>
    </row>
    <row r="54">
      <c r="A54" s="0">
        <f>'Dataset'!B54</f>
      </c>
      <c r="B54" s="0">
        <f>'Dataset'!C54</f>
      </c>
      <c r="C54" s="0">
        <f>'Dataset'!D54</f>
      </c>
      <c r="D54" s="0">
        <f>'Dataset'!E54</f>
      </c>
      <c r="E54" s="0">
        <f>'Dataset'!F54</f>
      </c>
    </row>
    <row r="55">
      <c r="A55" s="0">
        <f>'Dataset'!B55</f>
      </c>
      <c r="B55" s="0">
        <f>'Dataset'!C55</f>
      </c>
      <c r="C55" s="0">
        <f>'Dataset'!D55</f>
      </c>
      <c r="D55" s="0">
        <f>'Dataset'!E55</f>
      </c>
      <c r="E55" s="0">
        <f>'Dataset'!F55</f>
      </c>
    </row>
    <row r="56">
      <c r="A56" s="0">
        <f>'Dataset'!B56</f>
      </c>
      <c r="B56" s="0">
        <f>'Dataset'!C56</f>
      </c>
      <c r="C56" s="0">
        <f>'Dataset'!D56</f>
      </c>
      <c r="D56" s="0">
        <f>'Dataset'!E56</f>
      </c>
      <c r="E56" s="0">
        <f>'Dataset'!F56</f>
      </c>
    </row>
    <row r="57">
      <c r="A57" s="0">
        <f>'Dataset'!B57</f>
      </c>
      <c r="B57" s="0">
        <f>'Dataset'!C57</f>
      </c>
      <c r="C57" s="0">
        <f>'Dataset'!D57</f>
      </c>
      <c r="D57" s="0">
        <f>'Dataset'!E57</f>
      </c>
      <c r="E57" s="0">
        <f>'Dataset'!F57</f>
      </c>
    </row>
    <row r="58">
      <c r="A58" s="0">
        <f>'Dataset'!B58</f>
      </c>
      <c r="B58" s="0">
        <f>'Dataset'!C58</f>
      </c>
      <c r="C58" s="0">
        <f>'Dataset'!D58</f>
      </c>
      <c r="D58" s="0">
        <f>'Dataset'!E58</f>
      </c>
      <c r="E58" s="0">
        <f>'Dataset'!F58</f>
      </c>
    </row>
    <row r="59">
      <c r="A59" s="0">
        <f>'Dataset'!B59</f>
      </c>
      <c r="B59" s="0">
        <f>'Dataset'!C59</f>
      </c>
      <c r="C59" s="0">
        <f>'Dataset'!D59</f>
      </c>
      <c r="D59" s="0">
        <f>'Dataset'!E59</f>
      </c>
      <c r="E59" s="0">
        <f>'Dataset'!F59</f>
      </c>
    </row>
    <row r="60">
      <c r="A60" s="0">
        <f>'Dataset'!B60</f>
      </c>
      <c r="B60" s="0">
        <f>'Dataset'!C60</f>
      </c>
      <c r="C60" s="0">
        <f>'Dataset'!D60</f>
      </c>
      <c r="D60" s="0">
        <f>'Dataset'!E60</f>
      </c>
      <c r="E60" s="0">
        <f>'Dataset'!F60</f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J60"/>
  <sheetViews>
    <sheetView workbookViewId="0"/>
  </sheetViews>
  <sheetFormatPr defaultRowHeight="15"/>
  <cols>
    <col min="2" max="2" width="14.2425584793091" customWidth="1"/>
    <col min="3" max="3" width="15.9125690460205" customWidth="1"/>
    <col min="4" max="4" width="13.6069793701172" customWidth="1"/>
    <col min="5" max="5" width="12.8788976669312" customWidth="1"/>
    <col min="6" max="6" width="9.140625" customWidth="1"/>
    <col min="7" max="7" width="13.082799911499" customWidth="1"/>
    <col min="9" max="9" width="26.4956130981445" customWidth="1"/>
    <col min="10" max="10" width="24.086576461792" customWidth="1"/>
  </cols>
  <sheetData>
    <row r="1">
      <c r="A1" s="0" t="s">
        <v>37</v>
      </c>
      <c r="B1" s="0" t="s">
        <v>38</v>
      </c>
      <c r="C1" s="0" t="s">
        <v>39</v>
      </c>
      <c r="D1" s="0" t="s">
        <v>40</v>
      </c>
      <c r="E1" s="0" t="s">
        <v>41</v>
      </c>
      <c r="F1" s="0" t="s">
        <v>42</v>
      </c>
      <c r="G1" s="0" t="s">
        <v>43</v>
      </c>
      <c r="I1" s="0" t="s">
        <v>44</v>
      </c>
      <c r="J1" s="0" t="s">
        <v>45</v>
      </c>
    </row>
    <row r="2">
      <c r="A2" s="0">
        <v>0</v>
      </c>
      <c r="B2" s="2">
        <f>'Dataset'!H2</f>
      </c>
      <c r="C2" s="2">
        <f ref="C2:C60" t="shared" si="1">J2</f>
      </c>
      <c r="D2" s="2">
        <f ref="D2:D60" t="shared" si="2">ABS(B2 - C2)</f>
      </c>
      <c r="E2" s="2">
        <f ref="E2:E60" t="shared" si="3">ABS(D2 / B2)</f>
      </c>
      <c r="F2" s="2">
        <f ref="F2:F60" t="shared" si="4">C2 - B2</f>
      </c>
      <c r="G2" s="2">
        <f ref="G2:G60" t="shared" si="5">POWER(F2, 2)</f>
      </c>
      <c r="I2" s="2">
        <f>=(-0.286669296154953*Inputs!$C2+LN(-0.823319267634673*Inputs!$B2)*-0.117836178818682+1*Inputs!$A2*1*Inputs!$A2*(1.49247387988838*Inputs!$E2+-2.19521757439065*Inputs!$A2)*-0.591268522405237+1/((-0.174832953087852*Inputs!$B2+-2.43277827768041*Inputs!$C2)*(1.62602292066634*Inputs!$D2+-2.19521757439065*Inputs!$A2)*117.986366978671)+0.521421793687682)</f>
      </c>
      <c r="J2" s="2">
        <f ref="J2:J60" t="shared" si="6">IFERROR(IF(I2 &gt; Model!EstimationLimitUpper, Model!EstimationLimitUpper, IF(I2 &lt; Model!EstimationLimitLower, Model!EstimationLimitLower, I2)), AVERAGE(Model!EstimationLimitLower, Model!EstimationLimitUpper))</f>
      </c>
    </row>
    <row r="3">
      <c r="A3" s="0">
        <v>1</v>
      </c>
      <c r="B3" s="2">
        <f>'Dataset'!H3</f>
      </c>
      <c r="C3" s="2">
        <f t="shared" si="1"/>
      </c>
      <c r="D3" s="2">
        <f t="shared" si="2"/>
      </c>
      <c r="E3" s="2">
        <f t="shared" si="3"/>
      </c>
      <c r="F3" s="2">
        <f t="shared" si="4"/>
      </c>
      <c r="G3" s="2">
        <f t="shared" si="5"/>
      </c>
      <c r="I3" s="2">
        <f>=(-0.286669296154953*Inputs!$C3+LN(-0.823319267634673*Inputs!$B3)*-0.117836178818682+1*Inputs!$A3*1*Inputs!$A3*(1.49247387988838*Inputs!$E3+-2.19521757439065*Inputs!$A3)*-0.591268522405237+1/((-0.174832953087852*Inputs!$B3+-2.43277827768041*Inputs!$C3)*(1.62602292066634*Inputs!$D3+-2.19521757439065*Inputs!$A3)*117.986366978671)+0.521421793687682)</f>
      </c>
      <c r="J3" s="2">
        <f t="shared" si="6"/>
      </c>
    </row>
    <row r="4">
      <c r="A4" s="0">
        <v>2</v>
      </c>
      <c r="B4" s="2">
        <f>'Dataset'!H4</f>
      </c>
      <c r="C4" s="2">
        <f t="shared" si="1"/>
      </c>
      <c r="D4" s="2">
        <f t="shared" si="2"/>
      </c>
      <c r="E4" s="2">
        <f t="shared" si="3"/>
      </c>
      <c r="F4" s="2">
        <f t="shared" si="4"/>
      </c>
      <c r="G4" s="2">
        <f t="shared" si="5"/>
      </c>
      <c r="I4" s="2">
        <f>=(-0.286669296154953*Inputs!$C4+LN(-0.823319267634673*Inputs!$B4)*-0.117836178818682+1*Inputs!$A4*1*Inputs!$A4*(1.49247387988838*Inputs!$E4+-2.19521757439065*Inputs!$A4)*-0.591268522405237+1/((-0.174832953087852*Inputs!$B4+-2.43277827768041*Inputs!$C4)*(1.62602292066634*Inputs!$D4+-2.19521757439065*Inputs!$A4)*117.986366978671)+0.521421793687682)</f>
      </c>
      <c r="J4" s="2">
        <f t="shared" si="6"/>
      </c>
    </row>
    <row r="5">
      <c r="A5" s="0">
        <v>3</v>
      </c>
      <c r="B5" s="2">
        <f>'Dataset'!H5</f>
      </c>
      <c r="C5" s="2">
        <f t="shared" si="1"/>
      </c>
      <c r="D5" s="2">
        <f t="shared" si="2"/>
      </c>
      <c r="E5" s="2">
        <f t="shared" si="3"/>
      </c>
      <c r="F5" s="2">
        <f t="shared" si="4"/>
      </c>
      <c r="G5" s="2">
        <f t="shared" si="5"/>
      </c>
      <c r="I5" s="2">
        <f>=(-0.286669296154953*Inputs!$C5+LN(-0.823319267634673*Inputs!$B5)*-0.117836178818682+1*Inputs!$A5*1*Inputs!$A5*(1.49247387988838*Inputs!$E5+-2.19521757439065*Inputs!$A5)*-0.591268522405237+1/((-0.174832953087852*Inputs!$B5+-2.43277827768041*Inputs!$C5)*(1.62602292066634*Inputs!$D5+-2.19521757439065*Inputs!$A5)*117.986366978671)+0.521421793687682)</f>
      </c>
      <c r="J5" s="2">
        <f t="shared" si="6"/>
      </c>
    </row>
    <row r="6">
      <c r="A6" s="0">
        <v>4</v>
      </c>
      <c r="B6" s="2">
        <f>'Dataset'!H6</f>
      </c>
      <c r="C6" s="2">
        <f t="shared" si="1"/>
      </c>
      <c r="D6" s="2">
        <f t="shared" si="2"/>
      </c>
      <c r="E6" s="2">
        <f t="shared" si="3"/>
      </c>
      <c r="F6" s="2">
        <f t="shared" si="4"/>
      </c>
      <c r="G6" s="2">
        <f t="shared" si="5"/>
      </c>
      <c r="I6" s="2">
        <f>=(-0.286669296154953*Inputs!$C6+LN(-0.823319267634673*Inputs!$B6)*-0.117836178818682+1*Inputs!$A6*1*Inputs!$A6*(1.49247387988838*Inputs!$E6+-2.19521757439065*Inputs!$A6)*-0.591268522405237+1/((-0.174832953087852*Inputs!$B6+-2.43277827768041*Inputs!$C6)*(1.62602292066634*Inputs!$D6+-2.19521757439065*Inputs!$A6)*117.986366978671)+0.521421793687682)</f>
      </c>
      <c r="J6" s="2">
        <f t="shared" si="6"/>
      </c>
    </row>
    <row r="7">
      <c r="A7" s="0">
        <v>5</v>
      </c>
      <c r="B7" s="2">
        <f>'Dataset'!H7</f>
      </c>
      <c r="C7" s="2">
        <f t="shared" si="1"/>
      </c>
      <c r="D7" s="2">
        <f t="shared" si="2"/>
      </c>
      <c r="E7" s="2">
        <f t="shared" si="3"/>
      </c>
      <c r="F7" s="2">
        <f t="shared" si="4"/>
      </c>
      <c r="G7" s="2">
        <f t="shared" si="5"/>
      </c>
      <c r="I7" s="2">
        <f>=(-0.286669296154953*Inputs!$C7+LN(-0.823319267634673*Inputs!$B7)*-0.117836178818682+1*Inputs!$A7*1*Inputs!$A7*(1.49247387988838*Inputs!$E7+-2.19521757439065*Inputs!$A7)*-0.591268522405237+1/((-0.174832953087852*Inputs!$B7+-2.43277827768041*Inputs!$C7)*(1.62602292066634*Inputs!$D7+-2.19521757439065*Inputs!$A7)*117.986366978671)+0.521421793687682)</f>
      </c>
      <c r="J7" s="2">
        <f t="shared" si="6"/>
      </c>
    </row>
    <row r="8">
      <c r="A8" s="0">
        <v>6</v>
      </c>
      <c r="B8" s="2">
        <f>'Dataset'!H8</f>
      </c>
      <c r="C8" s="2">
        <f t="shared" si="1"/>
      </c>
      <c r="D8" s="2">
        <f t="shared" si="2"/>
      </c>
      <c r="E8" s="2">
        <f t="shared" si="3"/>
      </c>
      <c r="F8" s="2">
        <f t="shared" si="4"/>
      </c>
      <c r="G8" s="2">
        <f t="shared" si="5"/>
      </c>
      <c r="I8" s="2">
        <f>=(-0.286669296154953*Inputs!$C8+LN(-0.823319267634673*Inputs!$B8)*-0.117836178818682+1*Inputs!$A8*1*Inputs!$A8*(1.49247387988838*Inputs!$E8+-2.19521757439065*Inputs!$A8)*-0.591268522405237+1/((-0.174832953087852*Inputs!$B8+-2.43277827768041*Inputs!$C8)*(1.62602292066634*Inputs!$D8+-2.19521757439065*Inputs!$A8)*117.986366978671)+0.521421793687682)</f>
      </c>
      <c r="J8" s="2">
        <f t="shared" si="6"/>
      </c>
    </row>
    <row r="9">
      <c r="A9" s="0">
        <v>7</v>
      </c>
      <c r="B9" s="2">
        <f>'Dataset'!H9</f>
      </c>
      <c r="C9" s="2">
        <f t="shared" si="1"/>
      </c>
      <c r="D9" s="2">
        <f t="shared" si="2"/>
      </c>
      <c r="E9" s="2">
        <f t="shared" si="3"/>
      </c>
      <c r="F9" s="2">
        <f t="shared" si="4"/>
      </c>
      <c r="G9" s="2">
        <f t="shared" si="5"/>
      </c>
      <c r="I9" s="2">
        <f>=(-0.286669296154953*Inputs!$C9+LN(-0.823319267634673*Inputs!$B9)*-0.117836178818682+1*Inputs!$A9*1*Inputs!$A9*(1.49247387988838*Inputs!$E9+-2.19521757439065*Inputs!$A9)*-0.591268522405237+1/((-0.174832953087852*Inputs!$B9+-2.43277827768041*Inputs!$C9)*(1.62602292066634*Inputs!$D9+-2.19521757439065*Inputs!$A9)*117.986366978671)+0.521421793687682)</f>
      </c>
      <c r="J9" s="2">
        <f t="shared" si="6"/>
      </c>
    </row>
    <row r="10">
      <c r="A10" s="0">
        <v>8</v>
      </c>
      <c r="B10" s="2">
        <f>'Dataset'!H10</f>
      </c>
      <c r="C10" s="2">
        <f t="shared" si="1"/>
      </c>
      <c r="D10" s="2">
        <f t="shared" si="2"/>
      </c>
      <c r="E10" s="2">
        <f t="shared" si="3"/>
      </c>
      <c r="F10" s="2">
        <f t="shared" si="4"/>
      </c>
      <c r="G10" s="2">
        <f t="shared" si="5"/>
      </c>
      <c r="I10" s="2">
        <f>=(-0.286669296154953*Inputs!$C10+LN(-0.823319267634673*Inputs!$B10)*-0.117836178818682+1*Inputs!$A10*1*Inputs!$A10*(1.49247387988838*Inputs!$E10+-2.19521757439065*Inputs!$A10)*-0.591268522405237+1/((-0.174832953087852*Inputs!$B10+-2.43277827768041*Inputs!$C10)*(1.62602292066634*Inputs!$D10+-2.19521757439065*Inputs!$A10)*117.986366978671)+0.521421793687682)</f>
      </c>
      <c r="J10" s="2">
        <f t="shared" si="6"/>
      </c>
    </row>
    <row r="11">
      <c r="A11" s="0">
        <v>9</v>
      </c>
      <c r="B11" s="2">
        <f>'Dataset'!H11</f>
      </c>
      <c r="C11" s="2">
        <f t="shared" si="1"/>
      </c>
      <c r="D11" s="2">
        <f t="shared" si="2"/>
      </c>
      <c r="E11" s="2">
        <f t="shared" si="3"/>
      </c>
      <c r="F11" s="2">
        <f t="shared" si="4"/>
      </c>
      <c r="G11" s="2">
        <f t="shared" si="5"/>
      </c>
      <c r="I11" s="2">
        <f>=(-0.286669296154953*Inputs!$C11+LN(-0.823319267634673*Inputs!$B11)*-0.117836178818682+1*Inputs!$A11*1*Inputs!$A11*(1.49247387988838*Inputs!$E11+-2.19521757439065*Inputs!$A11)*-0.591268522405237+1/((-0.174832953087852*Inputs!$B11+-2.43277827768041*Inputs!$C11)*(1.62602292066634*Inputs!$D11+-2.19521757439065*Inputs!$A11)*117.986366978671)+0.521421793687682)</f>
      </c>
      <c r="J11" s="2">
        <f t="shared" si="6"/>
      </c>
    </row>
    <row r="12">
      <c r="A12" s="0">
        <v>10</v>
      </c>
      <c r="B12" s="2">
        <f>'Dataset'!H12</f>
      </c>
      <c r="C12" s="2">
        <f t="shared" si="1"/>
      </c>
      <c r="D12" s="2">
        <f t="shared" si="2"/>
      </c>
      <c r="E12" s="2">
        <f t="shared" si="3"/>
      </c>
      <c r="F12" s="2">
        <f t="shared" si="4"/>
      </c>
      <c r="G12" s="2">
        <f t="shared" si="5"/>
      </c>
      <c r="I12" s="2">
        <f>=(-0.286669296154953*Inputs!$C12+LN(-0.823319267634673*Inputs!$B12)*-0.117836178818682+1*Inputs!$A12*1*Inputs!$A12*(1.49247387988838*Inputs!$E12+-2.19521757439065*Inputs!$A12)*-0.591268522405237+1/((-0.174832953087852*Inputs!$B12+-2.43277827768041*Inputs!$C12)*(1.62602292066634*Inputs!$D12+-2.19521757439065*Inputs!$A12)*117.986366978671)+0.521421793687682)</f>
      </c>
      <c r="J12" s="2">
        <f t="shared" si="6"/>
      </c>
    </row>
    <row r="13">
      <c r="A13" s="0">
        <v>11</v>
      </c>
      <c r="B13" s="2">
        <f>'Dataset'!H13</f>
      </c>
      <c r="C13" s="2">
        <f t="shared" si="1"/>
      </c>
      <c r="D13" s="2">
        <f t="shared" si="2"/>
      </c>
      <c r="E13" s="2">
        <f t="shared" si="3"/>
      </c>
      <c r="F13" s="2">
        <f t="shared" si="4"/>
      </c>
      <c r="G13" s="2">
        <f t="shared" si="5"/>
      </c>
      <c r="I13" s="2">
        <f>=(-0.286669296154953*Inputs!$C13+LN(-0.823319267634673*Inputs!$B13)*-0.117836178818682+1*Inputs!$A13*1*Inputs!$A13*(1.49247387988838*Inputs!$E13+-2.19521757439065*Inputs!$A13)*-0.591268522405237+1/((-0.174832953087852*Inputs!$B13+-2.43277827768041*Inputs!$C13)*(1.62602292066634*Inputs!$D13+-2.19521757439065*Inputs!$A13)*117.986366978671)+0.521421793687682)</f>
      </c>
      <c r="J13" s="2">
        <f t="shared" si="6"/>
      </c>
    </row>
    <row r="14">
      <c r="A14" s="0">
        <v>12</v>
      </c>
      <c r="B14" s="2">
        <f>'Dataset'!H14</f>
      </c>
      <c r="C14" s="2">
        <f t="shared" si="1"/>
      </c>
      <c r="D14" s="2">
        <f t="shared" si="2"/>
      </c>
      <c r="E14" s="2">
        <f t="shared" si="3"/>
      </c>
      <c r="F14" s="2">
        <f t="shared" si="4"/>
      </c>
      <c r="G14" s="2">
        <f t="shared" si="5"/>
      </c>
      <c r="I14" s="2">
        <f>=(-0.286669296154953*Inputs!$C14+LN(-0.823319267634673*Inputs!$B14)*-0.117836178818682+1*Inputs!$A14*1*Inputs!$A14*(1.49247387988838*Inputs!$E14+-2.19521757439065*Inputs!$A14)*-0.591268522405237+1/((-0.174832953087852*Inputs!$B14+-2.43277827768041*Inputs!$C14)*(1.62602292066634*Inputs!$D14+-2.19521757439065*Inputs!$A14)*117.986366978671)+0.521421793687682)</f>
      </c>
      <c r="J14" s="2">
        <f t="shared" si="6"/>
      </c>
    </row>
    <row r="15">
      <c r="A15" s="0">
        <v>13</v>
      </c>
      <c r="B15" s="2">
        <f>'Dataset'!H15</f>
      </c>
      <c r="C15" s="2">
        <f t="shared" si="1"/>
      </c>
      <c r="D15" s="2">
        <f t="shared" si="2"/>
      </c>
      <c r="E15" s="2">
        <f t="shared" si="3"/>
      </c>
      <c r="F15" s="2">
        <f t="shared" si="4"/>
      </c>
      <c r="G15" s="2">
        <f t="shared" si="5"/>
      </c>
      <c r="I15" s="2">
        <f>=(-0.286669296154953*Inputs!$C15+LN(-0.823319267634673*Inputs!$B15)*-0.117836178818682+1*Inputs!$A15*1*Inputs!$A15*(1.49247387988838*Inputs!$E15+-2.19521757439065*Inputs!$A15)*-0.591268522405237+1/((-0.174832953087852*Inputs!$B15+-2.43277827768041*Inputs!$C15)*(1.62602292066634*Inputs!$D15+-2.19521757439065*Inputs!$A15)*117.986366978671)+0.521421793687682)</f>
      </c>
      <c r="J15" s="2">
        <f t="shared" si="6"/>
      </c>
    </row>
    <row r="16">
      <c r="A16" s="0">
        <v>14</v>
      </c>
      <c r="B16" s="2">
        <f>'Dataset'!H16</f>
      </c>
      <c r="C16" s="2">
        <f t="shared" si="1"/>
      </c>
      <c r="D16" s="2">
        <f t="shared" si="2"/>
      </c>
      <c r="E16" s="2">
        <f t="shared" si="3"/>
      </c>
      <c r="F16" s="2">
        <f t="shared" si="4"/>
      </c>
      <c r="G16" s="2">
        <f t="shared" si="5"/>
      </c>
      <c r="I16" s="2">
        <f>=(-0.286669296154953*Inputs!$C16+LN(-0.823319267634673*Inputs!$B16)*-0.117836178818682+1*Inputs!$A16*1*Inputs!$A16*(1.49247387988838*Inputs!$E16+-2.19521757439065*Inputs!$A16)*-0.591268522405237+1/((-0.174832953087852*Inputs!$B16+-2.43277827768041*Inputs!$C16)*(1.62602292066634*Inputs!$D16+-2.19521757439065*Inputs!$A16)*117.986366978671)+0.521421793687682)</f>
      </c>
      <c r="J16" s="2">
        <f t="shared" si="6"/>
      </c>
    </row>
    <row r="17">
      <c r="A17" s="0">
        <v>15</v>
      </c>
      <c r="B17" s="2">
        <f>'Dataset'!H17</f>
      </c>
      <c r="C17" s="2">
        <f t="shared" si="1"/>
      </c>
      <c r="D17" s="2">
        <f t="shared" si="2"/>
      </c>
      <c r="E17" s="2">
        <f t="shared" si="3"/>
      </c>
      <c r="F17" s="2">
        <f t="shared" si="4"/>
      </c>
      <c r="G17" s="2">
        <f t="shared" si="5"/>
      </c>
      <c r="I17" s="2">
        <f>=(-0.286669296154953*Inputs!$C17+LN(-0.823319267634673*Inputs!$B17)*-0.117836178818682+1*Inputs!$A17*1*Inputs!$A17*(1.49247387988838*Inputs!$E17+-2.19521757439065*Inputs!$A17)*-0.591268522405237+1/((-0.174832953087852*Inputs!$B17+-2.43277827768041*Inputs!$C17)*(1.62602292066634*Inputs!$D17+-2.19521757439065*Inputs!$A17)*117.986366978671)+0.521421793687682)</f>
      </c>
      <c r="J17" s="2">
        <f t="shared" si="6"/>
      </c>
    </row>
    <row r="18">
      <c r="A18" s="0">
        <v>16</v>
      </c>
      <c r="B18" s="2">
        <f>'Dataset'!H18</f>
      </c>
      <c r="C18" s="2">
        <f t="shared" si="1"/>
      </c>
      <c r="D18" s="2">
        <f t="shared" si="2"/>
      </c>
      <c r="E18" s="2">
        <f t="shared" si="3"/>
      </c>
      <c r="F18" s="2">
        <f t="shared" si="4"/>
      </c>
      <c r="G18" s="2">
        <f t="shared" si="5"/>
      </c>
      <c r="I18" s="2">
        <f>=(-0.286669296154953*Inputs!$C18+LN(-0.823319267634673*Inputs!$B18)*-0.117836178818682+1*Inputs!$A18*1*Inputs!$A18*(1.49247387988838*Inputs!$E18+-2.19521757439065*Inputs!$A18)*-0.591268522405237+1/((-0.174832953087852*Inputs!$B18+-2.43277827768041*Inputs!$C18)*(1.62602292066634*Inputs!$D18+-2.19521757439065*Inputs!$A18)*117.986366978671)+0.521421793687682)</f>
      </c>
      <c r="J18" s="2">
        <f t="shared" si="6"/>
      </c>
    </row>
    <row r="19">
      <c r="A19" s="0">
        <v>17</v>
      </c>
      <c r="B19" s="2">
        <f>'Dataset'!H19</f>
      </c>
      <c r="C19" s="2">
        <f t="shared" si="1"/>
      </c>
      <c r="D19" s="2">
        <f t="shared" si="2"/>
      </c>
      <c r="E19" s="2">
        <f t="shared" si="3"/>
      </c>
      <c r="F19" s="2">
        <f t="shared" si="4"/>
      </c>
      <c r="G19" s="2">
        <f t="shared" si="5"/>
      </c>
      <c r="I19" s="2">
        <f>=(-0.286669296154953*Inputs!$C19+LN(-0.823319267634673*Inputs!$B19)*-0.117836178818682+1*Inputs!$A19*1*Inputs!$A19*(1.49247387988838*Inputs!$E19+-2.19521757439065*Inputs!$A19)*-0.591268522405237+1/((-0.174832953087852*Inputs!$B19+-2.43277827768041*Inputs!$C19)*(1.62602292066634*Inputs!$D19+-2.19521757439065*Inputs!$A19)*117.986366978671)+0.521421793687682)</f>
      </c>
      <c r="J19" s="2">
        <f t="shared" si="6"/>
      </c>
    </row>
    <row r="20">
      <c r="A20" s="0">
        <v>18</v>
      </c>
      <c r="B20" s="2">
        <f>'Dataset'!H20</f>
      </c>
      <c r="C20" s="2">
        <f t="shared" si="1"/>
      </c>
      <c r="D20" s="2">
        <f t="shared" si="2"/>
      </c>
      <c r="E20" s="2">
        <f t="shared" si="3"/>
      </c>
      <c r="F20" s="2">
        <f t="shared" si="4"/>
      </c>
      <c r="G20" s="2">
        <f t="shared" si="5"/>
      </c>
      <c r="I20" s="2">
        <f>=(-0.286669296154953*Inputs!$C20+LN(-0.823319267634673*Inputs!$B20)*-0.117836178818682+1*Inputs!$A20*1*Inputs!$A20*(1.49247387988838*Inputs!$E20+-2.19521757439065*Inputs!$A20)*-0.591268522405237+1/((-0.174832953087852*Inputs!$B20+-2.43277827768041*Inputs!$C20)*(1.62602292066634*Inputs!$D20+-2.19521757439065*Inputs!$A20)*117.986366978671)+0.521421793687682)</f>
      </c>
      <c r="J20" s="2">
        <f t="shared" si="6"/>
      </c>
    </row>
    <row r="21">
      <c r="A21" s="0">
        <v>19</v>
      </c>
      <c r="B21" s="2">
        <f>'Dataset'!H21</f>
      </c>
      <c r="C21" s="2">
        <f t="shared" si="1"/>
      </c>
      <c r="D21" s="2">
        <f t="shared" si="2"/>
      </c>
      <c r="E21" s="2">
        <f t="shared" si="3"/>
      </c>
      <c r="F21" s="2">
        <f t="shared" si="4"/>
      </c>
      <c r="G21" s="2">
        <f t="shared" si="5"/>
      </c>
      <c r="I21" s="2">
        <f>=(-0.286669296154953*Inputs!$C21+LN(-0.823319267634673*Inputs!$B21)*-0.117836178818682+1*Inputs!$A21*1*Inputs!$A21*(1.49247387988838*Inputs!$E21+-2.19521757439065*Inputs!$A21)*-0.591268522405237+1/((-0.174832953087852*Inputs!$B21+-2.43277827768041*Inputs!$C21)*(1.62602292066634*Inputs!$D21+-2.19521757439065*Inputs!$A21)*117.986366978671)+0.521421793687682)</f>
      </c>
      <c r="J21" s="2">
        <f t="shared" si="6"/>
      </c>
    </row>
    <row r="22">
      <c r="A22" s="0">
        <v>20</v>
      </c>
      <c r="B22" s="2">
        <f>'Dataset'!H22</f>
      </c>
      <c r="C22" s="2">
        <f t="shared" si="1"/>
      </c>
      <c r="D22" s="2">
        <f t="shared" si="2"/>
      </c>
      <c r="E22" s="2">
        <f t="shared" si="3"/>
      </c>
      <c r="F22" s="2">
        <f t="shared" si="4"/>
      </c>
      <c r="G22" s="2">
        <f t="shared" si="5"/>
      </c>
      <c r="I22" s="2">
        <f>=(-0.286669296154953*Inputs!$C22+LN(-0.823319267634673*Inputs!$B22)*-0.117836178818682+1*Inputs!$A22*1*Inputs!$A22*(1.49247387988838*Inputs!$E22+-2.19521757439065*Inputs!$A22)*-0.591268522405237+1/((-0.174832953087852*Inputs!$B22+-2.43277827768041*Inputs!$C22)*(1.62602292066634*Inputs!$D22+-2.19521757439065*Inputs!$A22)*117.986366978671)+0.521421793687682)</f>
      </c>
      <c r="J22" s="2">
        <f t="shared" si="6"/>
      </c>
    </row>
    <row r="23">
      <c r="A23" s="0">
        <v>21</v>
      </c>
      <c r="B23" s="2">
        <f>'Dataset'!H23</f>
      </c>
      <c r="C23" s="2">
        <f t="shared" si="1"/>
      </c>
      <c r="D23" s="2">
        <f t="shared" si="2"/>
      </c>
      <c r="E23" s="2">
        <f t="shared" si="3"/>
      </c>
      <c r="F23" s="2">
        <f t="shared" si="4"/>
      </c>
      <c r="G23" s="2">
        <f t="shared" si="5"/>
      </c>
      <c r="I23" s="2">
        <f>=(-0.286669296154953*Inputs!$C23+LN(-0.823319267634673*Inputs!$B23)*-0.117836178818682+1*Inputs!$A23*1*Inputs!$A23*(1.49247387988838*Inputs!$E23+-2.19521757439065*Inputs!$A23)*-0.591268522405237+1/((-0.174832953087852*Inputs!$B23+-2.43277827768041*Inputs!$C23)*(1.62602292066634*Inputs!$D23+-2.19521757439065*Inputs!$A23)*117.986366978671)+0.521421793687682)</f>
      </c>
      <c r="J23" s="2">
        <f t="shared" si="6"/>
      </c>
    </row>
    <row r="24">
      <c r="A24" s="0">
        <v>22</v>
      </c>
      <c r="B24" s="2">
        <f>'Dataset'!H24</f>
      </c>
      <c r="C24" s="2">
        <f t="shared" si="1"/>
      </c>
      <c r="D24" s="2">
        <f t="shared" si="2"/>
      </c>
      <c r="E24" s="2">
        <f t="shared" si="3"/>
      </c>
      <c r="F24" s="2">
        <f t="shared" si="4"/>
      </c>
      <c r="G24" s="2">
        <f t="shared" si="5"/>
      </c>
      <c r="I24" s="2">
        <f>=(-0.286669296154953*Inputs!$C24+LN(-0.823319267634673*Inputs!$B24)*-0.117836178818682+1*Inputs!$A24*1*Inputs!$A24*(1.49247387988838*Inputs!$E24+-2.19521757439065*Inputs!$A24)*-0.591268522405237+1/((-0.174832953087852*Inputs!$B24+-2.43277827768041*Inputs!$C24)*(1.62602292066634*Inputs!$D24+-2.19521757439065*Inputs!$A24)*117.986366978671)+0.521421793687682)</f>
      </c>
      <c r="J24" s="2">
        <f t="shared" si="6"/>
      </c>
    </row>
    <row r="25">
      <c r="A25" s="0">
        <v>23</v>
      </c>
      <c r="B25" s="2">
        <f>'Dataset'!H25</f>
      </c>
      <c r="C25" s="2">
        <f t="shared" si="1"/>
      </c>
      <c r="D25" s="2">
        <f t="shared" si="2"/>
      </c>
      <c r="E25" s="2">
        <f t="shared" si="3"/>
      </c>
      <c r="F25" s="2">
        <f t="shared" si="4"/>
      </c>
      <c r="G25" s="2">
        <f t="shared" si="5"/>
      </c>
      <c r="I25" s="2">
        <f>=(-0.286669296154953*Inputs!$C25+LN(-0.823319267634673*Inputs!$B25)*-0.117836178818682+1*Inputs!$A25*1*Inputs!$A25*(1.49247387988838*Inputs!$E25+-2.19521757439065*Inputs!$A25)*-0.591268522405237+1/((-0.174832953087852*Inputs!$B25+-2.43277827768041*Inputs!$C25)*(1.62602292066634*Inputs!$D25+-2.19521757439065*Inputs!$A25)*117.986366978671)+0.521421793687682)</f>
      </c>
      <c r="J25" s="2">
        <f t="shared" si="6"/>
      </c>
    </row>
    <row r="26">
      <c r="A26" s="0">
        <v>24</v>
      </c>
      <c r="B26" s="2">
        <f>'Dataset'!H26</f>
      </c>
      <c r="C26" s="2">
        <f t="shared" si="1"/>
      </c>
      <c r="D26" s="2">
        <f t="shared" si="2"/>
      </c>
      <c r="E26" s="2">
        <f t="shared" si="3"/>
      </c>
      <c r="F26" s="2">
        <f t="shared" si="4"/>
      </c>
      <c r="G26" s="2">
        <f t="shared" si="5"/>
      </c>
      <c r="I26" s="2">
        <f>=(-0.286669296154953*Inputs!$C26+LN(-0.823319267634673*Inputs!$B26)*-0.117836178818682+1*Inputs!$A26*1*Inputs!$A26*(1.49247387988838*Inputs!$E26+-2.19521757439065*Inputs!$A26)*-0.591268522405237+1/((-0.174832953087852*Inputs!$B26+-2.43277827768041*Inputs!$C26)*(1.62602292066634*Inputs!$D26+-2.19521757439065*Inputs!$A26)*117.986366978671)+0.521421793687682)</f>
      </c>
      <c r="J26" s="2">
        <f t="shared" si="6"/>
      </c>
    </row>
    <row r="27">
      <c r="A27" s="0">
        <v>25</v>
      </c>
      <c r="B27" s="2">
        <f>'Dataset'!H27</f>
      </c>
      <c r="C27" s="2">
        <f t="shared" si="1"/>
      </c>
      <c r="D27" s="2">
        <f t="shared" si="2"/>
      </c>
      <c r="E27" s="2">
        <f t="shared" si="3"/>
      </c>
      <c r="F27" s="2">
        <f t="shared" si="4"/>
      </c>
      <c r="G27" s="2">
        <f t="shared" si="5"/>
      </c>
      <c r="I27" s="2">
        <f>=(-0.286669296154953*Inputs!$C27+LN(-0.823319267634673*Inputs!$B27)*-0.117836178818682+1*Inputs!$A27*1*Inputs!$A27*(1.49247387988838*Inputs!$E27+-2.19521757439065*Inputs!$A27)*-0.591268522405237+1/((-0.174832953087852*Inputs!$B27+-2.43277827768041*Inputs!$C27)*(1.62602292066634*Inputs!$D27+-2.19521757439065*Inputs!$A27)*117.986366978671)+0.521421793687682)</f>
      </c>
      <c r="J27" s="2">
        <f t="shared" si="6"/>
      </c>
    </row>
    <row r="28">
      <c r="A28" s="0">
        <v>26</v>
      </c>
      <c r="B28" s="2">
        <f>'Dataset'!H28</f>
      </c>
      <c r="C28" s="2">
        <f t="shared" si="1"/>
      </c>
      <c r="D28" s="2">
        <f t="shared" si="2"/>
      </c>
      <c r="E28" s="2">
        <f t="shared" si="3"/>
      </c>
      <c r="F28" s="2">
        <f t="shared" si="4"/>
      </c>
      <c r="G28" s="2">
        <f t="shared" si="5"/>
      </c>
      <c r="I28" s="2">
        <f>=(-0.286669296154953*Inputs!$C28+LN(-0.823319267634673*Inputs!$B28)*-0.117836178818682+1*Inputs!$A28*1*Inputs!$A28*(1.49247387988838*Inputs!$E28+-2.19521757439065*Inputs!$A28)*-0.591268522405237+1/((-0.174832953087852*Inputs!$B28+-2.43277827768041*Inputs!$C28)*(1.62602292066634*Inputs!$D28+-2.19521757439065*Inputs!$A28)*117.986366978671)+0.521421793687682)</f>
      </c>
      <c r="J28" s="2">
        <f t="shared" si="6"/>
      </c>
    </row>
    <row r="29">
      <c r="A29" s="0">
        <v>27</v>
      </c>
      <c r="B29" s="2">
        <f>'Dataset'!H29</f>
      </c>
      <c r="C29" s="2">
        <f t="shared" si="1"/>
      </c>
      <c r="D29" s="2">
        <f t="shared" si="2"/>
      </c>
      <c r="E29" s="2">
        <f t="shared" si="3"/>
      </c>
      <c r="F29" s="2">
        <f t="shared" si="4"/>
      </c>
      <c r="G29" s="2">
        <f t="shared" si="5"/>
      </c>
      <c r="I29" s="2">
        <f>=(-0.286669296154953*Inputs!$C29+LN(-0.823319267634673*Inputs!$B29)*-0.117836178818682+1*Inputs!$A29*1*Inputs!$A29*(1.49247387988838*Inputs!$E29+-2.19521757439065*Inputs!$A29)*-0.591268522405237+1/((-0.174832953087852*Inputs!$B29+-2.43277827768041*Inputs!$C29)*(1.62602292066634*Inputs!$D29+-2.19521757439065*Inputs!$A29)*117.986366978671)+0.521421793687682)</f>
      </c>
      <c r="J29" s="2">
        <f t="shared" si="6"/>
      </c>
    </row>
    <row r="30">
      <c r="A30" s="0">
        <v>28</v>
      </c>
      <c r="B30" s="2">
        <f>'Dataset'!H30</f>
      </c>
      <c r="C30" s="2">
        <f t="shared" si="1"/>
      </c>
      <c r="D30" s="2">
        <f t="shared" si="2"/>
      </c>
      <c r="E30" s="2">
        <f t="shared" si="3"/>
      </c>
      <c r="F30" s="2">
        <f t="shared" si="4"/>
      </c>
      <c r="G30" s="2">
        <f t="shared" si="5"/>
      </c>
      <c r="I30" s="2">
        <f>=(-0.286669296154953*Inputs!$C30+LN(-0.823319267634673*Inputs!$B30)*-0.117836178818682+1*Inputs!$A30*1*Inputs!$A30*(1.49247387988838*Inputs!$E30+-2.19521757439065*Inputs!$A30)*-0.591268522405237+1/((-0.174832953087852*Inputs!$B30+-2.43277827768041*Inputs!$C30)*(1.62602292066634*Inputs!$D30+-2.19521757439065*Inputs!$A30)*117.986366978671)+0.521421793687682)</f>
      </c>
      <c r="J30" s="2">
        <f t="shared" si="6"/>
      </c>
    </row>
    <row r="31">
      <c r="A31" s="0">
        <v>29</v>
      </c>
      <c r="B31" s="2">
        <f>'Dataset'!H31</f>
      </c>
      <c r="C31" s="2">
        <f t="shared" si="1"/>
      </c>
      <c r="D31" s="2">
        <f t="shared" si="2"/>
      </c>
      <c r="E31" s="2">
        <f t="shared" si="3"/>
      </c>
      <c r="F31" s="2">
        <f t="shared" si="4"/>
      </c>
      <c r="G31" s="2">
        <f t="shared" si="5"/>
      </c>
      <c r="I31" s="2">
        <f>=(-0.286669296154953*Inputs!$C31+LN(-0.823319267634673*Inputs!$B31)*-0.117836178818682+1*Inputs!$A31*1*Inputs!$A31*(1.49247387988838*Inputs!$E31+-2.19521757439065*Inputs!$A31)*-0.591268522405237+1/((-0.174832953087852*Inputs!$B31+-2.43277827768041*Inputs!$C31)*(1.62602292066634*Inputs!$D31+-2.19521757439065*Inputs!$A31)*117.986366978671)+0.521421793687682)</f>
      </c>
      <c r="J31" s="2">
        <f t="shared" si="6"/>
      </c>
    </row>
    <row r="32">
      <c r="A32" s="0">
        <v>30</v>
      </c>
      <c r="B32" s="2">
        <f>'Dataset'!H32</f>
      </c>
      <c r="C32" s="2">
        <f t="shared" si="1"/>
      </c>
      <c r="D32" s="2">
        <f t="shared" si="2"/>
      </c>
      <c r="E32" s="2">
        <f t="shared" si="3"/>
      </c>
      <c r="F32" s="2">
        <f t="shared" si="4"/>
      </c>
      <c r="G32" s="2">
        <f t="shared" si="5"/>
      </c>
      <c r="I32" s="2">
        <f>=(-0.286669296154953*Inputs!$C32+LN(-0.823319267634673*Inputs!$B32)*-0.117836178818682+1*Inputs!$A32*1*Inputs!$A32*(1.49247387988838*Inputs!$E32+-2.19521757439065*Inputs!$A32)*-0.591268522405237+1/((-0.174832953087852*Inputs!$B32+-2.43277827768041*Inputs!$C32)*(1.62602292066634*Inputs!$D32+-2.19521757439065*Inputs!$A32)*117.986366978671)+0.521421793687682)</f>
      </c>
      <c r="J32" s="2">
        <f t="shared" si="6"/>
      </c>
    </row>
    <row r="33">
      <c r="A33" s="0">
        <v>31</v>
      </c>
      <c r="B33" s="2">
        <f>'Dataset'!H33</f>
      </c>
      <c r="C33" s="2">
        <f t="shared" si="1"/>
      </c>
      <c r="D33" s="2">
        <f t="shared" si="2"/>
      </c>
      <c r="E33" s="2">
        <f t="shared" si="3"/>
      </c>
      <c r="F33" s="2">
        <f t="shared" si="4"/>
      </c>
      <c r="G33" s="2">
        <f t="shared" si="5"/>
      </c>
      <c r="I33" s="2">
        <f>=(-0.286669296154953*Inputs!$C33+LN(-0.823319267634673*Inputs!$B33)*-0.117836178818682+1*Inputs!$A33*1*Inputs!$A33*(1.49247387988838*Inputs!$E33+-2.19521757439065*Inputs!$A33)*-0.591268522405237+1/((-0.174832953087852*Inputs!$B33+-2.43277827768041*Inputs!$C33)*(1.62602292066634*Inputs!$D33+-2.19521757439065*Inputs!$A33)*117.986366978671)+0.521421793687682)</f>
      </c>
      <c r="J33" s="2">
        <f t="shared" si="6"/>
      </c>
    </row>
    <row r="34">
      <c r="A34" s="0">
        <v>32</v>
      </c>
      <c r="B34" s="2">
        <f>'Dataset'!H34</f>
      </c>
      <c r="C34" s="2">
        <f t="shared" si="1"/>
      </c>
      <c r="D34" s="2">
        <f t="shared" si="2"/>
      </c>
      <c r="E34" s="2">
        <f t="shared" si="3"/>
      </c>
      <c r="F34" s="2">
        <f t="shared" si="4"/>
      </c>
      <c r="G34" s="2">
        <f t="shared" si="5"/>
      </c>
      <c r="I34" s="2">
        <f>=(-0.286669296154953*Inputs!$C34+LN(-0.823319267634673*Inputs!$B34)*-0.117836178818682+1*Inputs!$A34*1*Inputs!$A34*(1.49247387988838*Inputs!$E34+-2.19521757439065*Inputs!$A34)*-0.591268522405237+1/((-0.174832953087852*Inputs!$B34+-2.43277827768041*Inputs!$C34)*(1.62602292066634*Inputs!$D34+-2.19521757439065*Inputs!$A34)*117.986366978671)+0.521421793687682)</f>
      </c>
      <c r="J34" s="2">
        <f t="shared" si="6"/>
      </c>
    </row>
    <row r="35">
      <c r="A35" s="0">
        <v>33</v>
      </c>
      <c r="B35" s="2">
        <f>'Dataset'!H35</f>
      </c>
      <c r="C35" s="2">
        <f t="shared" si="1"/>
      </c>
      <c r="D35" s="2">
        <f t="shared" si="2"/>
      </c>
      <c r="E35" s="2">
        <f t="shared" si="3"/>
      </c>
      <c r="F35" s="2">
        <f t="shared" si="4"/>
      </c>
      <c r="G35" s="2">
        <f t="shared" si="5"/>
      </c>
      <c r="I35" s="2">
        <f>=(-0.286669296154953*Inputs!$C35+LN(-0.823319267634673*Inputs!$B35)*-0.117836178818682+1*Inputs!$A35*1*Inputs!$A35*(1.49247387988838*Inputs!$E35+-2.19521757439065*Inputs!$A35)*-0.591268522405237+1/((-0.174832953087852*Inputs!$B35+-2.43277827768041*Inputs!$C35)*(1.62602292066634*Inputs!$D35+-2.19521757439065*Inputs!$A35)*117.986366978671)+0.521421793687682)</f>
      </c>
      <c r="J35" s="2">
        <f t="shared" si="6"/>
      </c>
    </row>
    <row r="36">
      <c r="A36" s="0">
        <v>34</v>
      </c>
      <c r="B36" s="2">
        <f>'Dataset'!H36</f>
      </c>
      <c r="C36" s="2">
        <f t="shared" si="1"/>
      </c>
      <c r="D36" s="2">
        <f t="shared" si="2"/>
      </c>
      <c r="E36" s="2">
        <f t="shared" si="3"/>
      </c>
      <c r="F36" s="2">
        <f t="shared" si="4"/>
      </c>
      <c r="G36" s="2">
        <f t="shared" si="5"/>
      </c>
      <c r="I36" s="2">
        <f>=(-0.286669296154953*Inputs!$C36+LN(-0.823319267634673*Inputs!$B36)*-0.117836178818682+1*Inputs!$A36*1*Inputs!$A36*(1.49247387988838*Inputs!$E36+-2.19521757439065*Inputs!$A36)*-0.591268522405237+1/((-0.174832953087852*Inputs!$B36+-2.43277827768041*Inputs!$C36)*(1.62602292066634*Inputs!$D36+-2.19521757439065*Inputs!$A36)*117.986366978671)+0.521421793687682)</f>
      </c>
      <c r="J36" s="2">
        <f t="shared" si="6"/>
      </c>
    </row>
    <row r="37">
      <c r="A37" s="0">
        <v>35</v>
      </c>
      <c r="B37" s="2">
        <f>'Dataset'!H37</f>
      </c>
      <c r="C37" s="2">
        <f t="shared" si="1"/>
      </c>
      <c r="D37" s="2">
        <f t="shared" si="2"/>
      </c>
      <c r="E37" s="2">
        <f t="shared" si="3"/>
      </c>
      <c r="F37" s="2">
        <f t="shared" si="4"/>
      </c>
      <c r="G37" s="2">
        <f t="shared" si="5"/>
      </c>
      <c r="I37" s="2">
        <f>=(-0.286669296154953*Inputs!$C37+LN(-0.823319267634673*Inputs!$B37)*-0.117836178818682+1*Inputs!$A37*1*Inputs!$A37*(1.49247387988838*Inputs!$E37+-2.19521757439065*Inputs!$A37)*-0.591268522405237+1/((-0.174832953087852*Inputs!$B37+-2.43277827768041*Inputs!$C37)*(1.62602292066634*Inputs!$D37+-2.19521757439065*Inputs!$A37)*117.986366978671)+0.521421793687682)</f>
      </c>
      <c r="J37" s="2">
        <f t="shared" si="6"/>
      </c>
    </row>
    <row r="38">
      <c r="A38" s="0">
        <v>36</v>
      </c>
      <c r="B38" s="2">
        <f>'Dataset'!H38</f>
      </c>
      <c r="C38" s="2">
        <f t="shared" si="1"/>
      </c>
      <c r="D38" s="2">
        <f t="shared" si="2"/>
      </c>
      <c r="E38" s="2">
        <f t="shared" si="3"/>
      </c>
      <c r="F38" s="2">
        <f t="shared" si="4"/>
      </c>
      <c r="G38" s="2">
        <f t="shared" si="5"/>
      </c>
      <c r="I38" s="2">
        <f>=(-0.286669296154953*Inputs!$C38+LN(-0.823319267634673*Inputs!$B38)*-0.117836178818682+1*Inputs!$A38*1*Inputs!$A38*(1.49247387988838*Inputs!$E38+-2.19521757439065*Inputs!$A38)*-0.591268522405237+1/((-0.174832953087852*Inputs!$B38+-2.43277827768041*Inputs!$C38)*(1.62602292066634*Inputs!$D38+-2.19521757439065*Inputs!$A38)*117.986366978671)+0.521421793687682)</f>
      </c>
      <c r="J38" s="2">
        <f t="shared" si="6"/>
      </c>
    </row>
    <row r="39">
      <c r="A39" s="0">
        <v>37</v>
      </c>
      <c r="B39" s="2">
        <f>'Dataset'!H39</f>
      </c>
      <c r="C39" s="2">
        <f t="shared" si="1"/>
      </c>
      <c r="D39" s="2">
        <f t="shared" si="2"/>
      </c>
      <c r="E39" s="2">
        <f t="shared" si="3"/>
      </c>
      <c r="F39" s="2">
        <f t="shared" si="4"/>
      </c>
      <c r="G39" s="2">
        <f t="shared" si="5"/>
      </c>
      <c r="I39" s="2">
        <f>=(-0.286669296154953*Inputs!$C39+LN(-0.823319267634673*Inputs!$B39)*-0.117836178818682+1*Inputs!$A39*1*Inputs!$A39*(1.49247387988838*Inputs!$E39+-2.19521757439065*Inputs!$A39)*-0.591268522405237+1/((-0.174832953087852*Inputs!$B39+-2.43277827768041*Inputs!$C39)*(1.62602292066634*Inputs!$D39+-2.19521757439065*Inputs!$A39)*117.986366978671)+0.521421793687682)</f>
      </c>
      <c r="J39" s="2">
        <f t="shared" si="6"/>
      </c>
    </row>
    <row r="40">
      <c r="A40" s="0">
        <v>38</v>
      </c>
      <c r="B40" s="2">
        <f>'Dataset'!H40</f>
      </c>
      <c r="C40" s="2">
        <f t="shared" si="1"/>
      </c>
      <c r="D40" s="2">
        <f t="shared" si="2"/>
      </c>
      <c r="E40" s="2">
        <f t="shared" si="3"/>
      </c>
      <c r="F40" s="2">
        <f t="shared" si="4"/>
      </c>
      <c r="G40" s="2">
        <f t="shared" si="5"/>
      </c>
      <c r="I40" s="2">
        <f>=(-0.286669296154953*Inputs!$C40+LN(-0.823319267634673*Inputs!$B40)*-0.117836178818682+1*Inputs!$A40*1*Inputs!$A40*(1.49247387988838*Inputs!$E40+-2.19521757439065*Inputs!$A40)*-0.591268522405237+1/((-0.174832953087852*Inputs!$B40+-2.43277827768041*Inputs!$C40)*(1.62602292066634*Inputs!$D40+-2.19521757439065*Inputs!$A40)*117.986366978671)+0.521421793687682)</f>
      </c>
      <c r="J40" s="2">
        <f t="shared" si="6"/>
      </c>
    </row>
    <row r="41">
      <c r="A41" s="0">
        <v>39</v>
      </c>
      <c r="B41" s="2">
        <f>'Dataset'!H41</f>
      </c>
      <c r="C41" s="2">
        <f t="shared" si="1"/>
      </c>
      <c r="D41" s="2">
        <f t="shared" si="2"/>
      </c>
      <c r="E41" s="2">
        <f t="shared" si="3"/>
      </c>
      <c r="F41" s="2">
        <f t="shared" si="4"/>
      </c>
      <c r="G41" s="2">
        <f t="shared" si="5"/>
      </c>
      <c r="I41" s="2">
        <f>=(-0.286669296154953*Inputs!$C41+LN(-0.823319267634673*Inputs!$B41)*-0.117836178818682+1*Inputs!$A41*1*Inputs!$A41*(1.49247387988838*Inputs!$E41+-2.19521757439065*Inputs!$A41)*-0.591268522405237+1/((-0.174832953087852*Inputs!$B41+-2.43277827768041*Inputs!$C41)*(1.62602292066634*Inputs!$D41+-2.19521757439065*Inputs!$A41)*117.986366978671)+0.521421793687682)</f>
      </c>
      <c r="J41" s="2">
        <f t="shared" si="6"/>
      </c>
    </row>
    <row r="42">
      <c r="A42" s="0">
        <v>40</v>
      </c>
      <c r="B42" s="2">
        <f>'Dataset'!H42</f>
      </c>
      <c r="C42" s="2">
        <f t="shared" si="1"/>
      </c>
      <c r="D42" s="2">
        <f t="shared" si="2"/>
      </c>
      <c r="E42" s="2">
        <f t="shared" si="3"/>
      </c>
      <c r="F42" s="2">
        <f t="shared" si="4"/>
      </c>
      <c r="G42" s="2">
        <f t="shared" si="5"/>
      </c>
      <c r="I42" s="2">
        <f>=(-0.286669296154953*Inputs!$C42+LN(-0.823319267634673*Inputs!$B42)*-0.117836178818682+1*Inputs!$A42*1*Inputs!$A42*(1.49247387988838*Inputs!$E42+-2.19521757439065*Inputs!$A42)*-0.591268522405237+1/((-0.174832953087852*Inputs!$B42+-2.43277827768041*Inputs!$C42)*(1.62602292066634*Inputs!$D42+-2.19521757439065*Inputs!$A42)*117.986366978671)+0.521421793687682)</f>
      </c>
      <c r="J42" s="2">
        <f t="shared" si="6"/>
      </c>
    </row>
    <row r="43">
      <c r="A43" s="0">
        <v>41</v>
      </c>
      <c r="B43" s="2">
        <f>'Dataset'!H43</f>
      </c>
      <c r="C43" s="2">
        <f t="shared" si="1"/>
      </c>
      <c r="D43" s="2">
        <f t="shared" si="2"/>
      </c>
      <c r="E43" s="2">
        <f t="shared" si="3"/>
      </c>
      <c r="F43" s="2">
        <f t="shared" si="4"/>
      </c>
      <c r="G43" s="2">
        <f t="shared" si="5"/>
      </c>
      <c r="I43" s="2">
        <f>=(-0.286669296154953*Inputs!$C43+LN(-0.823319267634673*Inputs!$B43)*-0.117836178818682+1*Inputs!$A43*1*Inputs!$A43*(1.49247387988838*Inputs!$E43+-2.19521757439065*Inputs!$A43)*-0.591268522405237+1/((-0.174832953087852*Inputs!$B43+-2.43277827768041*Inputs!$C43)*(1.62602292066634*Inputs!$D43+-2.19521757439065*Inputs!$A43)*117.986366978671)+0.521421793687682)</f>
      </c>
      <c r="J43" s="2">
        <f t="shared" si="6"/>
      </c>
    </row>
    <row r="44">
      <c r="A44" s="0">
        <v>42</v>
      </c>
      <c r="B44" s="2">
        <f>'Dataset'!H44</f>
      </c>
      <c r="C44" s="2">
        <f t="shared" si="1"/>
      </c>
      <c r="D44" s="2">
        <f t="shared" si="2"/>
      </c>
      <c r="E44" s="2">
        <f t="shared" si="3"/>
      </c>
      <c r="F44" s="2">
        <f t="shared" si="4"/>
      </c>
      <c r="G44" s="2">
        <f t="shared" si="5"/>
      </c>
      <c r="I44" s="2">
        <f>=(-0.286669296154953*Inputs!$C44+LN(-0.823319267634673*Inputs!$B44)*-0.117836178818682+1*Inputs!$A44*1*Inputs!$A44*(1.49247387988838*Inputs!$E44+-2.19521757439065*Inputs!$A44)*-0.591268522405237+1/((-0.174832953087852*Inputs!$B44+-2.43277827768041*Inputs!$C44)*(1.62602292066634*Inputs!$D44+-2.19521757439065*Inputs!$A44)*117.986366978671)+0.521421793687682)</f>
      </c>
      <c r="J44" s="2">
        <f t="shared" si="6"/>
      </c>
    </row>
    <row r="45">
      <c r="A45" s="0">
        <v>43</v>
      </c>
      <c r="B45" s="2">
        <f>'Dataset'!H45</f>
      </c>
      <c r="C45" s="2">
        <f t="shared" si="1"/>
      </c>
      <c r="D45" s="2">
        <f t="shared" si="2"/>
      </c>
      <c r="E45" s="2">
        <f t="shared" si="3"/>
      </c>
      <c r="F45" s="2">
        <f t="shared" si="4"/>
      </c>
      <c r="G45" s="2">
        <f t="shared" si="5"/>
      </c>
      <c r="I45" s="2">
        <f>=(-0.286669296154953*Inputs!$C45+LN(-0.823319267634673*Inputs!$B45)*-0.117836178818682+1*Inputs!$A45*1*Inputs!$A45*(1.49247387988838*Inputs!$E45+-2.19521757439065*Inputs!$A45)*-0.591268522405237+1/((-0.174832953087852*Inputs!$B45+-2.43277827768041*Inputs!$C45)*(1.62602292066634*Inputs!$D45+-2.19521757439065*Inputs!$A45)*117.986366978671)+0.521421793687682)</f>
      </c>
      <c r="J45" s="2">
        <f t="shared" si="6"/>
      </c>
    </row>
    <row r="46">
      <c r="A46" s="0">
        <v>44</v>
      </c>
      <c r="B46" s="2">
        <f>'Dataset'!H46</f>
      </c>
      <c r="C46" s="2">
        <f t="shared" si="1"/>
      </c>
      <c r="D46" s="2">
        <f t="shared" si="2"/>
      </c>
      <c r="E46" s="2">
        <f t="shared" si="3"/>
      </c>
      <c r="F46" s="2">
        <f t="shared" si="4"/>
      </c>
      <c r="G46" s="2">
        <f t="shared" si="5"/>
      </c>
      <c r="I46" s="2">
        <f>=(-0.286669296154953*Inputs!$C46+LN(-0.823319267634673*Inputs!$B46)*-0.117836178818682+1*Inputs!$A46*1*Inputs!$A46*(1.49247387988838*Inputs!$E46+-2.19521757439065*Inputs!$A46)*-0.591268522405237+1/((-0.174832953087852*Inputs!$B46+-2.43277827768041*Inputs!$C46)*(1.62602292066634*Inputs!$D46+-2.19521757439065*Inputs!$A46)*117.986366978671)+0.521421793687682)</f>
      </c>
      <c r="J46" s="2">
        <f t="shared" si="6"/>
      </c>
    </row>
    <row r="47">
      <c r="A47" s="0">
        <v>45</v>
      </c>
      <c r="B47" s="2">
        <f>'Dataset'!H47</f>
      </c>
      <c r="C47" s="2">
        <f t="shared" si="1"/>
      </c>
      <c r="D47" s="2">
        <f t="shared" si="2"/>
      </c>
      <c r="E47" s="2">
        <f t="shared" si="3"/>
      </c>
      <c r="F47" s="2">
        <f t="shared" si="4"/>
      </c>
      <c r="G47" s="2">
        <f t="shared" si="5"/>
      </c>
      <c r="I47" s="2">
        <f>=(-0.286669296154953*Inputs!$C47+LN(-0.823319267634673*Inputs!$B47)*-0.117836178818682+1*Inputs!$A47*1*Inputs!$A47*(1.49247387988838*Inputs!$E47+-2.19521757439065*Inputs!$A47)*-0.591268522405237+1/((-0.174832953087852*Inputs!$B47+-2.43277827768041*Inputs!$C47)*(1.62602292066634*Inputs!$D47+-2.19521757439065*Inputs!$A47)*117.986366978671)+0.521421793687682)</f>
      </c>
      <c r="J47" s="2">
        <f t="shared" si="6"/>
      </c>
    </row>
    <row r="48">
      <c r="A48" s="0">
        <v>46</v>
      </c>
      <c r="B48" s="2">
        <f>'Dataset'!H48</f>
      </c>
      <c r="C48" s="2">
        <f t="shared" si="1"/>
      </c>
      <c r="D48" s="2">
        <f t="shared" si="2"/>
      </c>
      <c r="E48" s="2">
        <f t="shared" si="3"/>
      </c>
      <c r="F48" s="2">
        <f t="shared" si="4"/>
      </c>
      <c r="G48" s="2">
        <f t="shared" si="5"/>
      </c>
      <c r="I48" s="2">
        <f>=(-0.286669296154953*Inputs!$C48+LN(-0.823319267634673*Inputs!$B48)*-0.117836178818682+1*Inputs!$A48*1*Inputs!$A48*(1.49247387988838*Inputs!$E48+-2.19521757439065*Inputs!$A48)*-0.591268522405237+1/((-0.174832953087852*Inputs!$B48+-2.43277827768041*Inputs!$C48)*(1.62602292066634*Inputs!$D48+-2.19521757439065*Inputs!$A48)*117.986366978671)+0.521421793687682)</f>
      </c>
      <c r="J48" s="2">
        <f t="shared" si="6"/>
      </c>
    </row>
    <row r="49">
      <c r="A49" s="0">
        <v>47</v>
      </c>
      <c r="B49" s="2">
        <f>'Dataset'!H49</f>
      </c>
      <c r="C49" s="2">
        <f t="shared" si="1"/>
      </c>
      <c r="D49" s="2">
        <f t="shared" si="2"/>
      </c>
      <c r="E49" s="2">
        <f t="shared" si="3"/>
      </c>
      <c r="F49" s="2">
        <f t="shared" si="4"/>
      </c>
      <c r="G49" s="2">
        <f t="shared" si="5"/>
      </c>
      <c r="I49" s="2">
        <f>=(-0.286669296154953*Inputs!$C49+LN(-0.823319267634673*Inputs!$B49)*-0.117836178818682+1*Inputs!$A49*1*Inputs!$A49*(1.49247387988838*Inputs!$E49+-2.19521757439065*Inputs!$A49)*-0.591268522405237+1/((-0.174832953087852*Inputs!$B49+-2.43277827768041*Inputs!$C49)*(1.62602292066634*Inputs!$D49+-2.19521757439065*Inputs!$A49)*117.986366978671)+0.521421793687682)</f>
      </c>
      <c r="J49" s="2">
        <f t="shared" si="6"/>
      </c>
    </row>
    <row r="50">
      <c r="A50" s="0">
        <v>48</v>
      </c>
      <c r="B50" s="2">
        <f>'Dataset'!H50</f>
      </c>
      <c r="C50" s="2">
        <f t="shared" si="1"/>
      </c>
      <c r="D50" s="2">
        <f t="shared" si="2"/>
      </c>
      <c r="E50" s="2">
        <f t="shared" si="3"/>
      </c>
      <c r="F50" s="2">
        <f t="shared" si="4"/>
      </c>
      <c r="G50" s="2">
        <f t="shared" si="5"/>
      </c>
      <c r="I50" s="2">
        <f>=(-0.286669296154953*Inputs!$C50+LN(-0.823319267634673*Inputs!$B50)*-0.117836178818682+1*Inputs!$A50*1*Inputs!$A50*(1.49247387988838*Inputs!$E50+-2.19521757439065*Inputs!$A50)*-0.591268522405237+1/((-0.174832953087852*Inputs!$B50+-2.43277827768041*Inputs!$C50)*(1.62602292066634*Inputs!$D50+-2.19521757439065*Inputs!$A50)*117.986366978671)+0.521421793687682)</f>
      </c>
      <c r="J50" s="2">
        <f t="shared" si="6"/>
      </c>
    </row>
    <row r="51">
      <c r="A51" s="0">
        <v>49</v>
      </c>
      <c r="B51" s="2">
        <f>'Dataset'!H51</f>
      </c>
      <c r="C51" s="2">
        <f t="shared" si="1"/>
      </c>
      <c r="D51" s="2">
        <f t="shared" si="2"/>
      </c>
      <c r="E51" s="2">
        <f t="shared" si="3"/>
      </c>
      <c r="F51" s="2">
        <f t="shared" si="4"/>
      </c>
      <c r="G51" s="2">
        <f t="shared" si="5"/>
      </c>
      <c r="I51" s="2">
        <f>=(-0.286669296154953*Inputs!$C51+LN(-0.823319267634673*Inputs!$B51)*-0.117836178818682+1*Inputs!$A51*1*Inputs!$A51*(1.49247387988838*Inputs!$E51+-2.19521757439065*Inputs!$A51)*-0.591268522405237+1/((-0.174832953087852*Inputs!$B51+-2.43277827768041*Inputs!$C51)*(1.62602292066634*Inputs!$D51+-2.19521757439065*Inputs!$A51)*117.986366978671)+0.521421793687682)</f>
      </c>
      <c r="J51" s="2">
        <f t="shared" si="6"/>
      </c>
    </row>
    <row r="52">
      <c r="A52" s="0">
        <v>50</v>
      </c>
      <c r="B52" s="2">
        <f>'Dataset'!H52</f>
      </c>
      <c r="C52" s="2">
        <f t="shared" si="1"/>
      </c>
      <c r="D52" s="2">
        <f t="shared" si="2"/>
      </c>
      <c r="E52" s="2">
        <f t="shared" si="3"/>
      </c>
      <c r="F52" s="2">
        <f t="shared" si="4"/>
      </c>
      <c r="G52" s="2">
        <f t="shared" si="5"/>
      </c>
      <c r="I52" s="2">
        <f>=(-0.286669296154953*Inputs!$C52+LN(-0.823319267634673*Inputs!$B52)*-0.117836178818682+1*Inputs!$A52*1*Inputs!$A52*(1.49247387988838*Inputs!$E52+-2.19521757439065*Inputs!$A52)*-0.591268522405237+1/((-0.174832953087852*Inputs!$B52+-2.43277827768041*Inputs!$C52)*(1.62602292066634*Inputs!$D52+-2.19521757439065*Inputs!$A52)*117.986366978671)+0.521421793687682)</f>
      </c>
      <c r="J52" s="2">
        <f t="shared" si="6"/>
      </c>
    </row>
    <row r="53">
      <c r="A53" s="0">
        <v>51</v>
      </c>
      <c r="B53" s="2">
        <f>'Dataset'!H53</f>
      </c>
      <c r="C53" s="2">
        <f t="shared" si="1"/>
      </c>
      <c r="D53" s="2">
        <f t="shared" si="2"/>
      </c>
      <c r="E53" s="2">
        <f t="shared" si="3"/>
      </c>
      <c r="F53" s="2">
        <f t="shared" si="4"/>
      </c>
      <c r="G53" s="2">
        <f t="shared" si="5"/>
      </c>
      <c r="I53" s="2">
        <f>=(-0.286669296154953*Inputs!$C53+LN(-0.823319267634673*Inputs!$B53)*-0.117836178818682+1*Inputs!$A53*1*Inputs!$A53*(1.49247387988838*Inputs!$E53+-2.19521757439065*Inputs!$A53)*-0.591268522405237+1/((-0.174832953087852*Inputs!$B53+-2.43277827768041*Inputs!$C53)*(1.62602292066634*Inputs!$D53+-2.19521757439065*Inputs!$A53)*117.986366978671)+0.521421793687682)</f>
      </c>
      <c r="J53" s="2">
        <f t="shared" si="6"/>
      </c>
    </row>
    <row r="54">
      <c r="A54" s="0">
        <v>52</v>
      </c>
      <c r="B54" s="2">
        <f>'Dataset'!H54</f>
      </c>
      <c r="C54" s="2">
        <f t="shared" si="1"/>
      </c>
      <c r="D54" s="2">
        <f t="shared" si="2"/>
      </c>
      <c r="E54" s="2">
        <f t="shared" si="3"/>
      </c>
      <c r="F54" s="2">
        <f t="shared" si="4"/>
      </c>
      <c r="G54" s="2">
        <f t="shared" si="5"/>
      </c>
      <c r="I54" s="2">
        <f>=(-0.286669296154953*Inputs!$C54+LN(-0.823319267634673*Inputs!$B54)*-0.117836178818682+1*Inputs!$A54*1*Inputs!$A54*(1.49247387988838*Inputs!$E54+-2.19521757439065*Inputs!$A54)*-0.591268522405237+1/((-0.174832953087852*Inputs!$B54+-2.43277827768041*Inputs!$C54)*(1.62602292066634*Inputs!$D54+-2.19521757439065*Inputs!$A54)*117.986366978671)+0.521421793687682)</f>
      </c>
      <c r="J54" s="2">
        <f t="shared" si="6"/>
      </c>
    </row>
    <row r="55">
      <c r="A55" s="0">
        <v>53</v>
      </c>
      <c r="B55" s="2">
        <f>'Dataset'!H55</f>
      </c>
      <c r="C55" s="2">
        <f t="shared" si="1"/>
      </c>
      <c r="D55" s="2">
        <f t="shared" si="2"/>
      </c>
      <c r="E55" s="2">
        <f t="shared" si="3"/>
      </c>
      <c r="F55" s="2">
        <f t="shared" si="4"/>
      </c>
      <c r="G55" s="2">
        <f t="shared" si="5"/>
      </c>
      <c r="I55" s="2">
        <f>=(-0.286669296154953*Inputs!$C55+LN(-0.823319267634673*Inputs!$B55)*-0.117836178818682+1*Inputs!$A55*1*Inputs!$A55*(1.49247387988838*Inputs!$E55+-2.19521757439065*Inputs!$A55)*-0.591268522405237+1/((-0.174832953087852*Inputs!$B55+-2.43277827768041*Inputs!$C55)*(1.62602292066634*Inputs!$D55+-2.19521757439065*Inputs!$A55)*117.986366978671)+0.521421793687682)</f>
      </c>
      <c r="J55" s="2">
        <f t="shared" si="6"/>
      </c>
    </row>
    <row r="56">
      <c r="A56" s="0">
        <v>54</v>
      </c>
      <c r="B56" s="2">
        <f>'Dataset'!H56</f>
      </c>
      <c r="C56" s="2">
        <f t="shared" si="1"/>
      </c>
      <c r="D56" s="2">
        <f t="shared" si="2"/>
      </c>
      <c r="E56" s="2">
        <f t="shared" si="3"/>
      </c>
      <c r="F56" s="2">
        <f t="shared" si="4"/>
      </c>
      <c r="G56" s="2">
        <f t="shared" si="5"/>
      </c>
      <c r="I56" s="2">
        <f>=(-0.286669296154953*Inputs!$C56+LN(-0.823319267634673*Inputs!$B56)*-0.117836178818682+1*Inputs!$A56*1*Inputs!$A56*(1.49247387988838*Inputs!$E56+-2.19521757439065*Inputs!$A56)*-0.591268522405237+1/((-0.174832953087852*Inputs!$B56+-2.43277827768041*Inputs!$C56)*(1.62602292066634*Inputs!$D56+-2.19521757439065*Inputs!$A56)*117.986366978671)+0.521421793687682)</f>
      </c>
      <c r="J56" s="2">
        <f t="shared" si="6"/>
      </c>
    </row>
    <row r="57">
      <c r="A57" s="0">
        <v>55</v>
      </c>
      <c r="B57" s="2">
        <f>'Dataset'!H57</f>
      </c>
      <c r="C57" s="2">
        <f t="shared" si="1"/>
      </c>
      <c r="D57" s="2">
        <f t="shared" si="2"/>
      </c>
      <c r="E57" s="2">
        <f t="shared" si="3"/>
      </c>
      <c r="F57" s="2">
        <f t="shared" si="4"/>
      </c>
      <c r="G57" s="2">
        <f t="shared" si="5"/>
      </c>
      <c r="I57" s="2">
        <f>=(-0.286669296154953*Inputs!$C57+LN(-0.823319267634673*Inputs!$B57)*-0.117836178818682+1*Inputs!$A57*1*Inputs!$A57*(1.49247387988838*Inputs!$E57+-2.19521757439065*Inputs!$A57)*-0.591268522405237+1/((-0.174832953087852*Inputs!$B57+-2.43277827768041*Inputs!$C57)*(1.62602292066634*Inputs!$D57+-2.19521757439065*Inputs!$A57)*117.986366978671)+0.521421793687682)</f>
      </c>
      <c r="J57" s="2">
        <f t="shared" si="6"/>
      </c>
    </row>
    <row r="58">
      <c r="A58" s="0">
        <v>56</v>
      </c>
      <c r="B58" s="2">
        <f>'Dataset'!H58</f>
      </c>
      <c r="C58" s="2">
        <f t="shared" si="1"/>
      </c>
      <c r="D58" s="2">
        <f t="shared" si="2"/>
      </c>
      <c r="E58" s="2">
        <f t="shared" si="3"/>
      </c>
      <c r="F58" s="2">
        <f t="shared" si="4"/>
      </c>
      <c r="G58" s="2">
        <f t="shared" si="5"/>
      </c>
      <c r="I58" s="2">
        <f>=(-0.286669296154953*Inputs!$C58+LN(-0.823319267634673*Inputs!$B58)*-0.117836178818682+1*Inputs!$A58*1*Inputs!$A58*(1.49247387988838*Inputs!$E58+-2.19521757439065*Inputs!$A58)*-0.591268522405237+1/((-0.174832953087852*Inputs!$B58+-2.43277827768041*Inputs!$C58)*(1.62602292066634*Inputs!$D58+-2.19521757439065*Inputs!$A58)*117.986366978671)+0.521421793687682)</f>
      </c>
      <c r="J58" s="2">
        <f t="shared" si="6"/>
      </c>
    </row>
    <row r="59">
      <c r="A59" s="0">
        <v>57</v>
      </c>
      <c r="B59" s="2">
        <f>'Dataset'!H59</f>
      </c>
      <c r="C59" s="2">
        <f t="shared" si="1"/>
      </c>
      <c r="D59" s="2">
        <f t="shared" si="2"/>
      </c>
      <c r="E59" s="2">
        <f t="shared" si="3"/>
      </c>
      <c r="F59" s="2">
        <f t="shared" si="4"/>
      </c>
      <c r="G59" s="2">
        <f t="shared" si="5"/>
      </c>
      <c r="I59" s="2">
        <f>=(-0.286669296154953*Inputs!$C59+LN(-0.823319267634673*Inputs!$B59)*-0.117836178818682+1*Inputs!$A59*1*Inputs!$A59*(1.49247387988838*Inputs!$E59+-2.19521757439065*Inputs!$A59)*-0.591268522405237+1/((-0.174832953087852*Inputs!$B59+-2.43277827768041*Inputs!$C59)*(1.62602292066634*Inputs!$D59+-2.19521757439065*Inputs!$A59)*117.986366978671)+0.521421793687682)</f>
      </c>
      <c r="J59" s="2">
        <f t="shared" si="6"/>
      </c>
    </row>
    <row r="60">
      <c r="A60" s="0">
        <v>58</v>
      </c>
      <c r="B60" s="2">
        <f>'Dataset'!H60</f>
      </c>
      <c r="C60" s="2">
        <f t="shared" si="1"/>
      </c>
      <c r="D60" s="2">
        <f t="shared" si="2"/>
      </c>
      <c r="E60" s="2">
        <f t="shared" si="3"/>
      </c>
      <c r="F60" s="2">
        <f t="shared" si="4"/>
      </c>
      <c r="G60" s="2">
        <f t="shared" si="5"/>
      </c>
      <c r="I60" s="2">
        <f>=(-0.286669296154953*Inputs!$C60+LN(-0.823319267634673*Inputs!$B60)*-0.117836178818682+1*Inputs!$A60*1*Inputs!$A60*(1.49247387988838*Inputs!$E60+-2.19521757439065*Inputs!$A60)*-0.591268522405237+1/((-0.174832953087852*Inputs!$B60+-2.43277827768041*Inputs!$C60)*(1.62602292066634*Inputs!$D60+-2.19521757439065*Inputs!$A60)*117.986366978671)+0.521421793687682)</f>
      </c>
      <c r="J60" s="2">
        <f t="shared" si="6"/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Export</dc:title>
  <dc:creator>HEAL</dc:creator>
  <dc:description>Excel export of a symbolic data analysis solution from HeuristicLab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