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9B24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<sst xmlns="http://schemas.openxmlformats.org/spreadsheetml/2006/main" count="44" uniqueCount="44">
  <si>
    <t>Model</t>
  </si>
  <si>
    <t>SymbolicRegressionSolution</t>
  </si>
  <si>
    <t>=(35.5984715653369*$A1/((16.0106936354056*$C1+-3.39945345833296*$C1/((-13.6652624792396*$C1+1*$A1*1*$C1*28.3582583625827/((8.19232290331164*$A1+-15.2678017520934))+15.4253031319886))+-7.39869137038014)*(1*$A1*1*$C1*4.88375217954795/(-1.0938193124031*$B1)+-42.3822551355068))+0.780083441984714)</t>
  </si>
  <si>
    <t>Model Depth</t>
  </si>
  <si>
    <t/>
  </si>
  <si>
    <t>Model Length</t>
  </si>
  <si>
    <t>x1 = A</t>
  </si>
  <si>
    <t>x4 = B</t>
  </si>
  <si>
    <t>Estimation Limits Lower</t>
  </si>
  <si>
    <t>x7 = C</t>
  </si>
  <si>
    <t>Estimation Limits Upper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</si>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</sst>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9B24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12</xdr:col>
      <xdr:colOff>180975</xdr:colOff>
      <xdr:row>13</xdr:row>
      <xdr:rowOff>114300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8.3525123596191" customWidth="1"/>
    <col min="2" max="2" width="26.0685729980469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11</v>
      </c>
      <c r="D2" s="0" t="s">
        <v>4</v>
      </c>
    </row>
    <row r="3">
      <c r="A3" s="0" t="s">
        <v>5</v>
      </c>
      <c r="B3" s="0">
        <v>31</v>
      </c>
      <c r="D3" s="0" t="s">
        <v>6</v>
      </c>
    </row>
    <row r="4">
      <c r="D4" s="0" t="s">
        <v>7</v>
      </c>
    </row>
    <row r="5">
      <c r="A5" s="0" t="s">
        <v>8</v>
      </c>
      <c r="B5" s="1">
        <v>-9.46909871237483</v>
      </c>
      <c r="D5" s="0" t="s">
        <v>9</v>
      </c>
    </row>
    <row r="6">
      <c r="A6" s="0" t="s">
        <v>10</v>
      </c>
      <c r="B6" s="1">
        <v>10.96186609895517</v>
      </c>
    </row>
    <row r="8">
      <c r="A8" s="0" t="s">
        <v>11</v>
      </c>
      <c r="B8" s="0">
        <v>0</v>
      </c>
    </row>
    <row r="9">
      <c r="A9" s="0" t="s">
        <v>12</v>
      </c>
      <c r="B9" s="0">
        <v>43</v>
      </c>
    </row>
    <row r="10">
      <c r="A10" s="0" t="s">
        <v>13</v>
      </c>
      <c r="B10" s="0">
        <v>43</v>
      </c>
    </row>
    <row r="11">
      <c r="A11" s="0" t="s">
        <v>14</v>
      </c>
      <c r="B11" s="0">
        <v>43</v>
      </c>
    </row>
    <row r="13">
      <c r="A13" s="0" t="s">
        <v>15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16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17</v>
      </c>
      <c r="B15" s="1">
        <f>AVERAGE(INDIRECT("'Estimated Values'!G"&amp;TrainingStart+2&amp;":G"&amp;TrainingEnd+1))</f>
      </c>
    </row>
    <row r="16">
      <c r="A16" s="0" t="s">
        <v>18</v>
      </c>
      <c r="B16" s="1">
        <f>AVERAGE(INDIRECT("'Estimated Values'!G"&amp;TestStart+2&amp;":G"&amp;TestEnd+1))</f>
      </c>
    </row>
    <row r="17">
      <c r="A17" s="0" t="s">
        <v>19</v>
      </c>
      <c r="B17" s="1">
        <f>AVERAGE(INDIRECT("'Estimated Values'!D"&amp;TrainingStart+2&amp;":D"&amp;TrainingEnd+1))</f>
      </c>
    </row>
    <row r="18">
      <c r="A18" s="0" t="s">
        <v>20</v>
      </c>
      <c r="B18" s="1">
        <f>AVERAGE(INDIRECT("'Estimated Values'!D"&amp;TestStart+2&amp;":D"&amp;TestEnd+1))</f>
      </c>
    </row>
    <row r="19">
      <c r="A19" s="0" t="s">
        <v>21</v>
      </c>
      <c r="B19" s="1">
        <f>AVERAGE(INDIRECT("'Estimated Values'!F"&amp;TrainingStart+2&amp;":F"&amp;TrainingEnd+1))</f>
      </c>
    </row>
    <row r="20">
      <c r="A20" s="0" t="s">
        <v>22</v>
      </c>
      <c r="B20" s="1">
        <f>AVERAGE(INDIRECT("'Estimated Values'!F"&amp;TestStart+2&amp;":F"&amp;TestEnd+1))</f>
      </c>
    </row>
    <row r="21">
      <c r="A21" s="0" t="s">
        <v>23</v>
      </c>
      <c r="B21" s="3">
        <f>AVERAGE(INDIRECT("'Estimated Values'!E"&amp;TrainingStart+2&amp;":E"&amp;TrainingEnd+1))</f>
      </c>
    </row>
    <row r="22">
      <c r="A22" s="0" t="s">
        <v>24</v>
      </c>
      <c r="B22" s="3">
        <f>AVERAGE(INDIRECT("'Estimated Values'!E"&amp;TestStart+2&amp;":E"&amp;TestEnd+1))</f>
      </c>
    </row>
    <row r="23">
      <c r="A23" s="0" t="s">
        <v>25</v>
      </c>
      <c r="B23" s="1">
        <f>TrainingMSE / VAR(INDIRECT("'Estimated Values'!B"&amp;TrainingStart+2&amp;":B"&amp;TrainingEnd+1))</f>
      </c>
    </row>
    <row r="24">
      <c r="A24" s="0" t="s">
        <v>26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44"/>
  <sheetViews>
    <sheetView workbookViewId="0"/>
  </sheetViews>
  <sheetFormatPr defaultRowHeight="15"/>
  <sheetData>
    <row r="1">
      <c r="A1" s="0" t="s">
        <v>27</v>
      </c>
      <c r="B1" s="0" t="s">
        <v>28</v>
      </c>
      <c r="C1" s="0" t="s">
        <v>29</v>
      </c>
      <c r="D1" s="0" t="s">
        <v>30</v>
      </c>
      <c r="E1" s="0" t="s">
        <v>31</v>
      </c>
      <c r="F1" s="0" t="s">
        <v>32</v>
      </c>
      <c r="G1" s="0" t="s">
        <v>33</v>
      </c>
      <c r="H1" s="0" t="s">
        <v>34</v>
      </c>
    </row>
    <row r="2">
      <c r="A2" s="0">
        <v>0.319090064269206</v>
      </c>
      <c r="B2" s="0">
        <v>0.244444444444444</v>
      </c>
      <c r="C2" s="0">
        <v>-0.394023969791496</v>
      </c>
      <c r="D2" s="0">
        <v>-0.373173534723362</v>
      </c>
      <c r="E2" s="0">
        <v>0.0208504350681332</v>
      </c>
      <c r="F2" s="0">
        <v>0.671631766690049</v>
      </c>
      <c r="G2" s="0">
        <v>0.681818181818182</v>
      </c>
      <c r="H2" s="0">
        <v>0.839281883104997</v>
      </c>
    </row>
    <row r="3">
      <c r="A3" s="0">
        <v>0.319090064269206</v>
      </c>
      <c r="B3" s="0">
        <v>0.244444444444444</v>
      </c>
      <c r="C3" s="0">
        <v>-0.236871537783392</v>
      </c>
      <c r="D3" s="0">
        <v>-0.0263424518743668</v>
      </c>
      <c r="E3" s="0">
        <v>0.210529085909025</v>
      </c>
      <c r="F3" s="0">
        <v>0.592113054119133</v>
      </c>
      <c r="G3" s="0">
        <v>0.681818181818182</v>
      </c>
      <c r="H3" s="0">
        <v>0.15840728555555</v>
      </c>
    </row>
    <row r="4">
      <c r="A4" s="0">
        <v>0.303765901324936</v>
      </c>
      <c r="B4" s="0">
        <v>0.466666666666667</v>
      </c>
      <c r="C4" s="0">
        <v>-0.66759388038943</v>
      </c>
      <c r="D4" s="0">
        <v>-0.596105702364395</v>
      </c>
      <c r="E4" s="0">
        <v>0.0714881780250348</v>
      </c>
      <c r="F4" s="0">
        <v>0.596065964633419</v>
      </c>
      <c r="G4" s="0">
        <v>0.595238095238095</v>
      </c>
      <c r="H4" s="0">
        <v>0.596639931467102</v>
      </c>
    </row>
    <row r="5">
      <c r="A5" s="0">
        <v>0.303765901324936</v>
      </c>
      <c r="B5" s="0">
        <v>0.466666666666667</v>
      </c>
      <c r="C5" s="0">
        <v>-0.348715114672561</v>
      </c>
      <c r="D5" s="0">
        <v>-0.072395689416966</v>
      </c>
      <c r="E5" s="0">
        <v>0.276319425255595</v>
      </c>
      <c r="F5" s="0">
        <v>0.592113054119133</v>
      </c>
      <c r="G5" s="0">
        <v>0.595238095238095</v>
      </c>
      <c r="H5" s="0">
        <v>0.622362909030297</v>
      </c>
    </row>
    <row r="6">
      <c r="A6" s="0">
        <v>0.303765901324936</v>
      </c>
      <c r="B6" s="0">
        <v>0.466666666666667</v>
      </c>
      <c r="C6" s="0">
        <v>-0.553916004540295</v>
      </c>
      <c r="D6" s="0">
        <v>-0.270147559591373</v>
      </c>
      <c r="E6" s="0">
        <v>0.283768444948922</v>
      </c>
      <c r="F6" s="0">
        <v>0.608075239176261</v>
      </c>
      <c r="G6" s="0">
        <v>0.595238095238095</v>
      </c>
      <c r="H6" s="0">
        <v>0.341715149252333</v>
      </c>
    </row>
    <row r="7">
      <c r="A7" s="0">
        <v>0.303765901324936</v>
      </c>
      <c r="B7" s="0">
        <v>0.466666666666667</v>
      </c>
      <c r="C7" s="0">
        <v>-0.448435689455388</v>
      </c>
      <c r="D7" s="0">
        <v>-0.158748551564311</v>
      </c>
      <c r="E7" s="0">
        <v>0.289687137891078</v>
      </c>
      <c r="F7" s="0">
        <v>0.620758152623738</v>
      </c>
      <c r="G7" s="0">
        <v>0.595238095238095</v>
      </c>
      <c r="H7" s="0">
        <v>0.447696717279604</v>
      </c>
    </row>
    <row r="8">
      <c r="A8" s="0">
        <v>0</v>
      </c>
      <c r="B8" s="0">
        <v>0.177777777777778</v>
      </c>
      <c r="C8" s="0">
        <v>-0.282352941176471</v>
      </c>
      <c r="D8" s="0">
        <v>-0.220588235294118</v>
      </c>
      <c r="E8" s="0">
        <v>0.0617647058823529</v>
      </c>
      <c r="F8" s="0">
        <v>0.661764705882353</v>
      </c>
      <c r="G8" s="0">
        <v>0.75</v>
      </c>
      <c r="H8" s="0">
        <v>0.767725683042495</v>
      </c>
    </row>
    <row r="9">
      <c r="A9" s="0">
        <v>0.407680038601243</v>
      </c>
      <c r="B9" s="0">
        <v>0.177777777777778</v>
      </c>
      <c r="C9" s="0">
        <v>-0.268531468531469</v>
      </c>
      <c r="D9" s="0">
        <v>-0.153846153846154</v>
      </c>
      <c r="E9" s="0">
        <v>0.114685314685315</v>
      </c>
      <c r="F9" s="0">
        <v>0.629370629370629</v>
      </c>
      <c r="G9" s="0">
        <v>0.75</v>
      </c>
      <c r="H9" s="0">
        <v>0.587636555476274</v>
      </c>
    </row>
    <row r="10">
      <c r="A10" s="0">
        <v>0.409335897816389</v>
      </c>
      <c r="B10" s="0">
        <v>0.177777777777778</v>
      </c>
      <c r="C10" s="0">
        <v>-0.274285714285714</v>
      </c>
      <c r="D10" s="0">
        <v>-0.128571428571429</v>
      </c>
      <c r="E10" s="0">
        <v>0.145714285714286</v>
      </c>
      <c r="F10" s="0">
        <v>0.642857142857143</v>
      </c>
      <c r="G10" s="0">
        <v>0.9375</v>
      </c>
      <c r="H10" s="0">
        <v>0.46265077163243</v>
      </c>
    </row>
    <row r="11">
      <c r="A11" s="0">
        <v>0.310780531424838</v>
      </c>
      <c r="B11" s="0">
        <v>0.331081081081081</v>
      </c>
      <c r="C11" s="0">
        <v>-0.57</v>
      </c>
      <c r="D11" s="0">
        <v>-0.07</v>
      </c>
      <c r="E11" s="0">
        <v>0.5</v>
      </c>
      <c r="F11" s="0">
        <v>1.48</v>
      </c>
      <c r="G11" s="0">
        <v>1.03061224489796</v>
      </c>
      <c r="H11" s="0">
        <v>0.686465144042496</v>
      </c>
    </row>
    <row r="12">
      <c r="A12" s="0">
        <v>0.310780531424838</v>
      </c>
      <c r="B12" s="0">
        <v>0.331081081081081</v>
      </c>
      <c r="C12" s="0">
        <v>-0.63</v>
      </c>
      <c r="D12" s="0">
        <v>-0.13</v>
      </c>
      <c r="E12" s="0">
        <v>0.5</v>
      </c>
      <c r="F12" s="0">
        <v>1.48</v>
      </c>
      <c r="G12" s="0">
        <v>1.03061224489796</v>
      </c>
      <c r="H12" s="0">
        <v>0.570400540219558</v>
      </c>
    </row>
    <row r="13">
      <c r="A13" s="0">
        <v>0.310780531424838</v>
      </c>
      <c r="B13" s="0">
        <v>0.331081081081081</v>
      </c>
      <c r="C13" s="0">
        <v>-1.176</v>
      </c>
      <c r="D13" s="0">
        <v>-1.1</v>
      </c>
      <c r="E13" s="0">
        <v>0.076</v>
      </c>
      <c r="F13" s="0">
        <v>1.48</v>
      </c>
      <c r="G13" s="0">
        <v>1.03061224489796</v>
      </c>
      <c r="H13" s="0">
        <v>0.980584609709258</v>
      </c>
    </row>
    <row r="14">
      <c r="A14" s="0">
        <v>0.310780531424838</v>
      </c>
      <c r="B14" s="0">
        <v>0.331081081081081</v>
      </c>
      <c r="C14" s="0">
        <v>-0.15</v>
      </c>
      <c r="D14" s="0">
        <v>-0.14</v>
      </c>
      <c r="E14" s="0">
        <v>0.01</v>
      </c>
      <c r="F14" s="0">
        <v>1.48</v>
      </c>
      <c r="G14" s="0">
        <v>1.03061224489796</v>
      </c>
      <c r="H14" s="0">
        <v>0.7644092876495</v>
      </c>
    </row>
    <row r="15">
      <c r="A15" s="0">
        <v>0.310780531424838</v>
      </c>
      <c r="B15" s="0">
        <v>0.331081081081081</v>
      </c>
      <c r="C15" s="0">
        <v>-0.51</v>
      </c>
      <c r="D15" s="0">
        <v>-0.5</v>
      </c>
      <c r="E15" s="0">
        <v>0.01</v>
      </c>
      <c r="F15" s="0">
        <v>1.48</v>
      </c>
      <c r="G15" s="0">
        <v>1.03061224489796</v>
      </c>
      <c r="H15" s="0">
        <v>0.454357326291246</v>
      </c>
    </row>
    <row r="16">
      <c r="A16" s="0">
        <v>0.490418196590535</v>
      </c>
      <c r="B16" s="0">
        <v>0.8</v>
      </c>
      <c r="C16" s="0">
        <v>-1.375</v>
      </c>
      <c r="D16" s="0">
        <v>-1.25</v>
      </c>
      <c r="E16" s="0">
        <v>0.125</v>
      </c>
      <c r="F16" s="0">
        <v>0.833333333333333</v>
      </c>
      <c r="G16" s="0">
        <v>0.125</v>
      </c>
      <c r="H16" s="0">
        <v>1.17995552612205</v>
      </c>
    </row>
    <row r="17">
      <c r="A17" s="0">
        <v>0.490418196590535</v>
      </c>
      <c r="B17" s="0">
        <v>0.8</v>
      </c>
      <c r="C17" s="0">
        <v>-0.358333333333333</v>
      </c>
      <c r="D17" s="0">
        <v>-0.233333333333333</v>
      </c>
      <c r="E17" s="0">
        <v>0.125</v>
      </c>
      <c r="F17" s="0">
        <v>0.833333333333333</v>
      </c>
      <c r="G17" s="0">
        <v>0.125</v>
      </c>
      <c r="H17" s="0">
        <v>1.01018683173134</v>
      </c>
    </row>
    <row r="18">
      <c r="A18" s="0">
        <v>0.490418196590535</v>
      </c>
      <c r="B18" s="0">
        <v>0.8</v>
      </c>
      <c r="C18" s="0">
        <v>-0.2125</v>
      </c>
      <c r="D18" s="0">
        <v>-0.0875</v>
      </c>
      <c r="E18" s="0">
        <v>0.125</v>
      </c>
      <c r="F18" s="0">
        <v>0.833333333333333</v>
      </c>
      <c r="G18" s="0">
        <v>0.125</v>
      </c>
      <c r="H18" s="0">
        <v>0.828643804565013</v>
      </c>
    </row>
    <row r="19">
      <c r="A19" s="0">
        <v>0.507221330431616</v>
      </c>
      <c r="B19" s="0">
        <v>0.733333333333333</v>
      </c>
      <c r="C19" s="0">
        <v>-1.08333333333333</v>
      </c>
      <c r="D19" s="0">
        <v>-0.958333333333333</v>
      </c>
      <c r="E19" s="0">
        <v>0.125</v>
      </c>
      <c r="F19" s="0">
        <v>0.625</v>
      </c>
      <c r="G19" s="0">
        <v>0.181818181818182</v>
      </c>
      <c r="H19" s="0">
        <v>1.01799173577901</v>
      </c>
    </row>
    <row r="20">
      <c r="A20" s="0">
        <v>0.507221330431616</v>
      </c>
      <c r="B20" s="0">
        <v>0.733333333333333</v>
      </c>
      <c r="C20" s="0">
        <v>-0.5</v>
      </c>
      <c r="D20" s="0">
        <v>-0.375</v>
      </c>
      <c r="E20" s="0">
        <v>0.125</v>
      </c>
      <c r="F20" s="0">
        <v>0.625</v>
      </c>
      <c r="G20" s="0">
        <v>0.181818181818182</v>
      </c>
      <c r="H20" s="0">
        <v>0.844210661171927</v>
      </c>
    </row>
    <row r="21">
      <c r="A21" s="0">
        <v>0.507221330431616</v>
      </c>
      <c r="B21" s="0">
        <v>0.733333333333333</v>
      </c>
      <c r="C21" s="0">
        <v>-0.308333333333333</v>
      </c>
      <c r="D21" s="0">
        <v>-0.183333333333333</v>
      </c>
      <c r="E21" s="0">
        <v>0.125</v>
      </c>
      <c r="F21" s="0">
        <v>0.625</v>
      </c>
      <c r="G21" s="0">
        <v>0.181818181818182</v>
      </c>
      <c r="H21" s="0">
        <v>0.983043879652561</v>
      </c>
    </row>
    <row r="22">
      <c r="A22" s="0">
        <v>0.507221330431616</v>
      </c>
      <c r="B22" s="0">
        <v>0.733333333333333</v>
      </c>
      <c r="C22" s="0">
        <v>-0.158333333333333</v>
      </c>
      <c r="D22" s="0">
        <v>-0.0333333333333333</v>
      </c>
      <c r="E22" s="0">
        <v>0.125</v>
      </c>
      <c r="F22" s="0">
        <v>0.625</v>
      </c>
      <c r="G22" s="0">
        <v>0.181818181818182</v>
      </c>
      <c r="H22" s="0">
        <v>0.845727609832145</v>
      </c>
    </row>
    <row r="23">
      <c r="A23" s="0">
        <v>0.275114044787009</v>
      </c>
      <c r="B23" s="0">
        <v>0.378531073446328</v>
      </c>
      <c r="C23" s="0">
        <v>-0.67</v>
      </c>
      <c r="D23" s="0">
        <v>-0.583333333333333</v>
      </c>
      <c r="E23" s="0">
        <v>0.0866666666666666</v>
      </c>
      <c r="F23" s="0">
        <v>0.7375</v>
      </c>
      <c r="G23" s="0">
        <v>1.40298507462687</v>
      </c>
      <c r="H23" s="0">
        <v>0.903148404490327</v>
      </c>
    </row>
    <row r="24">
      <c r="A24" s="0">
        <v>0.275114044787009</v>
      </c>
      <c r="B24" s="0">
        <v>0.378531073446328</v>
      </c>
      <c r="C24" s="0">
        <v>-0.67</v>
      </c>
      <c r="D24" s="0">
        <v>-0.416666666666667</v>
      </c>
      <c r="E24" s="0">
        <v>0.253333333333333</v>
      </c>
      <c r="F24" s="0">
        <v>0.7375</v>
      </c>
      <c r="G24" s="0">
        <v>1.40298507462687</v>
      </c>
      <c r="H24" s="0">
        <v>0.620783966054486</v>
      </c>
    </row>
    <row r="25">
      <c r="A25" s="0">
        <v>0.275114044787009</v>
      </c>
      <c r="B25" s="0">
        <v>0.378531073446328</v>
      </c>
      <c r="C25" s="0">
        <v>-0.504166666666667</v>
      </c>
      <c r="D25" s="0">
        <v>-0.0416666666666667</v>
      </c>
      <c r="E25" s="0">
        <v>0.4625</v>
      </c>
      <c r="F25" s="0">
        <v>0.7375</v>
      </c>
      <c r="G25" s="0">
        <v>1.40298507462687</v>
      </c>
      <c r="H25" s="0">
        <v>0.177572460465502</v>
      </c>
    </row>
    <row r="26">
      <c r="A26" s="0">
        <v>0.116617219019459</v>
      </c>
      <c r="B26" s="0">
        <v>0.38961038961039</v>
      </c>
      <c r="C26" s="0">
        <v>-0.3</v>
      </c>
      <c r="D26" s="0">
        <v>-0.225</v>
      </c>
      <c r="E26" s="0">
        <v>0.075</v>
      </c>
      <c r="F26" s="0">
        <v>0.320833333333333</v>
      </c>
      <c r="G26" s="0">
        <v>0.866666666666667</v>
      </c>
      <c r="H26" s="0">
        <v>0.801107471346089</v>
      </c>
    </row>
    <row r="27">
      <c r="A27" s="0">
        <v>0.116617219019459</v>
      </c>
      <c r="B27" s="0">
        <v>0.38961038961039</v>
      </c>
      <c r="C27" s="0">
        <v>-0.241666666666667</v>
      </c>
      <c r="D27" s="0">
        <v>-0.0958333333333333</v>
      </c>
      <c r="E27" s="0">
        <v>0.145833333333333</v>
      </c>
      <c r="F27" s="0">
        <v>0.320833333333333</v>
      </c>
      <c r="G27" s="0">
        <v>0.866666666666667</v>
      </c>
      <c r="H27" s="0">
        <v>0.672002095615461</v>
      </c>
    </row>
    <row r="28">
      <c r="A28" s="0">
        <v>0.116617219019459</v>
      </c>
      <c r="B28" s="0">
        <v>0.38961038961039</v>
      </c>
      <c r="C28" s="0">
        <v>-0.204166666666667</v>
      </c>
      <c r="D28" s="0">
        <v>-0.0583333333333333</v>
      </c>
      <c r="E28" s="0">
        <v>0.145833333333333</v>
      </c>
      <c r="F28" s="0">
        <v>0.320833333333333</v>
      </c>
      <c r="G28" s="0">
        <v>0.866666666666667</v>
      </c>
      <c r="H28" s="0">
        <v>0.802997722141214</v>
      </c>
    </row>
    <row r="29">
      <c r="A29" s="0">
        <v>0.449391466091054</v>
      </c>
      <c r="B29" s="0">
        <v>0.48780487804878</v>
      </c>
      <c r="C29" s="0">
        <v>-0.6</v>
      </c>
      <c r="D29" s="0">
        <v>-0.541666666666667</v>
      </c>
      <c r="E29" s="0">
        <v>0.0583333333333333</v>
      </c>
      <c r="F29" s="0">
        <v>0.5125</v>
      </c>
      <c r="G29" s="0">
        <v>1.83333333333333</v>
      </c>
      <c r="H29" s="0">
        <v>0.852769874738052</v>
      </c>
    </row>
    <row r="30">
      <c r="A30" s="0">
        <v>0.449391466091054</v>
      </c>
      <c r="B30" s="0">
        <v>0.48780487804878</v>
      </c>
      <c r="C30" s="0">
        <v>-0.6</v>
      </c>
      <c r="D30" s="0">
        <v>-0.333333333333333</v>
      </c>
      <c r="E30" s="0">
        <v>0.266666666666667</v>
      </c>
      <c r="F30" s="0">
        <v>0.5125</v>
      </c>
      <c r="G30" s="0">
        <v>1.83333333333333</v>
      </c>
      <c r="H30" s="0">
        <v>0.701349171780048</v>
      </c>
    </row>
    <row r="31">
      <c r="A31" s="0">
        <v>0.445586185296255</v>
      </c>
      <c r="B31" s="0">
        <v>0.85</v>
      </c>
      <c r="C31" s="0">
        <v>-1.1</v>
      </c>
      <c r="D31" s="0">
        <v>-0.5</v>
      </c>
      <c r="E31" s="0">
        <v>0.6</v>
      </c>
      <c r="F31" s="0">
        <v>1</v>
      </c>
      <c r="G31" s="0">
        <v>0.0882352941176471</v>
      </c>
      <c r="H31" s="0">
        <v>0.867378105879455</v>
      </c>
    </row>
    <row r="32">
      <c r="A32" s="0">
        <v>0.445586185296255</v>
      </c>
      <c r="B32" s="0">
        <v>0.85</v>
      </c>
      <c r="C32" s="0">
        <v>-2.04</v>
      </c>
      <c r="D32" s="0">
        <v>-1.5</v>
      </c>
      <c r="E32" s="0">
        <v>0.54</v>
      </c>
      <c r="F32" s="0">
        <v>1</v>
      </c>
      <c r="G32" s="0">
        <v>0.0882352941176471</v>
      </c>
      <c r="H32" s="0">
        <v>0.957840510952416</v>
      </c>
    </row>
    <row r="33">
      <c r="A33" s="0">
        <v>0.445586185296255</v>
      </c>
      <c r="B33" s="0">
        <v>0.85</v>
      </c>
      <c r="C33" s="0">
        <v>-0.685</v>
      </c>
      <c r="D33" s="0">
        <v>-0.235</v>
      </c>
      <c r="E33" s="0">
        <v>0.45</v>
      </c>
      <c r="F33" s="0">
        <v>1</v>
      </c>
      <c r="G33" s="0">
        <v>0.0882352941176471</v>
      </c>
      <c r="H33" s="0">
        <v>0.803672988782254</v>
      </c>
    </row>
    <row r="34">
      <c r="A34" s="0">
        <v>0.310780531424838</v>
      </c>
      <c r="B34" s="0">
        <v>0.331081081081081</v>
      </c>
      <c r="C34" s="0">
        <v>-0.75</v>
      </c>
      <c r="D34" s="0">
        <v>-0.25</v>
      </c>
      <c r="E34" s="0">
        <v>0.5</v>
      </c>
      <c r="F34" s="0">
        <v>1.48</v>
      </c>
      <c r="G34" s="0">
        <v>1.02040816326531</v>
      </c>
      <c r="H34" s="0">
        <v>0.588241379602905</v>
      </c>
    </row>
    <row r="35">
      <c r="A35" s="0">
        <v>0.310780531424838</v>
      </c>
      <c r="B35" s="0">
        <v>0.331081081081081</v>
      </c>
      <c r="C35" s="0">
        <v>-0.33</v>
      </c>
      <c r="D35" s="0">
        <v>-0.08</v>
      </c>
      <c r="E35" s="0">
        <v>0.25</v>
      </c>
      <c r="F35" s="0">
        <v>1.48</v>
      </c>
      <c r="G35" s="0">
        <v>1.02040816326531</v>
      </c>
      <c r="H35" s="0">
        <v>0.839212245736604</v>
      </c>
    </row>
    <row r="36">
      <c r="A36" s="0">
        <v>0.310780531424838</v>
      </c>
      <c r="B36" s="0">
        <v>0.331081081081081</v>
      </c>
      <c r="C36" s="0">
        <v>-0.5</v>
      </c>
      <c r="D36" s="0">
        <v>-0.25</v>
      </c>
      <c r="E36" s="0">
        <v>0.25</v>
      </c>
      <c r="F36" s="0">
        <v>1.48</v>
      </c>
      <c r="G36" s="0">
        <v>1.02040816326531</v>
      </c>
      <c r="H36" s="0">
        <v>0.530907025986878</v>
      </c>
    </row>
    <row r="37">
      <c r="A37" s="0">
        <v>0.272454553661408</v>
      </c>
      <c r="B37" s="0">
        <v>0.5</v>
      </c>
      <c r="C37" s="0">
        <v>-1.27076411960133</v>
      </c>
      <c r="D37" s="0">
        <v>-0.606312292358804</v>
      </c>
      <c r="E37" s="0">
        <v>0.664451827242525</v>
      </c>
      <c r="F37" s="0">
        <v>1.99335548172757</v>
      </c>
      <c r="G37" s="0">
        <v>0.5</v>
      </c>
      <c r="H37" s="0">
        <v>0.244584453760698</v>
      </c>
    </row>
    <row r="38">
      <c r="A38" s="0">
        <v>0.260221550531588</v>
      </c>
      <c r="B38" s="0">
        <v>0.526315789473684</v>
      </c>
      <c r="C38" s="0">
        <v>-0.7010257242262</v>
      </c>
      <c r="D38" s="0">
        <v>-0.458601481801958</v>
      </c>
      <c r="E38" s="0">
        <v>0.242424242424242</v>
      </c>
      <c r="F38" s="0">
        <v>0.575757575757576</v>
      </c>
      <c r="G38" s="0">
        <v>0.4</v>
      </c>
      <c r="H38" s="0">
        <v>0.743319292494219</v>
      </c>
    </row>
    <row r="39">
      <c r="A39" s="0">
        <v>0.248668898615326</v>
      </c>
      <c r="B39" s="0">
        <v>0.32</v>
      </c>
      <c r="C39" s="0">
        <v>-1.152</v>
      </c>
      <c r="D39" s="0">
        <v>-1.01</v>
      </c>
      <c r="E39" s="0">
        <v>0.142</v>
      </c>
      <c r="F39" s="0">
        <v>1.5</v>
      </c>
      <c r="G39" s="0">
        <v>1.0625</v>
      </c>
      <c r="H39" s="0">
        <v>0.996292888795739</v>
      </c>
    </row>
    <row r="40">
      <c r="A40" s="0">
        <v>0.248668898615326</v>
      </c>
      <c r="B40" s="0">
        <v>0.32</v>
      </c>
      <c r="C40" s="0">
        <v>-1.02</v>
      </c>
      <c r="D40" s="0">
        <v>-0.52</v>
      </c>
      <c r="E40" s="0">
        <v>0.5</v>
      </c>
      <c r="F40" s="0">
        <v>1.5</v>
      </c>
      <c r="G40" s="0">
        <v>1.0625</v>
      </c>
      <c r="H40" s="0">
        <v>0.868723497561084</v>
      </c>
    </row>
    <row r="41">
      <c r="A41" s="0">
        <v>0.248668898615326</v>
      </c>
      <c r="B41" s="0">
        <v>0.32</v>
      </c>
      <c r="C41" s="0">
        <v>-0.75</v>
      </c>
      <c r="D41" s="0">
        <v>-0.25</v>
      </c>
      <c r="E41" s="0">
        <v>0.5</v>
      </c>
      <c r="F41" s="0">
        <v>1.5</v>
      </c>
      <c r="G41" s="0">
        <v>1.0625</v>
      </c>
      <c r="H41" s="0">
        <v>1.12931825257769</v>
      </c>
    </row>
    <row r="42">
      <c r="A42" s="0">
        <v>0.248668898615326</v>
      </c>
      <c r="B42" s="0">
        <v>0.32</v>
      </c>
      <c r="C42" s="0">
        <v>-0.64</v>
      </c>
      <c r="D42" s="0">
        <v>-0.14</v>
      </c>
      <c r="E42" s="0">
        <v>0.5</v>
      </c>
      <c r="F42" s="0">
        <v>1.5</v>
      </c>
      <c r="G42" s="0">
        <v>1.0625</v>
      </c>
      <c r="H42" s="0">
        <v>1.03698276860398</v>
      </c>
    </row>
    <row r="43">
      <c r="A43" s="0">
        <v>0.368816399721904</v>
      </c>
      <c r="B43" s="0">
        <v>0.25</v>
      </c>
      <c r="C43" s="0">
        <v>-0.288</v>
      </c>
      <c r="D43" s="0">
        <v>-0.24</v>
      </c>
      <c r="E43" s="0">
        <v>0.048</v>
      </c>
      <c r="F43" s="0">
        <v>0.48</v>
      </c>
      <c r="G43" s="0">
        <v>0.866666666666667</v>
      </c>
      <c r="H43" s="0">
        <v>0.9697478840325</v>
      </c>
    </row>
    <row r="44">
      <c r="A44" s="0">
        <v>0.6851488</v>
      </c>
      <c r="B44" s="0">
        <v>0.6</v>
      </c>
      <c r="C44" s="0">
        <v>-0.288</v>
      </c>
      <c r="D44" s="0">
        <v>-0.24</v>
      </c>
      <c r="E44" s="0">
        <v>0.048</v>
      </c>
      <c r="F44" s="0">
        <v>0.2</v>
      </c>
      <c r="G44" s="0">
        <v>0.333333333333333</v>
      </c>
      <c r="H44" s="0">
        <v>0.996452507472526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C44"/>
  <sheetViews>
    <sheetView workbookViewId="0"/>
  </sheetViews>
  <sheetFormatPr defaultRowHeight="15"/>
  <sheetData>
    <row r="1">
      <c r="A1" s="0">
        <f>'Dataset'!A1</f>
      </c>
      <c r="B1" s="0">
        <f>'Dataset'!D1</f>
      </c>
      <c r="C1" s="0">
        <f>'Dataset'!G1</f>
      </c>
    </row>
    <row r="2">
      <c r="A2" s="0">
        <f>'Dataset'!A2</f>
      </c>
      <c r="B2" s="0">
        <f>'Dataset'!D2</f>
      </c>
      <c r="C2" s="0">
        <f>'Dataset'!G2</f>
      </c>
    </row>
    <row r="3">
      <c r="A3" s="0">
        <f>'Dataset'!A3</f>
      </c>
      <c r="B3" s="0">
        <f>'Dataset'!D3</f>
      </c>
      <c r="C3" s="0">
        <f>'Dataset'!G3</f>
      </c>
    </row>
    <row r="4">
      <c r="A4" s="0">
        <f>'Dataset'!A4</f>
      </c>
      <c r="B4" s="0">
        <f>'Dataset'!D4</f>
      </c>
      <c r="C4" s="0">
        <f>'Dataset'!G4</f>
      </c>
    </row>
    <row r="5">
      <c r="A5" s="0">
        <f>'Dataset'!A5</f>
      </c>
      <c r="B5" s="0">
        <f>'Dataset'!D5</f>
      </c>
      <c r="C5" s="0">
        <f>'Dataset'!G5</f>
      </c>
    </row>
    <row r="6">
      <c r="A6" s="0">
        <f>'Dataset'!A6</f>
      </c>
      <c r="B6" s="0">
        <f>'Dataset'!D6</f>
      </c>
      <c r="C6" s="0">
        <f>'Dataset'!G6</f>
      </c>
    </row>
    <row r="7">
      <c r="A7" s="0">
        <f>'Dataset'!A7</f>
      </c>
      <c r="B7" s="0">
        <f>'Dataset'!D7</f>
      </c>
      <c r="C7" s="0">
        <f>'Dataset'!G7</f>
      </c>
    </row>
    <row r="8">
      <c r="A8" s="0">
        <f>'Dataset'!A8</f>
      </c>
      <c r="B8" s="0">
        <f>'Dataset'!D8</f>
      </c>
      <c r="C8" s="0">
        <f>'Dataset'!G8</f>
      </c>
    </row>
    <row r="9">
      <c r="A9" s="0">
        <f>'Dataset'!A9</f>
      </c>
      <c r="B9" s="0">
        <f>'Dataset'!D9</f>
      </c>
      <c r="C9" s="0">
        <f>'Dataset'!G9</f>
      </c>
    </row>
    <row r="10">
      <c r="A10" s="0">
        <f>'Dataset'!A10</f>
      </c>
      <c r="B10" s="0">
        <f>'Dataset'!D10</f>
      </c>
      <c r="C10" s="0">
        <f>'Dataset'!G10</f>
      </c>
    </row>
    <row r="11">
      <c r="A11" s="0">
        <f>'Dataset'!A11</f>
      </c>
      <c r="B11" s="0">
        <f>'Dataset'!D11</f>
      </c>
      <c r="C11" s="0">
        <f>'Dataset'!G11</f>
      </c>
    </row>
    <row r="12">
      <c r="A12" s="0">
        <f>'Dataset'!A12</f>
      </c>
      <c r="B12" s="0">
        <f>'Dataset'!D12</f>
      </c>
      <c r="C12" s="0">
        <f>'Dataset'!G12</f>
      </c>
    </row>
    <row r="13">
      <c r="A13" s="0">
        <f>'Dataset'!A13</f>
      </c>
      <c r="B13" s="0">
        <f>'Dataset'!D13</f>
      </c>
      <c r="C13" s="0">
        <f>'Dataset'!G13</f>
      </c>
    </row>
    <row r="14">
      <c r="A14" s="0">
        <f>'Dataset'!A14</f>
      </c>
      <c r="B14" s="0">
        <f>'Dataset'!D14</f>
      </c>
      <c r="C14" s="0">
        <f>'Dataset'!G14</f>
      </c>
    </row>
    <row r="15">
      <c r="A15" s="0">
        <f>'Dataset'!A15</f>
      </c>
      <c r="B15" s="0">
        <f>'Dataset'!D15</f>
      </c>
      <c r="C15" s="0">
        <f>'Dataset'!G15</f>
      </c>
    </row>
    <row r="16">
      <c r="A16" s="0">
        <f>'Dataset'!A16</f>
      </c>
      <c r="B16" s="0">
        <f>'Dataset'!D16</f>
      </c>
      <c r="C16" s="0">
        <f>'Dataset'!G16</f>
      </c>
    </row>
    <row r="17">
      <c r="A17" s="0">
        <f>'Dataset'!A17</f>
      </c>
      <c r="B17" s="0">
        <f>'Dataset'!D17</f>
      </c>
      <c r="C17" s="0">
        <f>'Dataset'!G17</f>
      </c>
    </row>
    <row r="18">
      <c r="A18" s="0">
        <f>'Dataset'!A18</f>
      </c>
      <c r="B18" s="0">
        <f>'Dataset'!D18</f>
      </c>
      <c r="C18" s="0">
        <f>'Dataset'!G18</f>
      </c>
    </row>
    <row r="19">
      <c r="A19" s="0">
        <f>'Dataset'!A19</f>
      </c>
      <c r="B19" s="0">
        <f>'Dataset'!D19</f>
      </c>
      <c r="C19" s="0">
        <f>'Dataset'!G19</f>
      </c>
    </row>
    <row r="20">
      <c r="A20" s="0">
        <f>'Dataset'!A20</f>
      </c>
      <c r="B20" s="0">
        <f>'Dataset'!D20</f>
      </c>
      <c r="C20" s="0">
        <f>'Dataset'!G20</f>
      </c>
    </row>
    <row r="21">
      <c r="A21" s="0">
        <f>'Dataset'!A21</f>
      </c>
      <c r="B21" s="0">
        <f>'Dataset'!D21</f>
      </c>
      <c r="C21" s="0">
        <f>'Dataset'!G21</f>
      </c>
    </row>
    <row r="22">
      <c r="A22" s="0">
        <f>'Dataset'!A22</f>
      </c>
      <c r="B22" s="0">
        <f>'Dataset'!D22</f>
      </c>
      <c r="C22" s="0">
        <f>'Dataset'!G22</f>
      </c>
    </row>
    <row r="23">
      <c r="A23" s="0">
        <f>'Dataset'!A23</f>
      </c>
      <c r="B23" s="0">
        <f>'Dataset'!D23</f>
      </c>
      <c r="C23" s="0">
        <f>'Dataset'!G23</f>
      </c>
    </row>
    <row r="24">
      <c r="A24" s="0">
        <f>'Dataset'!A24</f>
      </c>
      <c r="B24" s="0">
        <f>'Dataset'!D24</f>
      </c>
      <c r="C24" s="0">
        <f>'Dataset'!G24</f>
      </c>
    </row>
    <row r="25">
      <c r="A25" s="0">
        <f>'Dataset'!A25</f>
      </c>
      <c r="B25" s="0">
        <f>'Dataset'!D25</f>
      </c>
      <c r="C25" s="0">
        <f>'Dataset'!G25</f>
      </c>
    </row>
    <row r="26">
      <c r="A26" s="0">
        <f>'Dataset'!A26</f>
      </c>
      <c r="B26" s="0">
        <f>'Dataset'!D26</f>
      </c>
      <c r="C26" s="0">
        <f>'Dataset'!G26</f>
      </c>
    </row>
    <row r="27">
      <c r="A27" s="0">
        <f>'Dataset'!A27</f>
      </c>
      <c r="B27" s="0">
        <f>'Dataset'!D27</f>
      </c>
      <c r="C27" s="0">
        <f>'Dataset'!G27</f>
      </c>
    </row>
    <row r="28">
      <c r="A28" s="0">
        <f>'Dataset'!A28</f>
      </c>
      <c r="B28" s="0">
        <f>'Dataset'!D28</f>
      </c>
      <c r="C28" s="0">
        <f>'Dataset'!G28</f>
      </c>
    </row>
    <row r="29">
      <c r="A29" s="0">
        <f>'Dataset'!A29</f>
      </c>
      <c r="B29" s="0">
        <f>'Dataset'!D29</f>
      </c>
      <c r="C29" s="0">
        <f>'Dataset'!G29</f>
      </c>
    </row>
    <row r="30">
      <c r="A30" s="0">
        <f>'Dataset'!A30</f>
      </c>
      <c r="B30" s="0">
        <f>'Dataset'!D30</f>
      </c>
      <c r="C30" s="0">
        <f>'Dataset'!G30</f>
      </c>
    </row>
    <row r="31">
      <c r="A31" s="0">
        <f>'Dataset'!A31</f>
      </c>
      <c r="B31" s="0">
        <f>'Dataset'!D31</f>
      </c>
      <c r="C31" s="0">
        <f>'Dataset'!G31</f>
      </c>
    </row>
    <row r="32">
      <c r="A32" s="0">
        <f>'Dataset'!A32</f>
      </c>
      <c r="B32" s="0">
        <f>'Dataset'!D32</f>
      </c>
      <c r="C32" s="0">
        <f>'Dataset'!G32</f>
      </c>
    </row>
    <row r="33">
      <c r="A33" s="0">
        <f>'Dataset'!A33</f>
      </c>
      <c r="B33" s="0">
        <f>'Dataset'!D33</f>
      </c>
      <c r="C33" s="0">
        <f>'Dataset'!G33</f>
      </c>
    </row>
    <row r="34">
      <c r="A34" s="0">
        <f>'Dataset'!A34</f>
      </c>
      <c r="B34" s="0">
        <f>'Dataset'!D34</f>
      </c>
      <c r="C34" s="0">
        <f>'Dataset'!G34</f>
      </c>
    </row>
    <row r="35">
      <c r="A35" s="0">
        <f>'Dataset'!A35</f>
      </c>
      <c r="B35" s="0">
        <f>'Dataset'!D35</f>
      </c>
      <c r="C35" s="0">
        <f>'Dataset'!G35</f>
      </c>
    </row>
    <row r="36">
      <c r="A36" s="0">
        <f>'Dataset'!A36</f>
      </c>
      <c r="B36" s="0">
        <f>'Dataset'!D36</f>
      </c>
      <c r="C36" s="0">
        <f>'Dataset'!G36</f>
      </c>
    </row>
    <row r="37">
      <c r="A37" s="0">
        <f>'Dataset'!A37</f>
      </c>
      <c r="B37" s="0">
        <f>'Dataset'!D37</f>
      </c>
      <c r="C37" s="0">
        <f>'Dataset'!G37</f>
      </c>
    </row>
    <row r="38">
      <c r="A38" s="0">
        <f>'Dataset'!A38</f>
      </c>
      <c r="B38" s="0">
        <f>'Dataset'!D38</f>
      </c>
      <c r="C38" s="0">
        <f>'Dataset'!G38</f>
      </c>
    </row>
    <row r="39">
      <c r="A39" s="0">
        <f>'Dataset'!A39</f>
      </c>
      <c r="B39" s="0">
        <f>'Dataset'!D39</f>
      </c>
      <c r="C39" s="0">
        <f>'Dataset'!G39</f>
      </c>
    </row>
    <row r="40">
      <c r="A40" s="0">
        <f>'Dataset'!A40</f>
      </c>
      <c r="B40" s="0">
        <f>'Dataset'!D40</f>
      </c>
      <c r="C40" s="0">
        <f>'Dataset'!G40</f>
      </c>
    </row>
    <row r="41">
      <c r="A41" s="0">
        <f>'Dataset'!A41</f>
      </c>
      <c r="B41" s="0">
        <f>'Dataset'!D41</f>
      </c>
      <c r="C41" s="0">
        <f>'Dataset'!G41</f>
      </c>
    </row>
    <row r="42">
      <c r="A42" s="0">
        <f>'Dataset'!A42</f>
      </c>
      <c r="B42" s="0">
        <f>'Dataset'!D42</f>
      </c>
      <c r="C42" s="0">
        <f>'Dataset'!G42</f>
      </c>
    </row>
    <row r="43">
      <c r="A43" s="0">
        <f>'Dataset'!A43</f>
      </c>
      <c r="B43" s="0">
        <f>'Dataset'!D43</f>
      </c>
      <c r="C43" s="0">
        <f>'Dataset'!G43</f>
      </c>
    </row>
    <row r="44">
      <c r="A44" s="0">
        <f>'Dataset'!A44</f>
      </c>
      <c r="B44" s="0">
        <f>'Dataset'!D44</f>
      </c>
      <c r="C44" s="0">
        <f>'Dataset'!G44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44"/>
  <sheetViews>
    <sheetView workbookViewId="0"/>
  </sheetViews>
  <sheetFormatPr defaultRowHeight="15"/>
  <cols>
    <col min="2" max="2" width="14.7923460006714" customWidth="1"/>
    <col min="3" max="3" width="16.5100727081299" customWidth="1"/>
    <col min="4" max="4" width="14.1386079788208" customWidth="1"/>
    <col min="5" max="5" width="13.389723777771" customWidth="1"/>
    <col min="6" max="6" width="9.140625" customWidth="1"/>
    <col min="7" max="7" width="13.5994520187378" customWidth="1"/>
    <col min="9" max="9" width="27.3954887390137" customWidth="1"/>
    <col min="10" max="10" width="24.9176235198975" customWidth="1"/>
  </cols>
  <sheetData>
    <row r="1">
      <c r="A1" s="0" t="s">
        <v>35</v>
      </c>
      <c r="B1" s="0" t="s">
        <v>36</v>
      </c>
      <c r="C1" s="0" t="s">
        <v>37</v>
      </c>
      <c r="D1" s="0" t="s">
        <v>38</v>
      </c>
      <c r="E1" s="0" t="s">
        <v>39</v>
      </c>
      <c r="F1" s="0" t="s">
        <v>40</v>
      </c>
      <c r="G1" s="0" t="s">
        <v>41</v>
      </c>
      <c r="I1" s="0" t="s">
        <v>42</v>
      </c>
      <c r="J1" s="0" t="s">
        <v>43</v>
      </c>
    </row>
    <row r="2">
      <c r="A2" s="0">
        <v>0</v>
      </c>
      <c r="B2" s="2">
        <f>'Dataset'!H2</f>
      </c>
      <c r="C2" s="2">
        <f ref="C2:C44" t="shared" si="1">J2</f>
      </c>
      <c r="D2" s="2">
        <f ref="D2:D44" t="shared" si="2">ABS(B2 - C2)</f>
      </c>
      <c r="E2" s="2">
        <f ref="E2:E44" t="shared" si="3">ABS(D2 / B2)</f>
      </c>
      <c r="F2" s="2">
        <f ref="F2:F44" t="shared" si="4">C2 - B2</f>
      </c>
      <c r="G2" s="2">
        <f ref="G2:G44" t="shared" si="5">POWER(F2, 2)</f>
      </c>
      <c r="I2" s="2">
        <f>=(35.5984715653369*Inputs!$A2/((16.0106936354056*Inputs!$C2+-3.39945345833296*Inputs!$C2/((-13.6652624792396*Inputs!$C2+1*Inputs!$A2*1*Inputs!$C2*28.3582583625827/((8.19232290331164*Inputs!$A2+-15.2678017520934))+15.4253031319886))+-7.39869137038014)*(1*Inputs!$A2*1*Inputs!$C2*4.88375217954795/(-1.0938193124031*Inputs!$B2)+-42.3822551355068))+0.780083441984714)</f>
      </c>
      <c r="J2" s="2">
        <f ref="J2:J44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(35.5984715653369*Inputs!$A3/((16.0106936354056*Inputs!$C3+-3.39945345833296*Inputs!$C3/((-13.6652624792396*Inputs!$C3+1*Inputs!$A3*1*Inputs!$C3*28.3582583625827/((8.19232290331164*Inputs!$A3+-15.2678017520934))+15.4253031319886))+-7.39869137038014)*(1*Inputs!$A3*1*Inputs!$C3*4.88375217954795/(-1.0938193124031*Inputs!$B3)+-42.3822551355068))+0.780083441984714)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(35.5984715653369*Inputs!$A4/((16.0106936354056*Inputs!$C4+-3.39945345833296*Inputs!$C4/((-13.6652624792396*Inputs!$C4+1*Inputs!$A4*1*Inputs!$C4*28.3582583625827/((8.19232290331164*Inputs!$A4+-15.2678017520934))+15.4253031319886))+-7.39869137038014)*(1*Inputs!$A4*1*Inputs!$C4*4.88375217954795/(-1.0938193124031*Inputs!$B4)+-42.3822551355068))+0.780083441984714)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(35.5984715653369*Inputs!$A5/((16.0106936354056*Inputs!$C5+-3.39945345833296*Inputs!$C5/((-13.6652624792396*Inputs!$C5+1*Inputs!$A5*1*Inputs!$C5*28.3582583625827/((8.19232290331164*Inputs!$A5+-15.2678017520934))+15.4253031319886))+-7.39869137038014)*(1*Inputs!$A5*1*Inputs!$C5*4.88375217954795/(-1.0938193124031*Inputs!$B5)+-42.3822551355068))+0.780083441984714)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(35.5984715653369*Inputs!$A6/((16.0106936354056*Inputs!$C6+-3.39945345833296*Inputs!$C6/((-13.6652624792396*Inputs!$C6+1*Inputs!$A6*1*Inputs!$C6*28.3582583625827/((8.19232290331164*Inputs!$A6+-15.2678017520934))+15.4253031319886))+-7.39869137038014)*(1*Inputs!$A6*1*Inputs!$C6*4.88375217954795/(-1.0938193124031*Inputs!$B6)+-42.3822551355068))+0.780083441984714)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(35.5984715653369*Inputs!$A7/((16.0106936354056*Inputs!$C7+-3.39945345833296*Inputs!$C7/((-13.6652624792396*Inputs!$C7+1*Inputs!$A7*1*Inputs!$C7*28.3582583625827/((8.19232290331164*Inputs!$A7+-15.2678017520934))+15.4253031319886))+-7.39869137038014)*(1*Inputs!$A7*1*Inputs!$C7*4.88375217954795/(-1.0938193124031*Inputs!$B7)+-42.3822551355068))+0.780083441984714)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(35.5984715653369*Inputs!$A8/((16.0106936354056*Inputs!$C8+-3.39945345833296*Inputs!$C8/((-13.6652624792396*Inputs!$C8+1*Inputs!$A8*1*Inputs!$C8*28.3582583625827/((8.19232290331164*Inputs!$A8+-15.2678017520934))+15.4253031319886))+-7.39869137038014)*(1*Inputs!$A8*1*Inputs!$C8*4.88375217954795/(-1.0938193124031*Inputs!$B8)+-42.3822551355068))+0.780083441984714)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(35.5984715653369*Inputs!$A9/((16.0106936354056*Inputs!$C9+-3.39945345833296*Inputs!$C9/((-13.6652624792396*Inputs!$C9+1*Inputs!$A9*1*Inputs!$C9*28.3582583625827/((8.19232290331164*Inputs!$A9+-15.2678017520934))+15.4253031319886))+-7.39869137038014)*(1*Inputs!$A9*1*Inputs!$C9*4.88375217954795/(-1.0938193124031*Inputs!$B9)+-42.3822551355068))+0.780083441984714)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(35.5984715653369*Inputs!$A10/((16.0106936354056*Inputs!$C10+-3.39945345833296*Inputs!$C10/((-13.6652624792396*Inputs!$C10+1*Inputs!$A10*1*Inputs!$C10*28.3582583625827/((8.19232290331164*Inputs!$A10+-15.2678017520934))+15.4253031319886))+-7.39869137038014)*(1*Inputs!$A10*1*Inputs!$C10*4.88375217954795/(-1.0938193124031*Inputs!$B10)+-42.3822551355068))+0.780083441984714)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(35.5984715653369*Inputs!$A11/((16.0106936354056*Inputs!$C11+-3.39945345833296*Inputs!$C11/((-13.6652624792396*Inputs!$C11+1*Inputs!$A11*1*Inputs!$C11*28.3582583625827/((8.19232290331164*Inputs!$A11+-15.2678017520934))+15.4253031319886))+-7.39869137038014)*(1*Inputs!$A11*1*Inputs!$C11*4.88375217954795/(-1.0938193124031*Inputs!$B11)+-42.3822551355068))+0.780083441984714)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(35.5984715653369*Inputs!$A12/((16.0106936354056*Inputs!$C12+-3.39945345833296*Inputs!$C12/((-13.6652624792396*Inputs!$C12+1*Inputs!$A12*1*Inputs!$C12*28.3582583625827/((8.19232290331164*Inputs!$A12+-15.2678017520934))+15.4253031319886))+-7.39869137038014)*(1*Inputs!$A12*1*Inputs!$C12*4.88375217954795/(-1.0938193124031*Inputs!$B12)+-42.3822551355068))+0.780083441984714)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(35.5984715653369*Inputs!$A13/((16.0106936354056*Inputs!$C13+-3.39945345833296*Inputs!$C13/((-13.6652624792396*Inputs!$C13+1*Inputs!$A13*1*Inputs!$C13*28.3582583625827/((8.19232290331164*Inputs!$A13+-15.2678017520934))+15.4253031319886))+-7.39869137038014)*(1*Inputs!$A13*1*Inputs!$C13*4.88375217954795/(-1.0938193124031*Inputs!$B13)+-42.3822551355068))+0.780083441984714)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(35.5984715653369*Inputs!$A14/((16.0106936354056*Inputs!$C14+-3.39945345833296*Inputs!$C14/((-13.6652624792396*Inputs!$C14+1*Inputs!$A14*1*Inputs!$C14*28.3582583625827/((8.19232290331164*Inputs!$A14+-15.2678017520934))+15.4253031319886))+-7.39869137038014)*(1*Inputs!$A14*1*Inputs!$C14*4.88375217954795/(-1.0938193124031*Inputs!$B14)+-42.3822551355068))+0.780083441984714)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(35.5984715653369*Inputs!$A15/((16.0106936354056*Inputs!$C15+-3.39945345833296*Inputs!$C15/((-13.6652624792396*Inputs!$C15+1*Inputs!$A15*1*Inputs!$C15*28.3582583625827/((8.19232290331164*Inputs!$A15+-15.2678017520934))+15.4253031319886))+-7.39869137038014)*(1*Inputs!$A15*1*Inputs!$C15*4.88375217954795/(-1.0938193124031*Inputs!$B15)+-42.3822551355068))+0.780083441984714)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(35.5984715653369*Inputs!$A16/((16.0106936354056*Inputs!$C16+-3.39945345833296*Inputs!$C16/((-13.6652624792396*Inputs!$C16+1*Inputs!$A16*1*Inputs!$C16*28.3582583625827/((8.19232290331164*Inputs!$A16+-15.2678017520934))+15.4253031319886))+-7.39869137038014)*(1*Inputs!$A16*1*Inputs!$C16*4.88375217954795/(-1.0938193124031*Inputs!$B16)+-42.3822551355068))+0.780083441984714)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(35.5984715653369*Inputs!$A17/((16.0106936354056*Inputs!$C17+-3.39945345833296*Inputs!$C17/((-13.6652624792396*Inputs!$C17+1*Inputs!$A17*1*Inputs!$C17*28.3582583625827/((8.19232290331164*Inputs!$A17+-15.2678017520934))+15.4253031319886))+-7.39869137038014)*(1*Inputs!$A17*1*Inputs!$C17*4.88375217954795/(-1.0938193124031*Inputs!$B17)+-42.3822551355068))+0.780083441984714)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(35.5984715653369*Inputs!$A18/((16.0106936354056*Inputs!$C18+-3.39945345833296*Inputs!$C18/((-13.6652624792396*Inputs!$C18+1*Inputs!$A18*1*Inputs!$C18*28.3582583625827/((8.19232290331164*Inputs!$A18+-15.2678017520934))+15.4253031319886))+-7.39869137038014)*(1*Inputs!$A18*1*Inputs!$C18*4.88375217954795/(-1.0938193124031*Inputs!$B18)+-42.3822551355068))+0.780083441984714)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(35.5984715653369*Inputs!$A19/((16.0106936354056*Inputs!$C19+-3.39945345833296*Inputs!$C19/((-13.6652624792396*Inputs!$C19+1*Inputs!$A19*1*Inputs!$C19*28.3582583625827/((8.19232290331164*Inputs!$A19+-15.2678017520934))+15.4253031319886))+-7.39869137038014)*(1*Inputs!$A19*1*Inputs!$C19*4.88375217954795/(-1.0938193124031*Inputs!$B19)+-42.3822551355068))+0.780083441984714)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(35.5984715653369*Inputs!$A20/((16.0106936354056*Inputs!$C20+-3.39945345833296*Inputs!$C20/((-13.6652624792396*Inputs!$C20+1*Inputs!$A20*1*Inputs!$C20*28.3582583625827/((8.19232290331164*Inputs!$A20+-15.2678017520934))+15.4253031319886))+-7.39869137038014)*(1*Inputs!$A20*1*Inputs!$C20*4.88375217954795/(-1.0938193124031*Inputs!$B20)+-42.3822551355068))+0.780083441984714)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(35.5984715653369*Inputs!$A21/((16.0106936354056*Inputs!$C21+-3.39945345833296*Inputs!$C21/((-13.6652624792396*Inputs!$C21+1*Inputs!$A21*1*Inputs!$C21*28.3582583625827/((8.19232290331164*Inputs!$A21+-15.2678017520934))+15.4253031319886))+-7.39869137038014)*(1*Inputs!$A21*1*Inputs!$C21*4.88375217954795/(-1.0938193124031*Inputs!$B21)+-42.3822551355068))+0.780083441984714)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(35.5984715653369*Inputs!$A22/((16.0106936354056*Inputs!$C22+-3.39945345833296*Inputs!$C22/((-13.6652624792396*Inputs!$C22+1*Inputs!$A22*1*Inputs!$C22*28.3582583625827/((8.19232290331164*Inputs!$A22+-15.2678017520934))+15.4253031319886))+-7.39869137038014)*(1*Inputs!$A22*1*Inputs!$C22*4.88375217954795/(-1.0938193124031*Inputs!$B22)+-42.3822551355068))+0.780083441984714)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(35.5984715653369*Inputs!$A23/((16.0106936354056*Inputs!$C23+-3.39945345833296*Inputs!$C23/((-13.6652624792396*Inputs!$C23+1*Inputs!$A23*1*Inputs!$C23*28.3582583625827/((8.19232290331164*Inputs!$A23+-15.2678017520934))+15.4253031319886))+-7.39869137038014)*(1*Inputs!$A23*1*Inputs!$C23*4.88375217954795/(-1.0938193124031*Inputs!$B23)+-42.3822551355068))+0.780083441984714)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(35.5984715653369*Inputs!$A24/((16.0106936354056*Inputs!$C24+-3.39945345833296*Inputs!$C24/((-13.6652624792396*Inputs!$C24+1*Inputs!$A24*1*Inputs!$C24*28.3582583625827/((8.19232290331164*Inputs!$A24+-15.2678017520934))+15.4253031319886))+-7.39869137038014)*(1*Inputs!$A24*1*Inputs!$C24*4.88375217954795/(-1.0938193124031*Inputs!$B24)+-42.3822551355068))+0.780083441984714)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(35.5984715653369*Inputs!$A25/((16.0106936354056*Inputs!$C25+-3.39945345833296*Inputs!$C25/((-13.6652624792396*Inputs!$C25+1*Inputs!$A25*1*Inputs!$C25*28.3582583625827/((8.19232290331164*Inputs!$A25+-15.2678017520934))+15.4253031319886))+-7.39869137038014)*(1*Inputs!$A25*1*Inputs!$C25*4.88375217954795/(-1.0938193124031*Inputs!$B25)+-42.3822551355068))+0.780083441984714)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(35.5984715653369*Inputs!$A26/((16.0106936354056*Inputs!$C26+-3.39945345833296*Inputs!$C26/((-13.6652624792396*Inputs!$C26+1*Inputs!$A26*1*Inputs!$C26*28.3582583625827/((8.19232290331164*Inputs!$A26+-15.2678017520934))+15.4253031319886))+-7.39869137038014)*(1*Inputs!$A26*1*Inputs!$C26*4.88375217954795/(-1.0938193124031*Inputs!$B26)+-42.3822551355068))+0.780083441984714)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(35.5984715653369*Inputs!$A27/((16.0106936354056*Inputs!$C27+-3.39945345833296*Inputs!$C27/((-13.6652624792396*Inputs!$C27+1*Inputs!$A27*1*Inputs!$C27*28.3582583625827/((8.19232290331164*Inputs!$A27+-15.2678017520934))+15.4253031319886))+-7.39869137038014)*(1*Inputs!$A27*1*Inputs!$C27*4.88375217954795/(-1.0938193124031*Inputs!$B27)+-42.3822551355068))+0.780083441984714)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(35.5984715653369*Inputs!$A28/((16.0106936354056*Inputs!$C28+-3.39945345833296*Inputs!$C28/((-13.6652624792396*Inputs!$C28+1*Inputs!$A28*1*Inputs!$C28*28.3582583625827/((8.19232290331164*Inputs!$A28+-15.2678017520934))+15.4253031319886))+-7.39869137038014)*(1*Inputs!$A28*1*Inputs!$C28*4.88375217954795/(-1.0938193124031*Inputs!$B28)+-42.3822551355068))+0.780083441984714)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(35.5984715653369*Inputs!$A29/((16.0106936354056*Inputs!$C29+-3.39945345833296*Inputs!$C29/((-13.6652624792396*Inputs!$C29+1*Inputs!$A29*1*Inputs!$C29*28.3582583625827/((8.19232290331164*Inputs!$A29+-15.2678017520934))+15.4253031319886))+-7.39869137038014)*(1*Inputs!$A29*1*Inputs!$C29*4.88375217954795/(-1.0938193124031*Inputs!$B29)+-42.3822551355068))+0.780083441984714)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(35.5984715653369*Inputs!$A30/((16.0106936354056*Inputs!$C30+-3.39945345833296*Inputs!$C30/((-13.6652624792396*Inputs!$C30+1*Inputs!$A30*1*Inputs!$C30*28.3582583625827/((8.19232290331164*Inputs!$A30+-15.2678017520934))+15.4253031319886))+-7.39869137038014)*(1*Inputs!$A30*1*Inputs!$C30*4.88375217954795/(-1.0938193124031*Inputs!$B30)+-42.3822551355068))+0.780083441984714)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(35.5984715653369*Inputs!$A31/((16.0106936354056*Inputs!$C31+-3.39945345833296*Inputs!$C31/((-13.6652624792396*Inputs!$C31+1*Inputs!$A31*1*Inputs!$C31*28.3582583625827/((8.19232290331164*Inputs!$A31+-15.2678017520934))+15.4253031319886))+-7.39869137038014)*(1*Inputs!$A31*1*Inputs!$C31*4.88375217954795/(-1.0938193124031*Inputs!$B31)+-42.3822551355068))+0.780083441984714)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(35.5984715653369*Inputs!$A32/((16.0106936354056*Inputs!$C32+-3.39945345833296*Inputs!$C32/((-13.6652624792396*Inputs!$C32+1*Inputs!$A32*1*Inputs!$C32*28.3582583625827/((8.19232290331164*Inputs!$A32+-15.2678017520934))+15.4253031319886))+-7.39869137038014)*(1*Inputs!$A32*1*Inputs!$C32*4.88375217954795/(-1.0938193124031*Inputs!$B32)+-42.3822551355068))+0.780083441984714)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(35.5984715653369*Inputs!$A33/((16.0106936354056*Inputs!$C33+-3.39945345833296*Inputs!$C33/((-13.6652624792396*Inputs!$C33+1*Inputs!$A33*1*Inputs!$C33*28.3582583625827/((8.19232290331164*Inputs!$A33+-15.2678017520934))+15.4253031319886))+-7.39869137038014)*(1*Inputs!$A33*1*Inputs!$C33*4.88375217954795/(-1.0938193124031*Inputs!$B33)+-42.3822551355068))+0.780083441984714)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(35.5984715653369*Inputs!$A34/((16.0106936354056*Inputs!$C34+-3.39945345833296*Inputs!$C34/((-13.6652624792396*Inputs!$C34+1*Inputs!$A34*1*Inputs!$C34*28.3582583625827/((8.19232290331164*Inputs!$A34+-15.2678017520934))+15.4253031319886))+-7.39869137038014)*(1*Inputs!$A34*1*Inputs!$C34*4.88375217954795/(-1.0938193124031*Inputs!$B34)+-42.3822551355068))+0.780083441984714)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(35.5984715653369*Inputs!$A35/((16.0106936354056*Inputs!$C35+-3.39945345833296*Inputs!$C35/((-13.6652624792396*Inputs!$C35+1*Inputs!$A35*1*Inputs!$C35*28.3582583625827/((8.19232290331164*Inputs!$A35+-15.2678017520934))+15.4253031319886))+-7.39869137038014)*(1*Inputs!$A35*1*Inputs!$C35*4.88375217954795/(-1.0938193124031*Inputs!$B35)+-42.3822551355068))+0.780083441984714)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(35.5984715653369*Inputs!$A36/((16.0106936354056*Inputs!$C36+-3.39945345833296*Inputs!$C36/((-13.6652624792396*Inputs!$C36+1*Inputs!$A36*1*Inputs!$C36*28.3582583625827/((8.19232290331164*Inputs!$A36+-15.2678017520934))+15.4253031319886))+-7.39869137038014)*(1*Inputs!$A36*1*Inputs!$C36*4.88375217954795/(-1.0938193124031*Inputs!$B36)+-42.3822551355068))+0.780083441984714)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(35.5984715653369*Inputs!$A37/((16.0106936354056*Inputs!$C37+-3.39945345833296*Inputs!$C37/((-13.6652624792396*Inputs!$C37+1*Inputs!$A37*1*Inputs!$C37*28.3582583625827/((8.19232290331164*Inputs!$A37+-15.2678017520934))+15.4253031319886))+-7.39869137038014)*(1*Inputs!$A37*1*Inputs!$C37*4.88375217954795/(-1.0938193124031*Inputs!$B37)+-42.3822551355068))+0.780083441984714)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(35.5984715653369*Inputs!$A38/((16.0106936354056*Inputs!$C38+-3.39945345833296*Inputs!$C38/((-13.6652624792396*Inputs!$C38+1*Inputs!$A38*1*Inputs!$C38*28.3582583625827/((8.19232290331164*Inputs!$A38+-15.2678017520934))+15.4253031319886))+-7.39869137038014)*(1*Inputs!$A38*1*Inputs!$C38*4.88375217954795/(-1.0938193124031*Inputs!$B38)+-42.3822551355068))+0.780083441984714)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(35.5984715653369*Inputs!$A39/((16.0106936354056*Inputs!$C39+-3.39945345833296*Inputs!$C39/((-13.6652624792396*Inputs!$C39+1*Inputs!$A39*1*Inputs!$C39*28.3582583625827/((8.19232290331164*Inputs!$A39+-15.2678017520934))+15.4253031319886))+-7.39869137038014)*(1*Inputs!$A39*1*Inputs!$C39*4.88375217954795/(-1.0938193124031*Inputs!$B39)+-42.3822551355068))+0.780083441984714)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(35.5984715653369*Inputs!$A40/((16.0106936354056*Inputs!$C40+-3.39945345833296*Inputs!$C40/((-13.6652624792396*Inputs!$C40+1*Inputs!$A40*1*Inputs!$C40*28.3582583625827/((8.19232290331164*Inputs!$A40+-15.2678017520934))+15.4253031319886))+-7.39869137038014)*(1*Inputs!$A40*1*Inputs!$C40*4.88375217954795/(-1.0938193124031*Inputs!$B40)+-42.3822551355068))+0.780083441984714)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(35.5984715653369*Inputs!$A41/((16.0106936354056*Inputs!$C41+-3.39945345833296*Inputs!$C41/((-13.6652624792396*Inputs!$C41+1*Inputs!$A41*1*Inputs!$C41*28.3582583625827/((8.19232290331164*Inputs!$A41+-15.2678017520934))+15.4253031319886))+-7.39869137038014)*(1*Inputs!$A41*1*Inputs!$C41*4.88375217954795/(-1.0938193124031*Inputs!$B41)+-42.3822551355068))+0.780083441984714)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(35.5984715653369*Inputs!$A42/((16.0106936354056*Inputs!$C42+-3.39945345833296*Inputs!$C42/((-13.6652624792396*Inputs!$C42+1*Inputs!$A42*1*Inputs!$C42*28.3582583625827/((8.19232290331164*Inputs!$A42+-15.2678017520934))+15.4253031319886))+-7.39869137038014)*(1*Inputs!$A42*1*Inputs!$C42*4.88375217954795/(-1.0938193124031*Inputs!$B42)+-42.3822551355068))+0.780083441984714)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(35.5984715653369*Inputs!$A43/((16.0106936354056*Inputs!$C43+-3.39945345833296*Inputs!$C43/((-13.6652624792396*Inputs!$C43+1*Inputs!$A43*1*Inputs!$C43*28.3582583625827/((8.19232290331164*Inputs!$A43+-15.2678017520934))+15.4253031319886))+-7.39869137038014)*(1*Inputs!$A43*1*Inputs!$C43*4.88375217954795/(-1.0938193124031*Inputs!$B43)+-42.3822551355068))+0.780083441984714)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(35.5984715653369*Inputs!$A44/((16.0106936354056*Inputs!$C44+-3.39945345833296*Inputs!$C44/((-13.6652624792396*Inputs!$C44+1*Inputs!$A44*1*Inputs!$C44*28.3582583625827/((8.19232290331164*Inputs!$A44+-15.2678017520934))+15.4253031319886))+-7.39869137038014)*(1*Inputs!$A44*1*Inputs!$C44*4.88375217954795/(-1.0938193124031*Inputs!$B44)+-42.3822551355068))+0.780083441984714)</f>
      </c>
      <c r="J44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