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image/jpeg" PartName="/xl/media/1tmp438E.tmp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Model" sheetId="1" r:id="rId1"/>
    <sheet name="Dataset" sheetId="2" r:id="rId3"/>
    <sheet name="Inputs" sheetId="3" r:id="rId4"/>
    <sheet name="Estimated Values" sheetId="4" r:id="rId5"/>
    <sheet name="Charts" sheetId="5" r:id="rId6"/>
  </sheets>
  <definedNames>
    <definedName name="EstimationLimitLower" localSheetId="0">'Model'!$B$5</definedName>
    <definedName name="EstimationLimitUpper" localSheetId="0">'Model'!$B$6</definedName>
    <definedName name="TrainingStart" localSheetId="0">'Model'!$B$8</definedName>
    <definedName name="TrainingEnd" localSheetId="0">'Model'!$B$9</definedName>
    <definedName name="TestStart" localSheetId="0">'Model'!$B$10</definedName>
    <definedName name="TestEnd" localSheetId="0">'Model'!$B$11</definedName>
    <definedName name="TrainingMSE" localSheetId="0">'Model'!$B$15</definedName>
    <definedName name="TestMSE" localSheetId="0">'Model'!$B$16</definedName>
    <definedName name="AllId" localSheetId="4">OFFSET('Estimated Values'!$A$1,1,0, COUNTA('Estimated Values'!$A:$A)-1)</definedName>
    <definedName name="AllTarget" localSheetId="4">OFFSET('Estimated Values'!$B$1,1,0, COUNTA('Estimated Values'!$B:$B)-1)</definedName>
    <definedName name="AllEstimated" localSheetId="4">OFFSET('Estimated Values'!$C$1,1,0, COUNTA('Estimated Values'!$C:$C)-1)</definedName>
    <definedName name="TrainingId" localSheetId="4">OFFSET('Estimated Values'!$A$1,Model!TrainingStart + 1,0, Model!TrainingEnd - Model!TrainingStart)</definedName>
    <definedName name="TrainingTarget" localSheetId="4">OFFSET('Estimated Values'!$B$1,Model!TrainingStart + 1,0, Model!TrainingEnd - Model!TrainingStart)</definedName>
    <definedName name="TrainingEstimated" localSheetId="4">OFFSET('Estimated Values'!$C$1,Model!TrainingStart + 1,0, Model!TrainingEnd - Model!TrainingStart)</definedName>
    <definedName name="TestId" localSheetId="4">OFFSET('Estimated Values'!$A$1,Model!TestStart + 1,0, Model!TestEnd - Model!TestStart)</definedName>
    <definedName name="TestTarget" localSheetId="4">OFFSET('Estimated Values'!$B$1,Model!TestStart + 1,0, Model!TestEnd - Model!TestStart)</definedName>
    <definedName name="TestEstimated" localSheetId="4">OFFSET('Estimated Values'!$C$1,Model!TestStart + 1,0, Model!TestEnd - Model!TestStart)</definedName>
  </definedNames>
  <calcPr fullCalcOnLoad="1"/>
</workbook>
</file>

<file path=xl/sharedStrings.xml><?xml version="1.0" encoding="utf-8"?>
<sst xmlns="http://schemas.openxmlformats.org/spreadsheetml/2006/main" count="46" uniqueCount="46">
  <si>
    <t>Model</t>
  </si>
  <si>
    <t>SymbolicRegressionSolution</t>
  </si>
  <si>
    <t>=(-0.233806584733833*$D1+0.46656686030019*$B1+0.0366349806701369*$E1/(1.78015767028091*$C1)+(0.334413035920298*$D1+-0.02527962925049*$A1)/((-2.58910669298428*$B1+1.54990721397563*$E1))+0.679130385246338)</t>
  </si>
  <si>
    <t>Model Depth</t>
  </si>
  <si>
    <t/>
  </si>
  <si>
    <t>Model Length</t>
  </si>
  <si>
    <t>x1 = A</t>
  </si>
  <si>
    <t>x2 = B</t>
  </si>
  <si>
    <t>Estimation Limits Lower</t>
  </si>
  <si>
    <t>x4 = C</t>
  </si>
  <si>
    <t>Estimation Limits Upper</t>
  </si>
  <si>
    <t>x5 = D</t>
  </si>
  <si>
    <t>x7 = E</t>
  </si>
  <si>
    <t>Trainings Partition Start</t>
  </si>
  <si>
    <t>Trainings Partition End</t>
  </si>
  <si>
    <t>Test Partition Start</t>
  </si>
  <si>
    <t>Test Partition End</t>
  </si>
  <si>
    <t>Pearson's R² (training)</t>
  </si>
  <si>
    <t>Pearson's R² (test)</t>
  </si>
  <si>
    <t>Mean Squared Error (training)</t>
  </si>
  <si>
    <t>Mean Squared Error (test)</t>
  </si>
  <si>
    <t>Mean absolute error (training)</t>
  </si>
  <si>
    <t>Mean absolute error (test)</t>
  </si>
  <si>
    <t>Mean error (training)</t>
  </si>
  <si>
    <t>Mean error (test)</t>
  </si>
  <si>
    <t>Average relative error (training)</t>
  </si>
  <si>
    <t>Average relative error (test)</t>
  </si>
  <si>
    <t>Normalized Mean Squared error (training)</t>
  </si>
  <si>
    <t xml:space="preserve">Normalized Mean Squared error  (test)</t>
  </si>
  <si>
    <t>x1</t>
  </si>
  <si>
    <t>x2</t>
  </si>
  <si>
    <t>x3</t>
  </si>
  <si>
    <t>x4</t>
  </si>
  <si>
    <t>x5</t>
  </si>
  <si>
    <t>x6</t>
  </si>
  <si>
    <t>x7</t>
  </si>
  <si>
    <t>z</t>
  </si>
  <si>
    <t>Id</t>
  </si>
  <si>
    <t>Target Variable</t>
  </si>
  <si>
    <t>Estimated Values</t>
  </si>
  <si>
    <t>Absolute Error</t>
  </si>
  <si>
    <t>Relative Error</t>
  </si>
  <si>
    <t>Error</t>
  </si>
  <si>
    <t>Squared Error</t>
  </si>
  <si>
    <t>Unbounded Estimated Values</t>
  </si>
  <si>
    <t>Bounded Estimated Values</t>
  </si>
</sst>
</file>

<file path=xl/styles.xml><?xml version="1.0" encoding="utf-8"?>
<styleSheet xmlns="http://schemas.openxmlformats.org/spreadsheetml/2006/main">
  <numFmts count="2">
    <numFmt numFmtId="164" formatCode="0.000E+00"/>
    <numFmt numFmtId="165" formatCode="0.000"/>
  </numFmts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4">
    <xf numFmtId="0" applyNumberFormat="1" fontId="0" applyFont="1" xfId="0"/>
    <xf numFmtId="164" applyNumberFormat="1" fontId="0" applyFont="1" xfId="0"/>
    <xf numFmtId="165" applyNumberFormat="1" fontId="0" applyFont="1" xfId="0"/>
    <xf numFmtId="10" applyNumberFormat="1" fontId="0" applyFont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Scatter Plot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v>All</c:v>
          </c:tx>
          <c:spPr>
            <a:ln w="28575">
              <a:noFill/>
            </a:ln>
          </c:spPr>
          <c:xVal>
            <c:numRef>
              <c:f>'Charts'!AllEstimated</c:f>
            </c:numRef>
          </c:xVal>
          <c:yVal>
            <c:numRef>
              <c:f>'Charts'!AllTarget</c:f>
            </c:numRef>
          </c:yVal>
          <c:smooth val="0"/>
        </ser>
        <ser xmlns="http://schemas.openxmlformats.org/drawingml/2006/chart">
          <c:idx val="1"/>
          <c:order val="1"/>
          <c:tx>
            <c:v>Training</c:v>
          </c:tx>
          <c:spPr>
            <a:ln w="28575">
              <a:noFill/>
            </a:ln>
          </c:spPr>
          <c:xVal>
            <c:numRef>
              <c:f>'Charts'!TrainingEstimated</c:f>
            </c:numRef>
          </c:xVal>
          <c:yVal>
            <c:numRef>
              <c:f>'Charts'!TrainingTarget</c:f>
            </c:numRef>
          </c:yVal>
          <c:smooth val="0"/>
        </ser>
        <ser xmlns="http://schemas.openxmlformats.org/drawingml/2006/chart">
          <c:idx val="2"/>
          <c:order val="2"/>
          <c:tx>
            <c:v>Test</c:v>
          </c:tx>
          <c:spPr>
            <a:ln w="28575">
              <a:noFill/>
            </a:ln>
          </c:spPr>
          <c:xVal>
            <c:numRef>
              <c:f>'Charts'!TestEstimated</c:f>
            </c:numRef>
          </c:xVal>
          <c:yVal>
            <c:numRef>
              <c:f>'Charts'!TestTarget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tickLblPos val="nextTo"/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LineChart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v>Target</c:v>
          </c:tx>
          <c:marker>
            <c:symbol val="none"/>
          </c:marker>
          <c:xVal>
            <c:numRef>
              <c:f>'Charts'!AllId</c:f>
            </c:numRef>
          </c:xVal>
          <c:yVal>
            <c:numRef>
              <c:f>'Charts'!AllTarget</c:f>
            </c:numRef>
          </c:yVal>
          <c:smooth val="0"/>
        </ser>
        <ser xmlns="http://schemas.openxmlformats.org/drawingml/2006/chart">
          <c:idx val="1"/>
          <c:order val="1"/>
          <c:tx>
            <c:v>All</c:v>
          </c:tx>
          <c:marker>
            <c:symbol val="none"/>
          </c:marker>
          <c:xVal>
            <c:numRef>
              <c:f>'Charts'!AllId</c:f>
            </c:numRef>
          </c:xVal>
          <c:yVal>
            <c:numRef>
              <c:f>'Charts'!AllEstimated</c:f>
            </c:numRef>
          </c:yVal>
          <c:smooth val="0"/>
        </ser>
        <ser xmlns="http://schemas.openxmlformats.org/drawingml/2006/chart">
          <c:idx val="2"/>
          <c:order val="2"/>
          <c:tx>
            <c:v>Training</c:v>
          </c:tx>
          <c:marker>
            <c:symbol val="none"/>
          </c:marker>
          <c:xVal>
            <c:numRef>
              <c:f>'Charts'!TrainingId</c:f>
            </c:numRef>
          </c:xVal>
          <c:yVal>
            <c:numRef>
              <c:f>'Charts'!TrainingEstimated</c:f>
            </c:numRef>
          </c:yVal>
          <c:smooth val="0"/>
        </ser>
        <ser xmlns="http://schemas.openxmlformats.org/drawingml/2006/chart">
          <c:idx val="3"/>
          <c:order val="3"/>
          <c:tx>
            <c:v>Test</c:v>
          </c:tx>
          <c:marker>
            <c:symbol val="none"/>
          </c:marker>
          <c:xVal>
            <c:numRef>
              <c:f>'Charts'!TestId</c:f>
            </c:numRef>
          </c:xVal>
          <c:yVal>
            <c:numRef>
              <c:f>'Charts'!TestEstimated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tickLblPos val="nextTo"/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1tmp438E.tmp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</xdr:row>
      <xdr:rowOff>0</xdr:rowOff>
    </xdr:from>
    <xdr:to>
      <xdr:col>12</xdr:col>
      <xdr:colOff>28575</xdr:colOff>
      <xdr:row>12</xdr:row>
      <xdr:rowOff>19050</xdr:rowOff>
    </xdr:to>
    <xdr:pic>
      <xdr:nvPicPr>
        <xdr:cNvPr id="0" descr="" name="ModelTree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304800</xdr:colOff>
      <xdr:row>20</xdr:row>
      <xdr:rowOff>0</xdr:rowOff>
    </xdr:to>
    <graphicFrame xmlns="http://schemas.openxmlformats.org/drawingml/2006/spreadsheetDrawing" macro="">
      <xdr:nvGraphicFramePr>
        <xdr:cNvPr id="1" name="scatterPlo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20</xdr:row>
      <xdr:rowOff>0</xdr:rowOff>
    </xdr:from>
    <xdr:to>
      <xdr:col>12</xdr:col>
      <xdr:colOff>304800</xdr:colOff>
      <xdr:row>40</xdr:row>
      <xdr:rowOff>0</xdr:rowOff>
    </xdr:to>
    <graphicFrame xmlns="http://schemas.openxmlformats.org/drawingml/2006/spreadsheetDrawing" macro="">
      <xdr:nvGraphicFramePr>
        <xdr:cNvPr id="2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24"/>
  <sheetViews>
    <sheetView workbookViewId="0"/>
  </sheetViews>
  <sheetFormatPr defaultRowHeight="15"/>
  <cols>
    <col min="1" max="1" width="38.3525123596191" customWidth="1"/>
    <col min="2" max="2" width="26.0685729980469" customWidth="1"/>
  </cols>
  <sheetData>
    <row r="1">
      <c r="A1" s="0" t="s">
        <v>0</v>
      </c>
      <c r="B1" s="0" t="s">
        <v>1</v>
      </c>
      <c r="D1" s="0" t="s">
        <v>2</v>
      </c>
    </row>
    <row r="2">
      <c r="A2" s="0" t="s">
        <v>3</v>
      </c>
      <c r="B2" s="0">
        <v>6</v>
      </c>
      <c r="D2" s="0" t="s">
        <v>4</v>
      </c>
    </row>
    <row r="3">
      <c r="A3" s="0" t="s">
        <v>5</v>
      </c>
      <c r="B3" s="0">
        <v>16</v>
      </c>
      <c r="D3" s="0" t="s">
        <v>6</v>
      </c>
    </row>
    <row r="4">
      <c r="D4" s="0" t="s">
        <v>7</v>
      </c>
    </row>
    <row r="5">
      <c r="A5" s="0" t="s">
        <v>8</v>
      </c>
      <c r="B5" s="1">
        <v>-9.46909871237483</v>
      </c>
      <c r="D5" s="0" t="s">
        <v>9</v>
      </c>
    </row>
    <row r="6">
      <c r="A6" s="0" t="s">
        <v>10</v>
      </c>
      <c r="B6" s="1">
        <v>10.96186609895517</v>
      </c>
      <c r="D6" s="0" t="s">
        <v>11</v>
      </c>
    </row>
    <row r="7">
      <c r="D7" s="0" t="s">
        <v>12</v>
      </c>
    </row>
    <row r="8">
      <c r="A8" s="0" t="s">
        <v>13</v>
      </c>
      <c r="B8" s="0">
        <v>0</v>
      </c>
    </row>
    <row r="9">
      <c r="A9" s="0" t="s">
        <v>14</v>
      </c>
      <c r="B9" s="0">
        <v>43</v>
      </c>
    </row>
    <row r="10">
      <c r="A10" s="0" t="s">
        <v>15</v>
      </c>
      <c r="B10" s="0">
        <v>43</v>
      </c>
    </row>
    <row r="11">
      <c r="A11" s="0" t="s">
        <v>16</v>
      </c>
      <c r="B11" s="0">
        <v>43</v>
      </c>
    </row>
    <row r="13">
      <c r="A13" s="0" t="s">
        <v>17</v>
      </c>
      <c r="B13" s="2">
        <f>POWER(PEARSON(INDIRECT("'Estimated Values'!B"&amp;TrainingStart+2&amp;":B"&amp;TrainingEnd+1),INDIRECT("'Estimated Values'!C"&amp;TrainingStart+2&amp;":C"&amp;TrainingEnd+1)),2)</f>
      </c>
    </row>
    <row r="14">
      <c r="A14" s="0" t="s">
        <v>18</v>
      </c>
      <c r="B14" s="2">
        <f>POWER(PEARSON(INDIRECT("'Estimated Values'!B"&amp;TestStart+2&amp;":B"&amp;TestEnd+1),INDIRECT("'Estimated Values'!C"&amp;TestStart+2&amp;":C"&amp;TestEnd+1)),2)</f>
      </c>
    </row>
    <row r="15">
      <c r="A15" s="0" t="s">
        <v>19</v>
      </c>
      <c r="B15" s="1">
        <f>AVERAGE(INDIRECT("'Estimated Values'!G"&amp;TrainingStart+2&amp;":G"&amp;TrainingEnd+1))</f>
      </c>
    </row>
    <row r="16">
      <c r="A16" s="0" t="s">
        <v>20</v>
      </c>
      <c r="B16" s="1">
        <f>AVERAGE(INDIRECT("'Estimated Values'!G"&amp;TestStart+2&amp;":G"&amp;TestEnd+1))</f>
      </c>
    </row>
    <row r="17">
      <c r="A17" s="0" t="s">
        <v>21</v>
      </c>
      <c r="B17" s="1">
        <f>AVERAGE(INDIRECT("'Estimated Values'!D"&amp;TrainingStart+2&amp;":D"&amp;TrainingEnd+1))</f>
      </c>
    </row>
    <row r="18">
      <c r="A18" s="0" t="s">
        <v>22</v>
      </c>
      <c r="B18" s="1">
        <f>AVERAGE(INDIRECT("'Estimated Values'!D"&amp;TestStart+2&amp;":D"&amp;TestEnd+1))</f>
      </c>
    </row>
    <row r="19">
      <c r="A19" s="0" t="s">
        <v>23</v>
      </c>
      <c r="B19" s="1">
        <f>AVERAGE(INDIRECT("'Estimated Values'!F"&amp;TrainingStart+2&amp;":F"&amp;TrainingEnd+1))</f>
      </c>
    </row>
    <row r="20">
      <c r="A20" s="0" t="s">
        <v>24</v>
      </c>
      <c r="B20" s="1">
        <f>AVERAGE(INDIRECT("'Estimated Values'!F"&amp;TestStart+2&amp;":F"&amp;TestEnd+1))</f>
      </c>
    </row>
    <row r="21">
      <c r="A21" s="0" t="s">
        <v>25</v>
      </c>
      <c r="B21" s="3">
        <f>AVERAGE(INDIRECT("'Estimated Values'!E"&amp;TrainingStart+2&amp;":E"&amp;TrainingEnd+1))</f>
      </c>
    </row>
    <row r="22">
      <c r="A22" s="0" t="s">
        <v>26</v>
      </c>
      <c r="B22" s="3">
        <f>AVERAGE(INDIRECT("'Estimated Values'!E"&amp;TestStart+2&amp;":E"&amp;TestEnd+1))</f>
      </c>
    </row>
    <row r="23">
      <c r="A23" s="0" t="s">
        <v>27</v>
      </c>
      <c r="B23" s="1">
        <f>TrainingMSE / VAR(INDIRECT("'Estimated Values'!B"&amp;TrainingStart+2&amp;":B"&amp;TrainingEnd+1))</f>
      </c>
    </row>
    <row r="24">
      <c r="A24" s="0" t="s">
        <v>28</v>
      </c>
      <c r="B24" s="1">
        <f>TestMSE / VAR(INDIRECT("'Estimated Values'!B"&amp;TestStart+2&amp;":B"&amp;TestEnd+1))</f>
      </c>
    </row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H44"/>
  <sheetViews>
    <sheetView workbookViewId="0"/>
  </sheetViews>
  <sheetFormatPr defaultRowHeight="15"/>
  <sheetData>
    <row r="1">
      <c r="A1" s="0" t="s">
        <v>29</v>
      </c>
      <c r="B1" s="0" t="s">
        <v>30</v>
      </c>
      <c r="C1" s="0" t="s">
        <v>31</v>
      </c>
      <c r="D1" s="0" t="s">
        <v>32</v>
      </c>
      <c r="E1" s="0" t="s">
        <v>33</v>
      </c>
      <c r="F1" s="0" t="s">
        <v>34</v>
      </c>
      <c r="G1" s="0" t="s">
        <v>35</v>
      </c>
      <c r="H1" s="0" t="s">
        <v>36</v>
      </c>
    </row>
    <row r="2">
      <c r="A2" s="0">
        <v>0.319090064269206</v>
      </c>
      <c r="B2" s="0">
        <v>0.244444444444444</v>
      </c>
      <c r="C2" s="0">
        <v>-0.394023969791496</v>
      </c>
      <c r="D2" s="0">
        <v>-0.373173534723362</v>
      </c>
      <c r="E2" s="0">
        <v>0.0208504350681332</v>
      </c>
      <c r="F2" s="0">
        <v>0.671631766690049</v>
      </c>
      <c r="G2" s="0">
        <v>0.681818181818182</v>
      </c>
      <c r="H2" s="0">
        <v>0.839281883104997</v>
      </c>
    </row>
    <row r="3">
      <c r="A3" s="0">
        <v>0.319090064269206</v>
      </c>
      <c r="B3" s="0">
        <v>0.244444444444444</v>
      </c>
      <c r="C3" s="0">
        <v>-0.236871537783392</v>
      </c>
      <c r="D3" s="0">
        <v>-0.0263424518743668</v>
      </c>
      <c r="E3" s="0">
        <v>0.210529085909025</v>
      </c>
      <c r="F3" s="0">
        <v>0.592113054119133</v>
      </c>
      <c r="G3" s="0">
        <v>0.681818181818182</v>
      </c>
      <c r="H3" s="0">
        <v>0.15840728555555</v>
      </c>
    </row>
    <row r="4">
      <c r="A4" s="0">
        <v>0.303765901324936</v>
      </c>
      <c r="B4" s="0">
        <v>0.466666666666667</v>
      </c>
      <c r="C4" s="0">
        <v>-0.66759388038943</v>
      </c>
      <c r="D4" s="0">
        <v>-0.596105702364395</v>
      </c>
      <c r="E4" s="0">
        <v>0.0714881780250348</v>
      </c>
      <c r="F4" s="0">
        <v>0.596065964633419</v>
      </c>
      <c r="G4" s="0">
        <v>0.595238095238095</v>
      </c>
      <c r="H4" s="0">
        <v>0.596639931467102</v>
      </c>
    </row>
    <row r="5">
      <c r="A5" s="0">
        <v>0.303765901324936</v>
      </c>
      <c r="B5" s="0">
        <v>0.466666666666667</v>
      </c>
      <c r="C5" s="0">
        <v>-0.348715114672561</v>
      </c>
      <c r="D5" s="0">
        <v>-0.072395689416966</v>
      </c>
      <c r="E5" s="0">
        <v>0.276319425255595</v>
      </c>
      <c r="F5" s="0">
        <v>0.592113054119133</v>
      </c>
      <c r="G5" s="0">
        <v>0.595238095238095</v>
      </c>
      <c r="H5" s="0">
        <v>0.622362909030297</v>
      </c>
    </row>
    <row r="6">
      <c r="A6" s="0">
        <v>0.303765901324936</v>
      </c>
      <c r="B6" s="0">
        <v>0.466666666666667</v>
      </c>
      <c r="C6" s="0">
        <v>-0.553916004540295</v>
      </c>
      <c r="D6" s="0">
        <v>-0.270147559591373</v>
      </c>
      <c r="E6" s="0">
        <v>0.283768444948922</v>
      </c>
      <c r="F6" s="0">
        <v>0.608075239176261</v>
      </c>
      <c r="G6" s="0">
        <v>0.595238095238095</v>
      </c>
      <c r="H6" s="0">
        <v>0.341715149252333</v>
      </c>
    </row>
    <row r="7">
      <c r="A7" s="0">
        <v>0.303765901324936</v>
      </c>
      <c r="B7" s="0">
        <v>0.466666666666667</v>
      </c>
      <c r="C7" s="0">
        <v>-0.448435689455388</v>
      </c>
      <c r="D7" s="0">
        <v>-0.158748551564311</v>
      </c>
      <c r="E7" s="0">
        <v>0.289687137891078</v>
      </c>
      <c r="F7" s="0">
        <v>0.620758152623738</v>
      </c>
      <c r="G7" s="0">
        <v>0.595238095238095</v>
      </c>
      <c r="H7" s="0">
        <v>0.447696717279604</v>
      </c>
    </row>
    <row r="8">
      <c r="A8" s="0">
        <v>0</v>
      </c>
      <c r="B8" s="0">
        <v>0.177777777777778</v>
      </c>
      <c r="C8" s="0">
        <v>-0.282352941176471</v>
      </c>
      <c r="D8" s="0">
        <v>-0.220588235294118</v>
      </c>
      <c r="E8" s="0">
        <v>0.0617647058823529</v>
      </c>
      <c r="F8" s="0">
        <v>0.661764705882353</v>
      </c>
      <c r="G8" s="0">
        <v>0.75</v>
      </c>
      <c r="H8" s="0">
        <v>0.767725683042495</v>
      </c>
    </row>
    <row r="9">
      <c r="A9" s="0">
        <v>0.407680038601243</v>
      </c>
      <c r="B9" s="0">
        <v>0.177777777777778</v>
      </c>
      <c r="C9" s="0">
        <v>-0.268531468531469</v>
      </c>
      <c r="D9" s="0">
        <v>-0.153846153846154</v>
      </c>
      <c r="E9" s="0">
        <v>0.114685314685315</v>
      </c>
      <c r="F9" s="0">
        <v>0.629370629370629</v>
      </c>
      <c r="G9" s="0">
        <v>0.75</v>
      </c>
      <c r="H9" s="0">
        <v>0.587636555476274</v>
      </c>
    </row>
    <row r="10">
      <c r="A10" s="0">
        <v>0.409335897816389</v>
      </c>
      <c r="B10" s="0">
        <v>0.177777777777778</v>
      </c>
      <c r="C10" s="0">
        <v>-0.274285714285714</v>
      </c>
      <c r="D10" s="0">
        <v>-0.128571428571429</v>
      </c>
      <c r="E10" s="0">
        <v>0.145714285714286</v>
      </c>
      <c r="F10" s="0">
        <v>0.642857142857143</v>
      </c>
      <c r="G10" s="0">
        <v>0.9375</v>
      </c>
      <c r="H10" s="0">
        <v>0.46265077163243</v>
      </c>
    </row>
    <row r="11">
      <c r="A11" s="0">
        <v>0.310780531424838</v>
      </c>
      <c r="B11" s="0">
        <v>0.331081081081081</v>
      </c>
      <c r="C11" s="0">
        <v>-0.57</v>
      </c>
      <c r="D11" s="0">
        <v>-0.07</v>
      </c>
      <c r="E11" s="0">
        <v>0.5</v>
      </c>
      <c r="F11" s="0">
        <v>1.48</v>
      </c>
      <c r="G11" s="0">
        <v>1.03061224489796</v>
      </c>
      <c r="H11" s="0">
        <v>0.686465144042496</v>
      </c>
    </row>
    <row r="12">
      <c r="A12" s="0">
        <v>0.310780531424838</v>
      </c>
      <c r="B12" s="0">
        <v>0.331081081081081</v>
      </c>
      <c r="C12" s="0">
        <v>-0.63</v>
      </c>
      <c r="D12" s="0">
        <v>-0.13</v>
      </c>
      <c r="E12" s="0">
        <v>0.5</v>
      </c>
      <c r="F12" s="0">
        <v>1.48</v>
      </c>
      <c r="G12" s="0">
        <v>1.03061224489796</v>
      </c>
      <c r="H12" s="0">
        <v>0.570400540219558</v>
      </c>
    </row>
    <row r="13">
      <c r="A13" s="0">
        <v>0.310780531424838</v>
      </c>
      <c r="B13" s="0">
        <v>0.331081081081081</v>
      </c>
      <c r="C13" s="0">
        <v>-1.176</v>
      </c>
      <c r="D13" s="0">
        <v>-1.1</v>
      </c>
      <c r="E13" s="0">
        <v>0.076</v>
      </c>
      <c r="F13" s="0">
        <v>1.48</v>
      </c>
      <c r="G13" s="0">
        <v>1.03061224489796</v>
      </c>
      <c r="H13" s="0">
        <v>0.980584609709258</v>
      </c>
    </row>
    <row r="14">
      <c r="A14" s="0">
        <v>0.310780531424838</v>
      </c>
      <c r="B14" s="0">
        <v>0.331081081081081</v>
      </c>
      <c r="C14" s="0">
        <v>-0.15</v>
      </c>
      <c r="D14" s="0">
        <v>-0.14</v>
      </c>
      <c r="E14" s="0">
        <v>0.01</v>
      </c>
      <c r="F14" s="0">
        <v>1.48</v>
      </c>
      <c r="G14" s="0">
        <v>1.03061224489796</v>
      </c>
      <c r="H14" s="0">
        <v>0.7644092876495</v>
      </c>
    </row>
    <row r="15">
      <c r="A15" s="0">
        <v>0.310780531424838</v>
      </c>
      <c r="B15" s="0">
        <v>0.331081081081081</v>
      </c>
      <c r="C15" s="0">
        <v>-0.51</v>
      </c>
      <c r="D15" s="0">
        <v>-0.5</v>
      </c>
      <c r="E15" s="0">
        <v>0.01</v>
      </c>
      <c r="F15" s="0">
        <v>1.48</v>
      </c>
      <c r="G15" s="0">
        <v>1.03061224489796</v>
      </c>
      <c r="H15" s="0">
        <v>0.454357326291246</v>
      </c>
    </row>
    <row r="16">
      <c r="A16" s="0">
        <v>0.490418196590535</v>
      </c>
      <c r="B16" s="0">
        <v>0.8</v>
      </c>
      <c r="C16" s="0">
        <v>-1.375</v>
      </c>
      <c r="D16" s="0">
        <v>-1.25</v>
      </c>
      <c r="E16" s="0">
        <v>0.125</v>
      </c>
      <c r="F16" s="0">
        <v>0.833333333333333</v>
      </c>
      <c r="G16" s="0">
        <v>0.125</v>
      </c>
      <c r="H16" s="0">
        <v>1.17995552612205</v>
      </c>
    </row>
    <row r="17">
      <c r="A17" s="0">
        <v>0.490418196590535</v>
      </c>
      <c r="B17" s="0">
        <v>0.8</v>
      </c>
      <c r="C17" s="0">
        <v>-0.358333333333333</v>
      </c>
      <c r="D17" s="0">
        <v>-0.233333333333333</v>
      </c>
      <c r="E17" s="0">
        <v>0.125</v>
      </c>
      <c r="F17" s="0">
        <v>0.833333333333333</v>
      </c>
      <c r="G17" s="0">
        <v>0.125</v>
      </c>
      <c r="H17" s="0">
        <v>1.01018683173134</v>
      </c>
    </row>
    <row r="18">
      <c r="A18" s="0">
        <v>0.490418196590535</v>
      </c>
      <c r="B18" s="0">
        <v>0.8</v>
      </c>
      <c r="C18" s="0">
        <v>-0.2125</v>
      </c>
      <c r="D18" s="0">
        <v>-0.0875</v>
      </c>
      <c r="E18" s="0">
        <v>0.125</v>
      </c>
      <c r="F18" s="0">
        <v>0.833333333333333</v>
      </c>
      <c r="G18" s="0">
        <v>0.125</v>
      </c>
      <c r="H18" s="0">
        <v>0.828643804565013</v>
      </c>
    </row>
    <row r="19">
      <c r="A19" s="0">
        <v>0.507221330431616</v>
      </c>
      <c r="B19" s="0">
        <v>0.733333333333333</v>
      </c>
      <c r="C19" s="0">
        <v>-1.08333333333333</v>
      </c>
      <c r="D19" s="0">
        <v>-0.958333333333333</v>
      </c>
      <c r="E19" s="0">
        <v>0.125</v>
      </c>
      <c r="F19" s="0">
        <v>0.625</v>
      </c>
      <c r="G19" s="0">
        <v>0.181818181818182</v>
      </c>
      <c r="H19" s="0">
        <v>1.01799173577901</v>
      </c>
    </row>
    <row r="20">
      <c r="A20" s="0">
        <v>0.507221330431616</v>
      </c>
      <c r="B20" s="0">
        <v>0.733333333333333</v>
      </c>
      <c r="C20" s="0">
        <v>-0.5</v>
      </c>
      <c r="D20" s="0">
        <v>-0.375</v>
      </c>
      <c r="E20" s="0">
        <v>0.125</v>
      </c>
      <c r="F20" s="0">
        <v>0.625</v>
      </c>
      <c r="G20" s="0">
        <v>0.181818181818182</v>
      </c>
      <c r="H20" s="0">
        <v>0.844210661171927</v>
      </c>
    </row>
    <row r="21">
      <c r="A21" s="0">
        <v>0.507221330431616</v>
      </c>
      <c r="B21" s="0">
        <v>0.733333333333333</v>
      </c>
      <c r="C21" s="0">
        <v>-0.308333333333333</v>
      </c>
      <c r="D21" s="0">
        <v>-0.183333333333333</v>
      </c>
      <c r="E21" s="0">
        <v>0.125</v>
      </c>
      <c r="F21" s="0">
        <v>0.625</v>
      </c>
      <c r="G21" s="0">
        <v>0.181818181818182</v>
      </c>
      <c r="H21" s="0">
        <v>0.983043879652561</v>
      </c>
    </row>
    <row r="22">
      <c r="A22" s="0">
        <v>0.507221330431616</v>
      </c>
      <c r="B22" s="0">
        <v>0.733333333333333</v>
      </c>
      <c r="C22" s="0">
        <v>-0.158333333333333</v>
      </c>
      <c r="D22" s="0">
        <v>-0.0333333333333333</v>
      </c>
      <c r="E22" s="0">
        <v>0.125</v>
      </c>
      <c r="F22" s="0">
        <v>0.625</v>
      </c>
      <c r="G22" s="0">
        <v>0.181818181818182</v>
      </c>
      <c r="H22" s="0">
        <v>0.845727609832145</v>
      </c>
    </row>
    <row r="23">
      <c r="A23" s="0">
        <v>0.275114044787009</v>
      </c>
      <c r="B23" s="0">
        <v>0.378531073446328</v>
      </c>
      <c r="C23" s="0">
        <v>-0.67</v>
      </c>
      <c r="D23" s="0">
        <v>-0.583333333333333</v>
      </c>
      <c r="E23" s="0">
        <v>0.0866666666666666</v>
      </c>
      <c r="F23" s="0">
        <v>0.7375</v>
      </c>
      <c r="G23" s="0">
        <v>1.40298507462687</v>
      </c>
      <c r="H23" s="0">
        <v>0.903148404490327</v>
      </c>
    </row>
    <row r="24">
      <c r="A24" s="0">
        <v>0.275114044787009</v>
      </c>
      <c r="B24" s="0">
        <v>0.378531073446328</v>
      </c>
      <c r="C24" s="0">
        <v>-0.67</v>
      </c>
      <c r="D24" s="0">
        <v>-0.416666666666667</v>
      </c>
      <c r="E24" s="0">
        <v>0.253333333333333</v>
      </c>
      <c r="F24" s="0">
        <v>0.7375</v>
      </c>
      <c r="G24" s="0">
        <v>1.40298507462687</v>
      </c>
      <c r="H24" s="0">
        <v>0.620783966054486</v>
      </c>
    </row>
    <row r="25">
      <c r="A25" s="0">
        <v>0.275114044787009</v>
      </c>
      <c r="B25" s="0">
        <v>0.378531073446328</v>
      </c>
      <c r="C25" s="0">
        <v>-0.504166666666667</v>
      </c>
      <c r="D25" s="0">
        <v>-0.0416666666666667</v>
      </c>
      <c r="E25" s="0">
        <v>0.4625</v>
      </c>
      <c r="F25" s="0">
        <v>0.7375</v>
      </c>
      <c r="G25" s="0">
        <v>1.40298507462687</v>
      </c>
      <c r="H25" s="0">
        <v>0.177572460465502</v>
      </c>
    </row>
    <row r="26">
      <c r="A26" s="0">
        <v>0.116617219019459</v>
      </c>
      <c r="B26" s="0">
        <v>0.38961038961039</v>
      </c>
      <c r="C26" s="0">
        <v>-0.3</v>
      </c>
      <c r="D26" s="0">
        <v>-0.225</v>
      </c>
      <c r="E26" s="0">
        <v>0.075</v>
      </c>
      <c r="F26" s="0">
        <v>0.320833333333333</v>
      </c>
      <c r="G26" s="0">
        <v>0.866666666666667</v>
      </c>
      <c r="H26" s="0">
        <v>0.801107471346089</v>
      </c>
    </row>
    <row r="27">
      <c r="A27" s="0">
        <v>0.116617219019459</v>
      </c>
      <c r="B27" s="0">
        <v>0.38961038961039</v>
      </c>
      <c r="C27" s="0">
        <v>-0.241666666666667</v>
      </c>
      <c r="D27" s="0">
        <v>-0.0958333333333333</v>
      </c>
      <c r="E27" s="0">
        <v>0.145833333333333</v>
      </c>
      <c r="F27" s="0">
        <v>0.320833333333333</v>
      </c>
      <c r="G27" s="0">
        <v>0.866666666666667</v>
      </c>
      <c r="H27" s="0">
        <v>0.672002095615461</v>
      </c>
    </row>
    <row r="28">
      <c r="A28" s="0">
        <v>0.116617219019459</v>
      </c>
      <c r="B28" s="0">
        <v>0.38961038961039</v>
      </c>
      <c r="C28" s="0">
        <v>-0.204166666666667</v>
      </c>
      <c r="D28" s="0">
        <v>-0.0583333333333333</v>
      </c>
      <c r="E28" s="0">
        <v>0.145833333333333</v>
      </c>
      <c r="F28" s="0">
        <v>0.320833333333333</v>
      </c>
      <c r="G28" s="0">
        <v>0.866666666666667</v>
      </c>
      <c r="H28" s="0">
        <v>0.802997722141214</v>
      </c>
    </row>
    <row r="29">
      <c r="A29" s="0">
        <v>0.449391466091054</v>
      </c>
      <c r="B29" s="0">
        <v>0.48780487804878</v>
      </c>
      <c r="C29" s="0">
        <v>-0.6</v>
      </c>
      <c r="D29" s="0">
        <v>-0.541666666666667</v>
      </c>
      <c r="E29" s="0">
        <v>0.0583333333333333</v>
      </c>
      <c r="F29" s="0">
        <v>0.5125</v>
      </c>
      <c r="G29" s="0">
        <v>1.83333333333333</v>
      </c>
      <c r="H29" s="0">
        <v>0.852769874738052</v>
      </c>
    </row>
    <row r="30">
      <c r="A30" s="0">
        <v>0.449391466091054</v>
      </c>
      <c r="B30" s="0">
        <v>0.48780487804878</v>
      </c>
      <c r="C30" s="0">
        <v>-0.6</v>
      </c>
      <c r="D30" s="0">
        <v>-0.333333333333333</v>
      </c>
      <c r="E30" s="0">
        <v>0.266666666666667</v>
      </c>
      <c r="F30" s="0">
        <v>0.5125</v>
      </c>
      <c r="G30" s="0">
        <v>1.83333333333333</v>
      </c>
      <c r="H30" s="0">
        <v>0.701349171780048</v>
      </c>
    </row>
    <row r="31">
      <c r="A31" s="0">
        <v>0.445586185296255</v>
      </c>
      <c r="B31" s="0">
        <v>0.85</v>
      </c>
      <c r="C31" s="0">
        <v>-1.1</v>
      </c>
      <c r="D31" s="0">
        <v>-0.5</v>
      </c>
      <c r="E31" s="0">
        <v>0.6</v>
      </c>
      <c r="F31" s="0">
        <v>1</v>
      </c>
      <c r="G31" s="0">
        <v>0.0882352941176471</v>
      </c>
      <c r="H31" s="0">
        <v>0.867378105879455</v>
      </c>
    </row>
    <row r="32">
      <c r="A32" s="0">
        <v>0.445586185296255</v>
      </c>
      <c r="B32" s="0">
        <v>0.85</v>
      </c>
      <c r="C32" s="0">
        <v>-2.04</v>
      </c>
      <c r="D32" s="0">
        <v>-1.5</v>
      </c>
      <c r="E32" s="0">
        <v>0.54</v>
      </c>
      <c r="F32" s="0">
        <v>1</v>
      </c>
      <c r="G32" s="0">
        <v>0.0882352941176471</v>
      </c>
      <c r="H32" s="0">
        <v>0.957840510952416</v>
      </c>
    </row>
    <row r="33">
      <c r="A33" s="0">
        <v>0.445586185296255</v>
      </c>
      <c r="B33" s="0">
        <v>0.85</v>
      </c>
      <c r="C33" s="0">
        <v>-0.685</v>
      </c>
      <c r="D33" s="0">
        <v>-0.235</v>
      </c>
      <c r="E33" s="0">
        <v>0.45</v>
      </c>
      <c r="F33" s="0">
        <v>1</v>
      </c>
      <c r="G33" s="0">
        <v>0.0882352941176471</v>
      </c>
      <c r="H33" s="0">
        <v>0.803672988782254</v>
      </c>
    </row>
    <row r="34">
      <c r="A34" s="0">
        <v>0.310780531424838</v>
      </c>
      <c r="B34" s="0">
        <v>0.331081081081081</v>
      </c>
      <c r="C34" s="0">
        <v>-0.75</v>
      </c>
      <c r="D34" s="0">
        <v>-0.25</v>
      </c>
      <c r="E34" s="0">
        <v>0.5</v>
      </c>
      <c r="F34" s="0">
        <v>1.48</v>
      </c>
      <c r="G34" s="0">
        <v>1.02040816326531</v>
      </c>
      <c r="H34" s="0">
        <v>0.588241379602905</v>
      </c>
    </row>
    <row r="35">
      <c r="A35" s="0">
        <v>0.310780531424838</v>
      </c>
      <c r="B35" s="0">
        <v>0.331081081081081</v>
      </c>
      <c r="C35" s="0">
        <v>-0.33</v>
      </c>
      <c r="D35" s="0">
        <v>-0.08</v>
      </c>
      <c r="E35" s="0">
        <v>0.25</v>
      </c>
      <c r="F35" s="0">
        <v>1.48</v>
      </c>
      <c r="G35" s="0">
        <v>1.02040816326531</v>
      </c>
      <c r="H35" s="0">
        <v>0.839212245736604</v>
      </c>
    </row>
    <row r="36">
      <c r="A36" s="0">
        <v>0.310780531424838</v>
      </c>
      <c r="B36" s="0">
        <v>0.331081081081081</v>
      </c>
      <c r="C36" s="0">
        <v>-0.5</v>
      </c>
      <c r="D36" s="0">
        <v>-0.25</v>
      </c>
      <c r="E36" s="0">
        <v>0.25</v>
      </c>
      <c r="F36" s="0">
        <v>1.48</v>
      </c>
      <c r="G36" s="0">
        <v>1.02040816326531</v>
      </c>
      <c r="H36" s="0">
        <v>0.530907025986878</v>
      </c>
    </row>
    <row r="37">
      <c r="A37" s="0">
        <v>0.272454553661408</v>
      </c>
      <c r="B37" s="0">
        <v>0.5</v>
      </c>
      <c r="C37" s="0">
        <v>-1.27076411960133</v>
      </c>
      <c r="D37" s="0">
        <v>-0.606312292358804</v>
      </c>
      <c r="E37" s="0">
        <v>0.664451827242525</v>
      </c>
      <c r="F37" s="0">
        <v>1.99335548172757</v>
      </c>
      <c r="G37" s="0">
        <v>0.5</v>
      </c>
      <c r="H37" s="0">
        <v>0.244584453760698</v>
      </c>
    </row>
    <row r="38">
      <c r="A38" s="0">
        <v>0.260221550531588</v>
      </c>
      <c r="B38" s="0">
        <v>0.526315789473684</v>
      </c>
      <c r="C38" s="0">
        <v>-0.7010257242262</v>
      </c>
      <c r="D38" s="0">
        <v>-0.458601481801958</v>
      </c>
      <c r="E38" s="0">
        <v>0.242424242424242</v>
      </c>
      <c r="F38" s="0">
        <v>0.575757575757576</v>
      </c>
      <c r="G38" s="0">
        <v>0.4</v>
      </c>
      <c r="H38" s="0">
        <v>0.743319292494219</v>
      </c>
    </row>
    <row r="39">
      <c r="A39" s="0">
        <v>0.248668898615326</v>
      </c>
      <c r="B39" s="0">
        <v>0.32</v>
      </c>
      <c r="C39" s="0">
        <v>-1.152</v>
      </c>
      <c r="D39" s="0">
        <v>-1.01</v>
      </c>
      <c r="E39" s="0">
        <v>0.142</v>
      </c>
      <c r="F39" s="0">
        <v>1.5</v>
      </c>
      <c r="G39" s="0">
        <v>1.0625</v>
      </c>
      <c r="H39" s="0">
        <v>0.996292888795739</v>
      </c>
    </row>
    <row r="40">
      <c r="A40" s="0">
        <v>0.248668898615326</v>
      </c>
      <c r="B40" s="0">
        <v>0.32</v>
      </c>
      <c r="C40" s="0">
        <v>-1.02</v>
      </c>
      <c r="D40" s="0">
        <v>-0.52</v>
      </c>
      <c r="E40" s="0">
        <v>0.5</v>
      </c>
      <c r="F40" s="0">
        <v>1.5</v>
      </c>
      <c r="G40" s="0">
        <v>1.0625</v>
      </c>
      <c r="H40" s="0">
        <v>0.868723497561084</v>
      </c>
    </row>
    <row r="41">
      <c r="A41" s="0">
        <v>0.248668898615326</v>
      </c>
      <c r="B41" s="0">
        <v>0.32</v>
      </c>
      <c r="C41" s="0">
        <v>-0.75</v>
      </c>
      <c r="D41" s="0">
        <v>-0.25</v>
      </c>
      <c r="E41" s="0">
        <v>0.5</v>
      </c>
      <c r="F41" s="0">
        <v>1.5</v>
      </c>
      <c r="G41" s="0">
        <v>1.0625</v>
      </c>
      <c r="H41" s="0">
        <v>1.12931825257769</v>
      </c>
    </row>
    <row r="42">
      <c r="A42" s="0">
        <v>0.248668898615326</v>
      </c>
      <c r="B42" s="0">
        <v>0.32</v>
      </c>
      <c r="C42" s="0">
        <v>-0.64</v>
      </c>
      <c r="D42" s="0">
        <v>-0.14</v>
      </c>
      <c r="E42" s="0">
        <v>0.5</v>
      </c>
      <c r="F42" s="0">
        <v>1.5</v>
      </c>
      <c r="G42" s="0">
        <v>1.0625</v>
      </c>
      <c r="H42" s="0">
        <v>1.03698276860398</v>
      </c>
    </row>
    <row r="43">
      <c r="A43" s="0">
        <v>0.368816399721904</v>
      </c>
      <c r="B43" s="0">
        <v>0.25</v>
      </c>
      <c r="C43" s="0">
        <v>-0.288</v>
      </c>
      <c r="D43" s="0">
        <v>-0.24</v>
      </c>
      <c r="E43" s="0">
        <v>0.048</v>
      </c>
      <c r="F43" s="0">
        <v>0.48</v>
      </c>
      <c r="G43" s="0">
        <v>0.866666666666667</v>
      </c>
      <c r="H43" s="0">
        <v>0.9697478840325</v>
      </c>
    </row>
    <row r="44">
      <c r="A44" s="0">
        <v>0.6851488</v>
      </c>
      <c r="B44" s="0">
        <v>0.6</v>
      </c>
      <c r="C44" s="0">
        <v>-0.288</v>
      </c>
      <c r="D44" s="0">
        <v>-0.24</v>
      </c>
      <c r="E44" s="0">
        <v>0.048</v>
      </c>
      <c r="F44" s="0">
        <v>0.2</v>
      </c>
      <c r="G44" s="0">
        <v>0.333333333333333</v>
      </c>
      <c r="H44" s="0">
        <v>0.996452507472526</v>
      </c>
    </row>
  </sheetData>
  <headerFooter/>
</worksheet>
</file>

<file path=xl/worksheets/sheet3.xml><?xml version="1.0" encoding="utf-8"?>
<worksheet xmlns:r="http://schemas.openxmlformats.org/officeDocument/2006/relationships" xmlns="http://schemas.openxmlformats.org/spreadsheetml/2006/main">
  <dimension ref="A1:E44"/>
  <sheetViews>
    <sheetView workbookViewId="0"/>
  </sheetViews>
  <sheetFormatPr defaultRowHeight="15"/>
  <sheetData>
    <row r="1">
      <c r="A1" s="0">
        <f>'Dataset'!A1</f>
      </c>
      <c r="B1" s="0">
        <f>'Dataset'!B1</f>
      </c>
      <c r="C1" s="0">
        <f>'Dataset'!D1</f>
      </c>
      <c r="D1" s="0">
        <f>'Dataset'!E1</f>
      </c>
      <c r="E1" s="0">
        <f>'Dataset'!G1</f>
      </c>
    </row>
    <row r="2">
      <c r="A2" s="0">
        <f>'Dataset'!A2</f>
      </c>
      <c r="B2" s="0">
        <f>'Dataset'!B2</f>
      </c>
      <c r="C2" s="0">
        <f>'Dataset'!D2</f>
      </c>
      <c r="D2" s="0">
        <f>'Dataset'!E2</f>
      </c>
      <c r="E2" s="0">
        <f>'Dataset'!G2</f>
      </c>
    </row>
    <row r="3">
      <c r="A3" s="0">
        <f>'Dataset'!A3</f>
      </c>
      <c r="B3" s="0">
        <f>'Dataset'!B3</f>
      </c>
      <c r="C3" s="0">
        <f>'Dataset'!D3</f>
      </c>
      <c r="D3" s="0">
        <f>'Dataset'!E3</f>
      </c>
      <c r="E3" s="0">
        <f>'Dataset'!G3</f>
      </c>
    </row>
    <row r="4">
      <c r="A4" s="0">
        <f>'Dataset'!A4</f>
      </c>
      <c r="B4" s="0">
        <f>'Dataset'!B4</f>
      </c>
      <c r="C4" s="0">
        <f>'Dataset'!D4</f>
      </c>
      <c r="D4" s="0">
        <f>'Dataset'!E4</f>
      </c>
      <c r="E4" s="0">
        <f>'Dataset'!G4</f>
      </c>
    </row>
    <row r="5">
      <c r="A5" s="0">
        <f>'Dataset'!A5</f>
      </c>
      <c r="B5" s="0">
        <f>'Dataset'!B5</f>
      </c>
      <c r="C5" s="0">
        <f>'Dataset'!D5</f>
      </c>
      <c r="D5" s="0">
        <f>'Dataset'!E5</f>
      </c>
      <c r="E5" s="0">
        <f>'Dataset'!G5</f>
      </c>
    </row>
    <row r="6">
      <c r="A6" s="0">
        <f>'Dataset'!A6</f>
      </c>
      <c r="B6" s="0">
        <f>'Dataset'!B6</f>
      </c>
      <c r="C6" s="0">
        <f>'Dataset'!D6</f>
      </c>
      <c r="D6" s="0">
        <f>'Dataset'!E6</f>
      </c>
      <c r="E6" s="0">
        <f>'Dataset'!G6</f>
      </c>
    </row>
    <row r="7">
      <c r="A7" s="0">
        <f>'Dataset'!A7</f>
      </c>
      <c r="B7" s="0">
        <f>'Dataset'!B7</f>
      </c>
      <c r="C7" s="0">
        <f>'Dataset'!D7</f>
      </c>
      <c r="D7" s="0">
        <f>'Dataset'!E7</f>
      </c>
      <c r="E7" s="0">
        <f>'Dataset'!G7</f>
      </c>
    </row>
    <row r="8">
      <c r="A8" s="0">
        <f>'Dataset'!A8</f>
      </c>
      <c r="B8" s="0">
        <f>'Dataset'!B8</f>
      </c>
      <c r="C8" s="0">
        <f>'Dataset'!D8</f>
      </c>
      <c r="D8" s="0">
        <f>'Dataset'!E8</f>
      </c>
      <c r="E8" s="0">
        <f>'Dataset'!G8</f>
      </c>
    </row>
    <row r="9">
      <c r="A9" s="0">
        <f>'Dataset'!A9</f>
      </c>
      <c r="B9" s="0">
        <f>'Dataset'!B9</f>
      </c>
      <c r="C9" s="0">
        <f>'Dataset'!D9</f>
      </c>
      <c r="D9" s="0">
        <f>'Dataset'!E9</f>
      </c>
      <c r="E9" s="0">
        <f>'Dataset'!G9</f>
      </c>
    </row>
    <row r="10">
      <c r="A10" s="0">
        <f>'Dataset'!A10</f>
      </c>
      <c r="B10" s="0">
        <f>'Dataset'!B10</f>
      </c>
      <c r="C10" s="0">
        <f>'Dataset'!D10</f>
      </c>
      <c r="D10" s="0">
        <f>'Dataset'!E10</f>
      </c>
      <c r="E10" s="0">
        <f>'Dataset'!G10</f>
      </c>
    </row>
    <row r="11">
      <c r="A11" s="0">
        <f>'Dataset'!A11</f>
      </c>
      <c r="B11" s="0">
        <f>'Dataset'!B11</f>
      </c>
      <c r="C11" s="0">
        <f>'Dataset'!D11</f>
      </c>
      <c r="D11" s="0">
        <f>'Dataset'!E11</f>
      </c>
      <c r="E11" s="0">
        <f>'Dataset'!G11</f>
      </c>
    </row>
    <row r="12">
      <c r="A12" s="0">
        <f>'Dataset'!A12</f>
      </c>
      <c r="B12" s="0">
        <f>'Dataset'!B12</f>
      </c>
      <c r="C12" s="0">
        <f>'Dataset'!D12</f>
      </c>
      <c r="D12" s="0">
        <f>'Dataset'!E12</f>
      </c>
      <c r="E12" s="0">
        <f>'Dataset'!G12</f>
      </c>
    </row>
    <row r="13">
      <c r="A13" s="0">
        <f>'Dataset'!A13</f>
      </c>
      <c r="B13" s="0">
        <f>'Dataset'!B13</f>
      </c>
      <c r="C13" s="0">
        <f>'Dataset'!D13</f>
      </c>
      <c r="D13" s="0">
        <f>'Dataset'!E13</f>
      </c>
      <c r="E13" s="0">
        <f>'Dataset'!G13</f>
      </c>
    </row>
    <row r="14">
      <c r="A14" s="0">
        <f>'Dataset'!A14</f>
      </c>
      <c r="B14" s="0">
        <f>'Dataset'!B14</f>
      </c>
      <c r="C14" s="0">
        <f>'Dataset'!D14</f>
      </c>
      <c r="D14" s="0">
        <f>'Dataset'!E14</f>
      </c>
      <c r="E14" s="0">
        <f>'Dataset'!G14</f>
      </c>
    </row>
    <row r="15">
      <c r="A15" s="0">
        <f>'Dataset'!A15</f>
      </c>
      <c r="B15" s="0">
        <f>'Dataset'!B15</f>
      </c>
      <c r="C15" s="0">
        <f>'Dataset'!D15</f>
      </c>
      <c r="D15" s="0">
        <f>'Dataset'!E15</f>
      </c>
      <c r="E15" s="0">
        <f>'Dataset'!G15</f>
      </c>
    </row>
    <row r="16">
      <c r="A16" s="0">
        <f>'Dataset'!A16</f>
      </c>
      <c r="B16" s="0">
        <f>'Dataset'!B16</f>
      </c>
      <c r="C16" s="0">
        <f>'Dataset'!D16</f>
      </c>
      <c r="D16" s="0">
        <f>'Dataset'!E16</f>
      </c>
      <c r="E16" s="0">
        <f>'Dataset'!G16</f>
      </c>
    </row>
    <row r="17">
      <c r="A17" s="0">
        <f>'Dataset'!A17</f>
      </c>
      <c r="B17" s="0">
        <f>'Dataset'!B17</f>
      </c>
      <c r="C17" s="0">
        <f>'Dataset'!D17</f>
      </c>
      <c r="D17" s="0">
        <f>'Dataset'!E17</f>
      </c>
      <c r="E17" s="0">
        <f>'Dataset'!G17</f>
      </c>
    </row>
    <row r="18">
      <c r="A18" s="0">
        <f>'Dataset'!A18</f>
      </c>
      <c r="B18" s="0">
        <f>'Dataset'!B18</f>
      </c>
      <c r="C18" s="0">
        <f>'Dataset'!D18</f>
      </c>
      <c r="D18" s="0">
        <f>'Dataset'!E18</f>
      </c>
      <c r="E18" s="0">
        <f>'Dataset'!G18</f>
      </c>
    </row>
    <row r="19">
      <c r="A19" s="0">
        <f>'Dataset'!A19</f>
      </c>
      <c r="B19" s="0">
        <f>'Dataset'!B19</f>
      </c>
      <c r="C19" s="0">
        <f>'Dataset'!D19</f>
      </c>
      <c r="D19" s="0">
        <f>'Dataset'!E19</f>
      </c>
      <c r="E19" s="0">
        <f>'Dataset'!G19</f>
      </c>
    </row>
    <row r="20">
      <c r="A20" s="0">
        <f>'Dataset'!A20</f>
      </c>
      <c r="B20" s="0">
        <f>'Dataset'!B20</f>
      </c>
      <c r="C20" s="0">
        <f>'Dataset'!D20</f>
      </c>
      <c r="D20" s="0">
        <f>'Dataset'!E20</f>
      </c>
      <c r="E20" s="0">
        <f>'Dataset'!G20</f>
      </c>
    </row>
    <row r="21">
      <c r="A21" s="0">
        <f>'Dataset'!A21</f>
      </c>
      <c r="B21" s="0">
        <f>'Dataset'!B21</f>
      </c>
      <c r="C21" s="0">
        <f>'Dataset'!D21</f>
      </c>
      <c r="D21" s="0">
        <f>'Dataset'!E21</f>
      </c>
      <c r="E21" s="0">
        <f>'Dataset'!G21</f>
      </c>
    </row>
    <row r="22">
      <c r="A22" s="0">
        <f>'Dataset'!A22</f>
      </c>
      <c r="B22" s="0">
        <f>'Dataset'!B22</f>
      </c>
      <c r="C22" s="0">
        <f>'Dataset'!D22</f>
      </c>
      <c r="D22" s="0">
        <f>'Dataset'!E22</f>
      </c>
      <c r="E22" s="0">
        <f>'Dataset'!G22</f>
      </c>
    </row>
    <row r="23">
      <c r="A23" s="0">
        <f>'Dataset'!A23</f>
      </c>
      <c r="B23" s="0">
        <f>'Dataset'!B23</f>
      </c>
      <c r="C23" s="0">
        <f>'Dataset'!D23</f>
      </c>
      <c r="D23" s="0">
        <f>'Dataset'!E23</f>
      </c>
      <c r="E23" s="0">
        <f>'Dataset'!G23</f>
      </c>
    </row>
    <row r="24">
      <c r="A24" s="0">
        <f>'Dataset'!A24</f>
      </c>
      <c r="B24" s="0">
        <f>'Dataset'!B24</f>
      </c>
      <c r="C24" s="0">
        <f>'Dataset'!D24</f>
      </c>
      <c r="D24" s="0">
        <f>'Dataset'!E24</f>
      </c>
      <c r="E24" s="0">
        <f>'Dataset'!G24</f>
      </c>
    </row>
    <row r="25">
      <c r="A25" s="0">
        <f>'Dataset'!A25</f>
      </c>
      <c r="B25" s="0">
        <f>'Dataset'!B25</f>
      </c>
      <c r="C25" s="0">
        <f>'Dataset'!D25</f>
      </c>
      <c r="D25" s="0">
        <f>'Dataset'!E25</f>
      </c>
      <c r="E25" s="0">
        <f>'Dataset'!G25</f>
      </c>
    </row>
    <row r="26">
      <c r="A26" s="0">
        <f>'Dataset'!A26</f>
      </c>
      <c r="B26" s="0">
        <f>'Dataset'!B26</f>
      </c>
      <c r="C26" s="0">
        <f>'Dataset'!D26</f>
      </c>
      <c r="D26" s="0">
        <f>'Dataset'!E26</f>
      </c>
      <c r="E26" s="0">
        <f>'Dataset'!G26</f>
      </c>
    </row>
    <row r="27">
      <c r="A27" s="0">
        <f>'Dataset'!A27</f>
      </c>
      <c r="B27" s="0">
        <f>'Dataset'!B27</f>
      </c>
      <c r="C27" s="0">
        <f>'Dataset'!D27</f>
      </c>
      <c r="D27" s="0">
        <f>'Dataset'!E27</f>
      </c>
      <c r="E27" s="0">
        <f>'Dataset'!G27</f>
      </c>
    </row>
    <row r="28">
      <c r="A28" s="0">
        <f>'Dataset'!A28</f>
      </c>
      <c r="B28" s="0">
        <f>'Dataset'!B28</f>
      </c>
      <c r="C28" s="0">
        <f>'Dataset'!D28</f>
      </c>
      <c r="D28" s="0">
        <f>'Dataset'!E28</f>
      </c>
      <c r="E28" s="0">
        <f>'Dataset'!G28</f>
      </c>
    </row>
    <row r="29">
      <c r="A29" s="0">
        <f>'Dataset'!A29</f>
      </c>
      <c r="B29" s="0">
        <f>'Dataset'!B29</f>
      </c>
      <c r="C29" s="0">
        <f>'Dataset'!D29</f>
      </c>
      <c r="D29" s="0">
        <f>'Dataset'!E29</f>
      </c>
      <c r="E29" s="0">
        <f>'Dataset'!G29</f>
      </c>
    </row>
    <row r="30">
      <c r="A30" s="0">
        <f>'Dataset'!A30</f>
      </c>
      <c r="B30" s="0">
        <f>'Dataset'!B30</f>
      </c>
      <c r="C30" s="0">
        <f>'Dataset'!D30</f>
      </c>
      <c r="D30" s="0">
        <f>'Dataset'!E30</f>
      </c>
      <c r="E30" s="0">
        <f>'Dataset'!G30</f>
      </c>
    </row>
    <row r="31">
      <c r="A31" s="0">
        <f>'Dataset'!A31</f>
      </c>
      <c r="B31" s="0">
        <f>'Dataset'!B31</f>
      </c>
      <c r="C31" s="0">
        <f>'Dataset'!D31</f>
      </c>
      <c r="D31" s="0">
        <f>'Dataset'!E31</f>
      </c>
      <c r="E31" s="0">
        <f>'Dataset'!G31</f>
      </c>
    </row>
    <row r="32">
      <c r="A32" s="0">
        <f>'Dataset'!A32</f>
      </c>
      <c r="B32" s="0">
        <f>'Dataset'!B32</f>
      </c>
      <c r="C32" s="0">
        <f>'Dataset'!D32</f>
      </c>
      <c r="D32" s="0">
        <f>'Dataset'!E32</f>
      </c>
      <c r="E32" s="0">
        <f>'Dataset'!G32</f>
      </c>
    </row>
    <row r="33">
      <c r="A33" s="0">
        <f>'Dataset'!A33</f>
      </c>
      <c r="B33" s="0">
        <f>'Dataset'!B33</f>
      </c>
      <c r="C33" s="0">
        <f>'Dataset'!D33</f>
      </c>
      <c r="D33" s="0">
        <f>'Dataset'!E33</f>
      </c>
      <c r="E33" s="0">
        <f>'Dataset'!G33</f>
      </c>
    </row>
    <row r="34">
      <c r="A34" s="0">
        <f>'Dataset'!A34</f>
      </c>
      <c r="B34" s="0">
        <f>'Dataset'!B34</f>
      </c>
      <c r="C34" s="0">
        <f>'Dataset'!D34</f>
      </c>
      <c r="D34" s="0">
        <f>'Dataset'!E34</f>
      </c>
      <c r="E34" s="0">
        <f>'Dataset'!G34</f>
      </c>
    </row>
    <row r="35">
      <c r="A35" s="0">
        <f>'Dataset'!A35</f>
      </c>
      <c r="B35" s="0">
        <f>'Dataset'!B35</f>
      </c>
      <c r="C35" s="0">
        <f>'Dataset'!D35</f>
      </c>
      <c r="D35" s="0">
        <f>'Dataset'!E35</f>
      </c>
      <c r="E35" s="0">
        <f>'Dataset'!G35</f>
      </c>
    </row>
    <row r="36">
      <c r="A36" s="0">
        <f>'Dataset'!A36</f>
      </c>
      <c r="B36" s="0">
        <f>'Dataset'!B36</f>
      </c>
      <c r="C36" s="0">
        <f>'Dataset'!D36</f>
      </c>
      <c r="D36" s="0">
        <f>'Dataset'!E36</f>
      </c>
      <c r="E36" s="0">
        <f>'Dataset'!G36</f>
      </c>
    </row>
    <row r="37">
      <c r="A37" s="0">
        <f>'Dataset'!A37</f>
      </c>
      <c r="B37" s="0">
        <f>'Dataset'!B37</f>
      </c>
      <c r="C37" s="0">
        <f>'Dataset'!D37</f>
      </c>
      <c r="D37" s="0">
        <f>'Dataset'!E37</f>
      </c>
      <c r="E37" s="0">
        <f>'Dataset'!G37</f>
      </c>
    </row>
    <row r="38">
      <c r="A38" s="0">
        <f>'Dataset'!A38</f>
      </c>
      <c r="B38" s="0">
        <f>'Dataset'!B38</f>
      </c>
      <c r="C38" s="0">
        <f>'Dataset'!D38</f>
      </c>
      <c r="D38" s="0">
        <f>'Dataset'!E38</f>
      </c>
      <c r="E38" s="0">
        <f>'Dataset'!G38</f>
      </c>
    </row>
    <row r="39">
      <c r="A39" s="0">
        <f>'Dataset'!A39</f>
      </c>
      <c r="B39" s="0">
        <f>'Dataset'!B39</f>
      </c>
      <c r="C39" s="0">
        <f>'Dataset'!D39</f>
      </c>
      <c r="D39" s="0">
        <f>'Dataset'!E39</f>
      </c>
      <c r="E39" s="0">
        <f>'Dataset'!G39</f>
      </c>
    </row>
    <row r="40">
      <c r="A40" s="0">
        <f>'Dataset'!A40</f>
      </c>
      <c r="B40" s="0">
        <f>'Dataset'!B40</f>
      </c>
      <c r="C40" s="0">
        <f>'Dataset'!D40</f>
      </c>
      <c r="D40" s="0">
        <f>'Dataset'!E40</f>
      </c>
      <c r="E40" s="0">
        <f>'Dataset'!G40</f>
      </c>
    </row>
    <row r="41">
      <c r="A41" s="0">
        <f>'Dataset'!A41</f>
      </c>
      <c r="B41" s="0">
        <f>'Dataset'!B41</f>
      </c>
      <c r="C41" s="0">
        <f>'Dataset'!D41</f>
      </c>
      <c r="D41" s="0">
        <f>'Dataset'!E41</f>
      </c>
      <c r="E41" s="0">
        <f>'Dataset'!G41</f>
      </c>
    </row>
    <row r="42">
      <c r="A42" s="0">
        <f>'Dataset'!A42</f>
      </c>
      <c r="B42" s="0">
        <f>'Dataset'!B42</f>
      </c>
      <c r="C42" s="0">
        <f>'Dataset'!D42</f>
      </c>
      <c r="D42" s="0">
        <f>'Dataset'!E42</f>
      </c>
      <c r="E42" s="0">
        <f>'Dataset'!G42</f>
      </c>
    </row>
    <row r="43">
      <c r="A43" s="0">
        <f>'Dataset'!A43</f>
      </c>
      <c r="B43" s="0">
        <f>'Dataset'!B43</f>
      </c>
      <c r="C43" s="0">
        <f>'Dataset'!D43</f>
      </c>
      <c r="D43" s="0">
        <f>'Dataset'!E43</f>
      </c>
      <c r="E43" s="0">
        <f>'Dataset'!G43</f>
      </c>
    </row>
    <row r="44">
      <c r="A44" s="0">
        <f>'Dataset'!A44</f>
      </c>
      <c r="B44" s="0">
        <f>'Dataset'!B44</f>
      </c>
      <c r="C44" s="0">
        <f>'Dataset'!D44</f>
      </c>
      <c r="D44" s="0">
        <f>'Dataset'!E44</f>
      </c>
      <c r="E44" s="0">
        <f>'Dataset'!G44</f>
      </c>
    </row>
  </sheetData>
  <headerFooter/>
</worksheet>
</file>

<file path=xl/worksheets/sheet4.xml><?xml version="1.0" encoding="utf-8"?>
<worksheet xmlns:r="http://schemas.openxmlformats.org/officeDocument/2006/relationships" xmlns="http://schemas.openxmlformats.org/spreadsheetml/2006/main">
  <dimension ref="A1:J44"/>
  <sheetViews>
    <sheetView workbookViewId="0"/>
  </sheetViews>
  <sheetFormatPr defaultRowHeight="15"/>
  <cols>
    <col min="2" max="2" width="14.7923460006714" customWidth="1"/>
    <col min="3" max="3" width="16.5100727081299" customWidth="1"/>
    <col min="4" max="4" width="14.1386079788208" customWidth="1"/>
    <col min="5" max="5" width="13.389723777771" customWidth="1"/>
    <col min="6" max="6" width="9.140625" customWidth="1"/>
    <col min="7" max="7" width="13.5994520187378" customWidth="1"/>
    <col min="9" max="9" width="27.3954887390137" customWidth="1"/>
    <col min="10" max="10" width="24.9176235198975" customWidth="1"/>
  </cols>
  <sheetData>
    <row r="1">
      <c r="A1" s="0" t="s">
        <v>37</v>
      </c>
      <c r="B1" s="0" t="s">
        <v>38</v>
      </c>
      <c r="C1" s="0" t="s">
        <v>39</v>
      </c>
      <c r="D1" s="0" t="s">
        <v>40</v>
      </c>
      <c r="E1" s="0" t="s">
        <v>41</v>
      </c>
      <c r="F1" s="0" t="s">
        <v>42</v>
      </c>
      <c r="G1" s="0" t="s">
        <v>43</v>
      </c>
      <c r="I1" s="0" t="s">
        <v>44</v>
      </c>
      <c r="J1" s="0" t="s">
        <v>45</v>
      </c>
    </row>
    <row r="2">
      <c r="A2" s="0">
        <v>0</v>
      </c>
      <c r="B2" s="2">
        <f>'Dataset'!H2</f>
      </c>
      <c r="C2" s="2">
        <f ref="C2:C44" t="shared" si="1">J2</f>
      </c>
      <c r="D2" s="2">
        <f ref="D2:D44" t="shared" si="2">ABS(B2 - C2)</f>
      </c>
      <c r="E2" s="2">
        <f ref="E2:E44" t="shared" si="3">ABS(D2 / B2)</f>
      </c>
      <c r="F2" s="2">
        <f ref="F2:F44" t="shared" si="4">C2 - B2</f>
      </c>
      <c r="G2" s="2">
        <f ref="G2:G44" t="shared" si="5">POWER(F2, 2)</f>
      </c>
      <c r="I2" s="2">
        <f>=(-0.233806584733833*Inputs!$D2+0.46656686030019*Inputs!$B2+0.0366349806701369*Inputs!$E2/(1.78015767028091*Inputs!$C2)+(0.334413035920298*Inputs!$D2+-0.02527962925049*Inputs!$A2)/((-2.58910669298428*Inputs!$B2+1.54990721397563*Inputs!$E2))+0.679130385246338)</f>
      </c>
      <c r="J2" s="2">
        <f ref="J2:J44" t="shared" si="6">IFERROR(IF(I2 &gt; Model!EstimationLimitUpper, Model!EstimationLimitUpper, IF(I2 &lt; Model!EstimationLimitLower, Model!EstimationLimitLower, I2)), AVERAGE(Model!EstimationLimitLower, Model!EstimationLimitUpper))</f>
      </c>
    </row>
    <row r="3">
      <c r="A3" s="0">
        <v>1</v>
      </c>
      <c r="B3" s="2">
        <f>'Dataset'!H3</f>
      </c>
      <c r="C3" s="2">
        <f t="shared" si="1"/>
      </c>
      <c r="D3" s="2">
        <f t="shared" si="2"/>
      </c>
      <c r="E3" s="2">
        <f t="shared" si="3"/>
      </c>
      <c r="F3" s="2">
        <f t="shared" si="4"/>
      </c>
      <c r="G3" s="2">
        <f t="shared" si="5"/>
      </c>
      <c r="I3" s="2">
        <f>=(-0.233806584733833*Inputs!$D3+0.46656686030019*Inputs!$B3+0.0366349806701369*Inputs!$E3/(1.78015767028091*Inputs!$C3)+(0.334413035920298*Inputs!$D3+-0.02527962925049*Inputs!$A3)/((-2.58910669298428*Inputs!$B3+1.54990721397563*Inputs!$E3))+0.679130385246338)</f>
      </c>
      <c r="J3" s="2">
        <f t="shared" si="6"/>
      </c>
    </row>
    <row r="4">
      <c r="A4" s="0">
        <v>2</v>
      </c>
      <c r="B4" s="2">
        <f>'Dataset'!H4</f>
      </c>
      <c r="C4" s="2">
        <f t="shared" si="1"/>
      </c>
      <c r="D4" s="2">
        <f t="shared" si="2"/>
      </c>
      <c r="E4" s="2">
        <f t="shared" si="3"/>
      </c>
      <c r="F4" s="2">
        <f t="shared" si="4"/>
      </c>
      <c r="G4" s="2">
        <f t="shared" si="5"/>
      </c>
      <c r="I4" s="2">
        <f>=(-0.233806584733833*Inputs!$D4+0.46656686030019*Inputs!$B4+0.0366349806701369*Inputs!$E4/(1.78015767028091*Inputs!$C4)+(0.334413035920298*Inputs!$D4+-0.02527962925049*Inputs!$A4)/((-2.58910669298428*Inputs!$B4+1.54990721397563*Inputs!$E4))+0.679130385246338)</f>
      </c>
      <c r="J4" s="2">
        <f t="shared" si="6"/>
      </c>
    </row>
    <row r="5">
      <c r="A5" s="0">
        <v>3</v>
      </c>
      <c r="B5" s="2">
        <f>'Dataset'!H5</f>
      </c>
      <c r="C5" s="2">
        <f t="shared" si="1"/>
      </c>
      <c r="D5" s="2">
        <f t="shared" si="2"/>
      </c>
      <c r="E5" s="2">
        <f t="shared" si="3"/>
      </c>
      <c r="F5" s="2">
        <f t="shared" si="4"/>
      </c>
      <c r="G5" s="2">
        <f t="shared" si="5"/>
      </c>
      <c r="I5" s="2">
        <f>=(-0.233806584733833*Inputs!$D5+0.46656686030019*Inputs!$B5+0.0366349806701369*Inputs!$E5/(1.78015767028091*Inputs!$C5)+(0.334413035920298*Inputs!$D5+-0.02527962925049*Inputs!$A5)/((-2.58910669298428*Inputs!$B5+1.54990721397563*Inputs!$E5))+0.679130385246338)</f>
      </c>
      <c r="J5" s="2">
        <f t="shared" si="6"/>
      </c>
    </row>
    <row r="6">
      <c r="A6" s="0">
        <v>4</v>
      </c>
      <c r="B6" s="2">
        <f>'Dataset'!H6</f>
      </c>
      <c r="C6" s="2">
        <f t="shared" si="1"/>
      </c>
      <c r="D6" s="2">
        <f t="shared" si="2"/>
      </c>
      <c r="E6" s="2">
        <f t="shared" si="3"/>
      </c>
      <c r="F6" s="2">
        <f t="shared" si="4"/>
      </c>
      <c r="G6" s="2">
        <f t="shared" si="5"/>
      </c>
      <c r="I6" s="2">
        <f>=(-0.233806584733833*Inputs!$D6+0.46656686030019*Inputs!$B6+0.0366349806701369*Inputs!$E6/(1.78015767028091*Inputs!$C6)+(0.334413035920298*Inputs!$D6+-0.02527962925049*Inputs!$A6)/((-2.58910669298428*Inputs!$B6+1.54990721397563*Inputs!$E6))+0.679130385246338)</f>
      </c>
      <c r="J6" s="2">
        <f t="shared" si="6"/>
      </c>
    </row>
    <row r="7">
      <c r="A7" s="0">
        <v>5</v>
      </c>
      <c r="B7" s="2">
        <f>'Dataset'!H7</f>
      </c>
      <c r="C7" s="2">
        <f t="shared" si="1"/>
      </c>
      <c r="D7" s="2">
        <f t="shared" si="2"/>
      </c>
      <c r="E7" s="2">
        <f t="shared" si="3"/>
      </c>
      <c r="F7" s="2">
        <f t="shared" si="4"/>
      </c>
      <c r="G7" s="2">
        <f t="shared" si="5"/>
      </c>
      <c r="I7" s="2">
        <f>=(-0.233806584733833*Inputs!$D7+0.46656686030019*Inputs!$B7+0.0366349806701369*Inputs!$E7/(1.78015767028091*Inputs!$C7)+(0.334413035920298*Inputs!$D7+-0.02527962925049*Inputs!$A7)/((-2.58910669298428*Inputs!$B7+1.54990721397563*Inputs!$E7))+0.679130385246338)</f>
      </c>
      <c r="J7" s="2">
        <f t="shared" si="6"/>
      </c>
    </row>
    <row r="8">
      <c r="A8" s="0">
        <v>6</v>
      </c>
      <c r="B8" s="2">
        <f>'Dataset'!H8</f>
      </c>
      <c r="C8" s="2">
        <f t="shared" si="1"/>
      </c>
      <c r="D8" s="2">
        <f t="shared" si="2"/>
      </c>
      <c r="E8" s="2">
        <f t="shared" si="3"/>
      </c>
      <c r="F8" s="2">
        <f t="shared" si="4"/>
      </c>
      <c r="G8" s="2">
        <f t="shared" si="5"/>
      </c>
      <c r="I8" s="2">
        <f>=(-0.233806584733833*Inputs!$D8+0.46656686030019*Inputs!$B8+0.0366349806701369*Inputs!$E8/(1.78015767028091*Inputs!$C8)+(0.334413035920298*Inputs!$D8+-0.02527962925049*Inputs!$A8)/((-2.58910669298428*Inputs!$B8+1.54990721397563*Inputs!$E8))+0.679130385246338)</f>
      </c>
      <c r="J8" s="2">
        <f t="shared" si="6"/>
      </c>
    </row>
    <row r="9">
      <c r="A9" s="0">
        <v>7</v>
      </c>
      <c r="B9" s="2">
        <f>'Dataset'!H9</f>
      </c>
      <c r="C9" s="2">
        <f t="shared" si="1"/>
      </c>
      <c r="D9" s="2">
        <f t="shared" si="2"/>
      </c>
      <c r="E9" s="2">
        <f t="shared" si="3"/>
      </c>
      <c r="F9" s="2">
        <f t="shared" si="4"/>
      </c>
      <c r="G9" s="2">
        <f t="shared" si="5"/>
      </c>
      <c r="I9" s="2">
        <f>=(-0.233806584733833*Inputs!$D9+0.46656686030019*Inputs!$B9+0.0366349806701369*Inputs!$E9/(1.78015767028091*Inputs!$C9)+(0.334413035920298*Inputs!$D9+-0.02527962925049*Inputs!$A9)/((-2.58910669298428*Inputs!$B9+1.54990721397563*Inputs!$E9))+0.679130385246338)</f>
      </c>
      <c r="J9" s="2">
        <f t="shared" si="6"/>
      </c>
    </row>
    <row r="10">
      <c r="A10" s="0">
        <v>8</v>
      </c>
      <c r="B10" s="2">
        <f>'Dataset'!H10</f>
      </c>
      <c r="C10" s="2">
        <f t="shared" si="1"/>
      </c>
      <c r="D10" s="2">
        <f t="shared" si="2"/>
      </c>
      <c r="E10" s="2">
        <f t="shared" si="3"/>
      </c>
      <c r="F10" s="2">
        <f t="shared" si="4"/>
      </c>
      <c r="G10" s="2">
        <f t="shared" si="5"/>
      </c>
      <c r="I10" s="2">
        <f>=(-0.233806584733833*Inputs!$D10+0.46656686030019*Inputs!$B10+0.0366349806701369*Inputs!$E10/(1.78015767028091*Inputs!$C10)+(0.334413035920298*Inputs!$D10+-0.02527962925049*Inputs!$A10)/((-2.58910669298428*Inputs!$B10+1.54990721397563*Inputs!$E10))+0.679130385246338)</f>
      </c>
      <c r="J10" s="2">
        <f t="shared" si="6"/>
      </c>
    </row>
    <row r="11">
      <c r="A11" s="0">
        <v>9</v>
      </c>
      <c r="B11" s="2">
        <f>'Dataset'!H11</f>
      </c>
      <c r="C11" s="2">
        <f t="shared" si="1"/>
      </c>
      <c r="D11" s="2">
        <f t="shared" si="2"/>
      </c>
      <c r="E11" s="2">
        <f t="shared" si="3"/>
      </c>
      <c r="F11" s="2">
        <f t="shared" si="4"/>
      </c>
      <c r="G11" s="2">
        <f t="shared" si="5"/>
      </c>
      <c r="I11" s="2">
        <f>=(-0.233806584733833*Inputs!$D11+0.46656686030019*Inputs!$B11+0.0366349806701369*Inputs!$E11/(1.78015767028091*Inputs!$C11)+(0.334413035920298*Inputs!$D11+-0.02527962925049*Inputs!$A11)/((-2.58910669298428*Inputs!$B11+1.54990721397563*Inputs!$E11))+0.679130385246338)</f>
      </c>
      <c r="J11" s="2">
        <f t="shared" si="6"/>
      </c>
    </row>
    <row r="12">
      <c r="A12" s="0">
        <v>10</v>
      </c>
      <c r="B12" s="2">
        <f>'Dataset'!H12</f>
      </c>
      <c r="C12" s="2">
        <f t="shared" si="1"/>
      </c>
      <c r="D12" s="2">
        <f t="shared" si="2"/>
      </c>
      <c r="E12" s="2">
        <f t="shared" si="3"/>
      </c>
      <c r="F12" s="2">
        <f t="shared" si="4"/>
      </c>
      <c r="G12" s="2">
        <f t="shared" si="5"/>
      </c>
      <c r="I12" s="2">
        <f>=(-0.233806584733833*Inputs!$D12+0.46656686030019*Inputs!$B12+0.0366349806701369*Inputs!$E12/(1.78015767028091*Inputs!$C12)+(0.334413035920298*Inputs!$D12+-0.02527962925049*Inputs!$A12)/((-2.58910669298428*Inputs!$B12+1.54990721397563*Inputs!$E12))+0.679130385246338)</f>
      </c>
      <c r="J12" s="2">
        <f t="shared" si="6"/>
      </c>
    </row>
    <row r="13">
      <c r="A13" s="0">
        <v>11</v>
      </c>
      <c r="B13" s="2">
        <f>'Dataset'!H13</f>
      </c>
      <c r="C13" s="2">
        <f t="shared" si="1"/>
      </c>
      <c r="D13" s="2">
        <f t="shared" si="2"/>
      </c>
      <c r="E13" s="2">
        <f t="shared" si="3"/>
      </c>
      <c r="F13" s="2">
        <f t="shared" si="4"/>
      </c>
      <c r="G13" s="2">
        <f t="shared" si="5"/>
      </c>
      <c r="I13" s="2">
        <f>=(-0.233806584733833*Inputs!$D13+0.46656686030019*Inputs!$B13+0.0366349806701369*Inputs!$E13/(1.78015767028091*Inputs!$C13)+(0.334413035920298*Inputs!$D13+-0.02527962925049*Inputs!$A13)/((-2.58910669298428*Inputs!$B13+1.54990721397563*Inputs!$E13))+0.679130385246338)</f>
      </c>
      <c r="J13" s="2">
        <f t="shared" si="6"/>
      </c>
    </row>
    <row r="14">
      <c r="A14" s="0">
        <v>12</v>
      </c>
      <c r="B14" s="2">
        <f>'Dataset'!H14</f>
      </c>
      <c r="C14" s="2">
        <f t="shared" si="1"/>
      </c>
      <c r="D14" s="2">
        <f t="shared" si="2"/>
      </c>
      <c r="E14" s="2">
        <f t="shared" si="3"/>
      </c>
      <c r="F14" s="2">
        <f t="shared" si="4"/>
      </c>
      <c r="G14" s="2">
        <f t="shared" si="5"/>
      </c>
      <c r="I14" s="2">
        <f>=(-0.233806584733833*Inputs!$D14+0.46656686030019*Inputs!$B14+0.0366349806701369*Inputs!$E14/(1.78015767028091*Inputs!$C14)+(0.334413035920298*Inputs!$D14+-0.02527962925049*Inputs!$A14)/((-2.58910669298428*Inputs!$B14+1.54990721397563*Inputs!$E14))+0.679130385246338)</f>
      </c>
      <c r="J14" s="2">
        <f t="shared" si="6"/>
      </c>
    </row>
    <row r="15">
      <c r="A15" s="0">
        <v>13</v>
      </c>
      <c r="B15" s="2">
        <f>'Dataset'!H15</f>
      </c>
      <c r="C15" s="2">
        <f t="shared" si="1"/>
      </c>
      <c r="D15" s="2">
        <f t="shared" si="2"/>
      </c>
      <c r="E15" s="2">
        <f t="shared" si="3"/>
      </c>
      <c r="F15" s="2">
        <f t="shared" si="4"/>
      </c>
      <c r="G15" s="2">
        <f t="shared" si="5"/>
      </c>
      <c r="I15" s="2">
        <f>=(-0.233806584733833*Inputs!$D15+0.46656686030019*Inputs!$B15+0.0366349806701369*Inputs!$E15/(1.78015767028091*Inputs!$C15)+(0.334413035920298*Inputs!$D15+-0.02527962925049*Inputs!$A15)/((-2.58910669298428*Inputs!$B15+1.54990721397563*Inputs!$E15))+0.679130385246338)</f>
      </c>
      <c r="J15" s="2">
        <f t="shared" si="6"/>
      </c>
    </row>
    <row r="16">
      <c r="A16" s="0">
        <v>14</v>
      </c>
      <c r="B16" s="2">
        <f>'Dataset'!H16</f>
      </c>
      <c r="C16" s="2">
        <f t="shared" si="1"/>
      </c>
      <c r="D16" s="2">
        <f t="shared" si="2"/>
      </c>
      <c r="E16" s="2">
        <f t="shared" si="3"/>
      </c>
      <c r="F16" s="2">
        <f t="shared" si="4"/>
      </c>
      <c r="G16" s="2">
        <f t="shared" si="5"/>
      </c>
      <c r="I16" s="2">
        <f>=(-0.233806584733833*Inputs!$D16+0.46656686030019*Inputs!$B16+0.0366349806701369*Inputs!$E16/(1.78015767028091*Inputs!$C16)+(0.334413035920298*Inputs!$D16+-0.02527962925049*Inputs!$A16)/((-2.58910669298428*Inputs!$B16+1.54990721397563*Inputs!$E16))+0.679130385246338)</f>
      </c>
      <c r="J16" s="2">
        <f t="shared" si="6"/>
      </c>
    </row>
    <row r="17">
      <c r="A17" s="0">
        <v>15</v>
      </c>
      <c r="B17" s="2">
        <f>'Dataset'!H17</f>
      </c>
      <c r="C17" s="2">
        <f t="shared" si="1"/>
      </c>
      <c r="D17" s="2">
        <f t="shared" si="2"/>
      </c>
      <c r="E17" s="2">
        <f t="shared" si="3"/>
      </c>
      <c r="F17" s="2">
        <f t="shared" si="4"/>
      </c>
      <c r="G17" s="2">
        <f t="shared" si="5"/>
      </c>
      <c r="I17" s="2">
        <f>=(-0.233806584733833*Inputs!$D17+0.46656686030019*Inputs!$B17+0.0366349806701369*Inputs!$E17/(1.78015767028091*Inputs!$C17)+(0.334413035920298*Inputs!$D17+-0.02527962925049*Inputs!$A17)/((-2.58910669298428*Inputs!$B17+1.54990721397563*Inputs!$E17))+0.679130385246338)</f>
      </c>
      <c r="J17" s="2">
        <f t="shared" si="6"/>
      </c>
    </row>
    <row r="18">
      <c r="A18" s="0">
        <v>16</v>
      </c>
      <c r="B18" s="2">
        <f>'Dataset'!H18</f>
      </c>
      <c r="C18" s="2">
        <f t="shared" si="1"/>
      </c>
      <c r="D18" s="2">
        <f t="shared" si="2"/>
      </c>
      <c r="E18" s="2">
        <f t="shared" si="3"/>
      </c>
      <c r="F18" s="2">
        <f t="shared" si="4"/>
      </c>
      <c r="G18" s="2">
        <f t="shared" si="5"/>
      </c>
      <c r="I18" s="2">
        <f>=(-0.233806584733833*Inputs!$D18+0.46656686030019*Inputs!$B18+0.0366349806701369*Inputs!$E18/(1.78015767028091*Inputs!$C18)+(0.334413035920298*Inputs!$D18+-0.02527962925049*Inputs!$A18)/((-2.58910669298428*Inputs!$B18+1.54990721397563*Inputs!$E18))+0.679130385246338)</f>
      </c>
      <c r="J18" s="2">
        <f t="shared" si="6"/>
      </c>
    </row>
    <row r="19">
      <c r="A19" s="0">
        <v>17</v>
      </c>
      <c r="B19" s="2">
        <f>'Dataset'!H19</f>
      </c>
      <c r="C19" s="2">
        <f t="shared" si="1"/>
      </c>
      <c r="D19" s="2">
        <f t="shared" si="2"/>
      </c>
      <c r="E19" s="2">
        <f t="shared" si="3"/>
      </c>
      <c r="F19" s="2">
        <f t="shared" si="4"/>
      </c>
      <c r="G19" s="2">
        <f t="shared" si="5"/>
      </c>
      <c r="I19" s="2">
        <f>=(-0.233806584733833*Inputs!$D19+0.46656686030019*Inputs!$B19+0.0366349806701369*Inputs!$E19/(1.78015767028091*Inputs!$C19)+(0.334413035920298*Inputs!$D19+-0.02527962925049*Inputs!$A19)/((-2.58910669298428*Inputs!$B19+1.54990721397563*Inputs!$E19))+0.679130385246338)</f>
      </c>
      <c r="J19" s="2">
        <f t="shared" si="6"/>
      </c>
    </row>
    <row r="20">
      <c r="A20" s="0">
        <v>18</v>
      </c>
      <c r="B20" s="2">
        <f>'Dataset'!H20</f>
      </c>
      <c r="C20" s="2">
        <f t="shared" si="1"/>
      </c>
      <c r="D20" s="2">
        <f t="shared" si="2"/>
      </c>
      <c r="E20" s="2">
        <f t="shared" si="3"/>
      </c>
      <c r="F20" s="2">
        <f t="shared" si="4"/>
      </c>
      <c r="G20" s="2">
        <f t="shared" si="5"/>
      </c>
      <c r="I20" s="2">
        <f>=(-0.233806584733833*Inputs!$D20+0.46656686030019*Inputs!$B20+0.0366349806701369*Inputs!$E20/(1.78015767028091*Inputs!$C20)+(0.334413035920298*Inputs!$D20+-0.02527962925049*Inputs!$A20)/((-2.58910669298428*Inputs!$B20+1.54990721397563*Inputs!$E20))+0.679130385246338)</f>
      </c>
      <c r="J20" s="2">
        <f t="shared" si="6"/>
      </c>
    </row>
    <row r="21">
      <c r="A21" s="0">
        <v>19</v>
      </c>
      <c r="B21" s="2">
        <f>'Dataset'!H21</f>
      </c>
      <c r="C21" s="2">
        <f t="shared" si="1"/>
      </c>
      <c r="D21" s="2">
        <f t="shared" si="2"/>
      </c>
      <c r="E21" s="2">
        <f t="shared" si="3"/>
      </c>
      <c r="F21" s="2">
        <f t="shared" si="4"/>
      </c>
      <c r="G21" s="2">
        <f t="shared" si="5"/>
      </c>
      <c r="I21" s="2">
        <f>=(-0.233806584733833*Inputs!$D21+0.46656686030019*Inputs!$B21+0.0366349806701369*Inputs!$E21/(1.78015767028091*Inputs!$C21)+(0.334413035920298*Inputs!$D21+-0.02527962925049*Inputs!$A21)/((-2.58910669298428*Inputs!$B21+1.54990721397563*Inputs!$E21))+0.679130385246338)</f>
      </c>
      <c r="J21" s="2">
        <f t="shared" si="6"/>
      </c>
    </row>
    <row r="22">
      <c r="A22" s="0">
        <v>20</v>
      </c>
      <c r="B22" s="2">
        <f>'Dataset'!H22</f>
      </c>
      <c r="C22" s="2">
        <f t="shared" si="1"/>
      </c>
      <c r="D22" s="2">
        <f t="shared" si="2"/>
      </c>
      <c r="E22" s="2">
        <f t="shared" si="3"/>
      </c>
      <c r="F22" s="2">
        <f t="shared" si="4"/>
      </c>
      <c r="G22" s="2">
        <f t="shared" si="5"/>
      </c>
      <c r="I22" s="2">
        <f>=(-0.233806584733833*Inputs!$D22+0.46656686030019*Inputs!$B22+0.0366349806701369*Inputs!$E22/(1.78015767028091*Inputs!$C22)+(0.334413035920298*Inputs!$D22+-0.02527962925049*Inputs!$A22)/((-2.58910669298428*Inputs!$B22+1.54990721397563*Inputs!$E22))+0.679130385246338)</f>
      </c>
      <c r="J22" s="2">
        <f t="shared" si="6"/>
      </c>
    </row>
    <row r="23">
      <c r="A23" s="0">
        <v>21</v>
      </c>
      <c r="B23" s="2">
        <f>'Dataset'!H23</f>
      </c>
      <c r="C23" s="2">
        <f t="shared" si="1"/>
      </c>
      <c r="D23" s="2">
        <f t="shared" si="2"/>
      </c>
      <c r="E23" s="2">
        <f t="shared" si="3"/>
      </c>
      <c r="F23" s="2">
        <f t="shared" si="4"/>
      </c>
      <c r="G23" s="2">
        <f t="shared" si="5"/>
      </c>
      <c r="I23" s="2">
        <f>=(-0.233806584733833*Inputs!$D23+0.46656686030019*Inputs!$B23+0.0366349806701369*Inputs!$E23/(1.78015767028091*Inputs!$C23)+(0.334413035920298*Inputs!$D23+-0.02527962925049*Inputs!$A23)/((-2.58910669298428*Inputs!$B23+1.54990721397563*Inputs!$E23))+0.679130385246338)</f>
      </c>
      <c r="J23" s="2">
        <f t="shared" si="6"/>
      </c>
    </row>
    <row r="24">
      <c r="A24" s="0">
        <v>22</v>
      </c>
      <c r="B24" s="2">
        <f>'Dataset'!H24</f>
      </c>
      <c r="C24" s="2">
        <f t="shared" si="1"/>
      </c>
      <c r="D24" s="2">
        <f t="shared" si="2"/>
      </c>
      <c r="E24" s="2">
        <f t="shared" si="3"/>
      </c>
      <c r="F24" s="2">
        <f t="shared" si="4"/>
      </c>
      <c r="G24" s="2">
        <f t="shared" si="5"/>
      </c>
      <c r="I24" s="2">
        <f>=(-0.233806584733833*Inputs!$D24+0.46656686030019*Inputs!$B24+0.0366349806701369*Inputs!$E24/(1.78015767028091*Inputs!$C24)+(0.334413035920298*Inputs!$D24+-0.02527962925049*Inputs!$A24)/((-2.58910669298428*Inputs!$B24+1.54990721397563*Inputs!$E24))+0.679130385246338)</f>
      </c>
      <c r="J24" s="2">
        <f t="shared" si="6"/>
      </c>
    </row>
    <row r="25">
      <c r="A25" s="0">
        <v>23</v>
      </c>
      <c r="B25" s="2">
        <f>'Dataset'!H25</f>
      </c>
      <c r="C25" s="2">
        <f t="shared" si="1"/>
      </c>
      <c r="D25" s="2">
        <f t="shared" si="2"/>
      </c>
      <c r="E25" s="2">
        <f t="shared" si="3"/>
      </c>
      <c r="F25" s="2">
        <f t="shared" si="4"/>
      </c>
      <c r="G25" s="2">
        <f t="shared" si="5"/>
      </c>
      <c r="I25" s="2">
        <f>=(-0.233806584733833*Inputs!$D25+0.46656686030019*Inputs!$B25+0.0366349806701369*Inputs!$E25/(1.78015767028091*Inputs!$C25)+(0.334413035920298*Inputs!$D25+-0.02527962925049*Inputs!$A25)/((-2.58910669298428*Inputs!$B25+1.54990721397563*Inputs!$E25))+0.679130385246338)</f>
      </c>
      <c r="J25" s="2">
        <f t="shared" si="6"/>
      </c>
    </row>
    <row r="26">
      <c r="A26" s="0">
        <v>24</v>
      </c>
      <c r="B26" s="2">
        <f>'Dataset'!H26</f>
      </c>
      <c r="C26" s="2">
        <f t="shared" si="1"/>
      </c>
      <c r="D26" s="2">
        <f t="shared" si="2"/>
      </c>
      <c r="E26" s="2">
        <f t="shared" si="3"/>
      </c>
      <c r="F26" s="2">
        <f t="shared" si="4"/>
      </c>
      <c r="G26" s="2">
        <f t="shared" si="5"/>
      </c>
      <c r="I26" s="2">
        <f>=(-0.233806584733833*Inputs!$D26+0.46656686030019*Inputs!$B26+0.0366349806701369*Inputs!$E26/(1.78015767028091*Inputs!$C26)+(0.334413035920298*Inputs!$D26+-0.02527962925049*Inputs!$A26)/((-2.58910669298428*Inputs!$B26+1.54990721397563*Inputs!$E26))+0.679130385246338)</f>
      </c>
      <c r="J26" s="2">
        <f t="shared" si="6"/>
      </c>
    </row>
    <row r="27">
      <c r="A27" s="0">
        <v>25</v>
      </c>
      <c r="B27" s="2">
        <f>'Dataset'!H27</f>
      </c>
      <c r="C27" s="2">
        <f t="shared" si="1"/>
      </c>
      <c r="D27" s="2">
        <f t="shared" si="2"/>
      </c>
      <c r="E27" s="2">
        <f t="shared" si="3"/>
      </c>
      <c r="F27" s="2">
        <f t="shared" si="4"/>
      </c>
      <c r="G27" s="2">
        <f t="shared" si="5"/>
      </c>
      <c r="I27" s="2">
        <f>=(-0.233806584733833*Inputs!$D27+0.46656686030019*Inputs!$B27+0.0366349806701369*Inputs!$E27/(1.78015767028091*Inputs!$C27)+(0.334413035920298*Inputs!$D27+-0.02527962925049*Inputs!$A27)/((-2.58910669298428*Inputs!$B27+1.54990721397563*Inputs!$E27))+0.679130385246338)</f>
      </c>
      <c r="J27" s="2">
        <f t="shared" si="6"/>
      </c>
    </row>
    <row r="28">
      <c r="A28" s="0">
        <v>26</v>
      </c>
      <c r="B28" s="2">
        <f>'Dataset'!H28</f>
      </c>
      <c r="C28" s="2">
        <f t="shared" si="1"/>
      </c>
      <c r="D28" s="2">
        <f t="shared" si="2"/>
      </c>
      <c r="E28" s="2">
        <f t="shared" si="3"/>
      </c>
      <c r="F28" s="2">
        <f t="shared" si="4"/>
      </c>
      <c r="G28" s="2">
        <f t="shared" si="5"/>
      </c>
      <c r="I28" s="2">
        <f>=(-0.233806584733833*Inputs!$D28+0.46656686030019*Inputs!$B28+0.0366349806701369*Inputs!$E28/(1.78015767028091*Inputs!$C28)+(0.334413035920298*Inputs!$D28+-0.02527962925049*Inputs!$A28)/((-2.58910669298428*Inputs!$B28+1.54990721397563*Inputs!$E28))+0.679130385246338)</f>
      </c>
      <c r="J28" s="2">
        <f t="shared" si="6"/>
      </c>
    </row>
    <row r="29">
      <c r="A29" s="0">
        <v>27</v>
      </c>
      <c r="B29" s="2">
        <f>'Dataset'!H29</f>
      </c>
      <c r="C29" s="2">
        <f t="shared" si="1"/>
      </c>
      <c r="D29" s="2">
        <f t="shared" si="2"/>
      </c>
      <c r="E29" s="2">
        <f t="shared" si="3"/>
      </c>
      <c r="F29" s="2">
        <f t="shared" si="4"/>
      </c>
      <c r="G29" s="2">
        <f t="shared" si="5"/>
      </c>
      <c r="I29" s="2">
        <f>=(-0.233806584733833*Inputs!$D29+0.46656686030019*Inputs!$B29+0.0366349806701369*Inputs!$E29/(1.78015767028091*Inputs!$C29)+(0.334413035920298*Inputs!$D29+-0.02527962925049*Inputs!$A29)/((-2.58910669298428*Inputs!$B29+1.54990721397563*Inputs!$E29))+0.679130385246338)</f>
      </c>
      <c r="J29" s="2">
        <f t="shared" si="6"/>
      </c>
    </row>
    <row r="30">
      <c r="A30" s="0">
        <v>28</v>
      </c>
      <c r="B30" s="2">
        <f>'Dataset'!H30</f>
      </c>
      <c r="C30" s="2">
        <f t="shared" si="1"/>
      </c>
      <c r="D30" s="2">
        <f t="shared" si="2"/>
      </c>
      <c r="E30" s="2">
        <f t="shared" si="3"/>
      </c>
      <c r="F30" s="2">
        <f t="shared" si="4"/>
      </c>
      <c r="G30" s="2">
        <f t="shared" si="5"/>
      </c>
      <c r="I30" s="2">
        <f>=(-0.233806584733833*Inputs!$D30+0.46656686030019*Inputs!$B30+0.0366349806701369*Inputs!$E30/(1.78015767028091*Inputs!$C30)+(0.334413035920298*Inputs!$D30+-0.02527962925049*Inputs!$A30)/((-2.58910669298428*Inputs!$B30+1.54990721397563*Inputs!$E30))+0.679130385246338)</f>
      </c>
      <c r="J30" s="2">
        <f t="shared" si="6"/>
      </c>
    </row>
    <row r="31">
      <c r="A31" s="0">
        <v>29</v>
      </c>
      <c r="B31" s="2">
        <f>'Dataset'!H31</f>
      </c>
      <c r="C31" s="2">
        <f t="shared" si="1"/>
      </c>
      <c r="D31" s="2">
        <f t="shared" si="2"/>
      </c>
      <c r="E31" s="2">
        <f t="shared" si="3"/>
      </c>
      <c r="F31" s="2">
        <f t="shared" si="4"/>
      </c>
      <c r="G31" s="2">
        <f t="shared" si="5"/>
      </c>
      <c r="I31" s="2">
        <f>=(-0.233806584733833*Inputs!$D31+0.46656686030019*Inputs!$B31+0.0366349806701369*Inputs!$E31/(1.78015767028091*Inputs!$C31)+(0.334413035920298*Inputs!$D31+-0.02527962925049*Inputs!$A31)/((-2.58910669298428*Inputs!$B31+1.54990721397563*Inputs!$E31))+0.679130385246338)</f>
      </c>
      <c r="J31" s="2">
        <f t="shared" si="6"/>
      </c>
    </row>
    <row r="32">
      <c r="A32" s="0">
        <v>30</v>
      </c>
      <c r="B32" s="2">
        <f>'Dataset'!H32</f>
      </c>
      <c r="C32" s="2">
        <f t="shared" si="1"/>
      </c>
      <c r="D32" s="2">
        <f t="shared" si="2"/>
      </c>
      <c r="E32" s="2">
        <f t="shared" si="3"/>
      </c>
      <c r="F32" s="2">
        <f t="shared" si="4"/>
      </c>
      <c r="G32" s="2">
        <f t="shared" si="5"/>
      </c>
      <c r="I32" s="2">
        <f>=(-0.233806584733833*Inputs!$D32+0.46656686030019*Inputs!$B32+0.0366349806701369*Inputs!$E32/(1.78015767028091*Inputs!$C32)+(0.334413035920298*Inputs!$D32+-0.02527962925049*Inputs!$A32)/((-2.58910669298428*Inputs!$B32+1.54990721397563*Inputs!$E32))+0.679130385246338)</f>
      </c>
      <c r="J32" s="2">
        <f t="shared" si="6"/>
      </c>
    </row>
    <row r="33">
      <c r="A33" s="0">
        <v>31</v>
      </c>
      <c r="B33" s="2">
        <f>'Dataset'!H33</f>
      </c>
      <c r="C33" s="2">
        <f t="shared" si="1"/>
      </c>
      <c r="D33" s="2">
        <f t="shared" si="2"/>
      </c>
      <c r="E33" s="2">
        <f t="shared" si="3"/>
      </c>
      <c r="F33" s="2">
        <f t="shared" si="4"/>
      </c>
      <c r="G33" s="2">
        <f t="shared" si="5"/>
      </c>
      <c r="I33" s="2">
        <f>=(-0.233806584733833*Inputs!$D33+0.46656686030019*Inputs!$B33+0.0366349806701369*Inputs!$E33/(1.78015767028091*Inputs!$C33)+(0.334413035920298*Inputs!$D33+-0.02527962925049*Inputs!$A33)/((-2.58910669298428*Inputs!$B33+1.54990721397563*Inputs!$E33))+0.679130385246338)</f>
      </c>
      <c r="J33" s="2">
        <f t="shared" si="6"/>
      </c>
    </row>
    <row r="34">
      <c r="A34" s="0">
        <v>32</v>
      </c>
      <c r="B34" s="2">
        <f>'Dataset'!H34</f>
      </c>
      <c r="C34" s="2">
        <f t="shared" si="1"/>
      </c>
      <c r="D34" s="2">
        <f t="shared" si="2"/>
      </c>
      <c r="E34" s="2">
        <f t="shared" si="3"/>
      </c>
      <c r="F34" s="2">
        <f t="shared" si="4"/>
      </c>
      <c r="G34" s="2">
        <f t="shared" si="5"/>
      </c>
      <c r="I34" s="2">
        <f>=(-0.233806584733833*Inputs!$D34+0.46656686030019*Inputs!$B34+0.0366349806701369*Inputs!$E34/(1.78015767028091*Inputs!$C34)+(0.334413035920298*Inputs!$D34+-0.02527962925049*Inputs!$A34)/((-2.58910669298428*Inputs!$B34+1.54990721397563*Inputs!$E34))+0.679130385246338)</f>
      </c>
      <c r="J34" s="2">
        <f t="shared" si="6"/>
      </c>
    </row>
    <row r="35">
      <c r="A35" s="0">
        <v>33</v>
      </c>
      <c r="B35" s="2">
        <f>'Dataset'!H35</f>
      </c>
      <c r="C35" s="2">
        <f t="shared" si="1"/>
      </c>
      <c r="D35" s="2">
        <f t="shared" si="2"/>
      </c>
      <c r="E35" s="2">
        <f t="shared" si="3"/>
      </c>
      <c r="F35" s="2">
        <f t="shared" si="4"/>
      </c>
      <c r="G35" s="2">
        <f t="shared" si="5"/>
      </c>
      <c r="I35" s="2">
        <f>=(-0.233806584733833*Inputs!$D35+0.46656686030019*Inputs!$B35+0.0366349806701369*Inputs!$E35/(1.78015767028091*Inputs!$C35)+(0.334413035920298*Inputs!$D35+-0.02527962925049*Inputs!$A35)/((-2.58910669298428*Inputs!$B35+1.54990721397563*Inputs!$E35))+0.679130385246338)</f>
      </c>
      <c r="J35" s="2">
        <f t="shared" si="6"/>
      </c>
    </row>
    <row r="36">
      <c r="A36" s="0">
        <v>34</v>
      </c>
      <c r="B36" s="2">
        <f>'Dataset'!H36</f>
      </c>
      <c r="C36" s="2">
        <f t="shared" si="1"/>
      </c>
      <c r="D36" s="2">
        <f t="shared" si="2"/>
      </c>
      <c r="E36" s="2">
        <f t="shared" si="3"/>
      </c>
      <c r="F36" s="2">
        <f t="shared" si="4"/>
      </c>
      <c r="G36" s="2">
        <f t="shared" si="5"/>
      </c>
      <c r="I36" s="2">
        <f>=(-0.233806584733833*Inputs!$D36+0.46656686030019*Inputs!$B36+0.0366349806701369*Inputs!$E36/(1.78015767028091*Inputs!$C36)+(0.334413035920298*Inputs!$D36+-0.02527962925049*Inputs!$A36)/((-2.58910669298428*Inputs!$B36+1.54990721397563*Inputs!$E36))+0.679130385246338)</f>
      </c>
      <c r="J36" s="2">
        <f t="shared" si="6"/>
      </c>
    </row>
    <row r="37">
      <c r="A37" s="0">
        <v>35</v>
      </c>
      <c r="B37" s="2">
        <f>'Dataset'!H37</f>
      </c>
      <c r="C37" s="2">
        <f t="shared" si="1"/>
      </c>
      <c r="D37" s="2">
        <f t="shared" si="2"/>
      </c>
      <c r="E37" s="2">
        <f t="shared" si="3"/>
      </c>
      <c r="F37" s="2">
        <f t="shared" si="4"/>
      </c>
      <c r="G37" s="2">
        <f t="shared" si="5"/>
      </c>
      <c r="I37" s="2">
        <f>=(-0.233806584733833*Inputs!$D37+0.46656686030019*Inputs!$B37+0.0366349806701369*Inputs!$E37/(1.78015767028091*Inputs!$C37)+(0.334413035920298*Inputs!$D37+-0.02527962925049*Inputs!$A37)/((-2.58910669298428*Inputs!$B37+1.54990721397563*Inputs!$E37))+0.679130385246338)</f>
      </c>
      <c r="J37" s="2">
        <f t="shared" si="6"/>
      </c>
    </row>
    <row r="38">
      <c r="A38" s="0">
        <v>36</v>
      </c>
      <c r="B38" s="2">
        <f>'Dataset'!H38</f>
      </c>
      <c r="C38" s="2">
        <f t="shared" si="1"/>
      </c>
      <c r="D38" s="2">
        <f t="shared" si="2"/>
      </c>
      <c r="E38" s="2">
        <f t="shared" si="3"/>
      </c>
      <c r="F38" s="2">
        <f t="shared" si="4"/>
      </c>
      <c r="G38" s="2">
        <f t="shared" si="5"/>
      </c>
      <c r="I38" s="2">
        <f>=(-0.233806584733833*Inputs!$D38+0.46656686030019*Inputs!$B38+0.0366349806701369*Inputs!$E38/(1.78015767028091*Inputs!$C38)+(0.334413035920298*Inputs!$D38+-0.02527962925049*Inputs!$A38)/((-2.58910669298428*Inputs!$B38+1.54990721397563*Inputs!$E38))+0.679130385246338)</f>
      </c>
      <c r="J38" s="2">
        <f t="shared" si="6"/>
      </c>
    </row>
    <row r="39">
      <c r="A39" s="0">
        <v>37</v>
      </c>
      <c r="B39" s="2">
        <f>'Dataset'!H39</f>
      </c>
      <c r="C39" s="2">
        <f t="shared" si="1"/>
      </c>
      <c r="D39" s="2">
        <f t="shared" si="2"/>
      </c>
      <c r="E39" s="2">
        <f t="shared" si="3"/>
      </c>
      <c r="F39" s="2">
        <f t="shared" si="4"/>
      </c>
      <c r="G39" s="2">
        <f t="shared" si="5"/>
      </c>
      <c r="I39" s="2">
        <f>=(-0.233806584733833*Inputs!$D39+0.46656686030019*Inputs!$B39+0.0366349806701369*Inputs!$E39/(1.78015767028091*Inputs!$C39)+(0.334413035920298*Inputs!$D39+-0.02527962925049*Inputs!$A39)/((-2.58910669298428*Inputs!$B39+1.54990721397563*Inputs!$E39))+0.679130385246338)</f>
      </c>
      <c r="J39" s="2">
        <f t="shared" si="6"/>
      </c>
    </row>
    <row r="40">
      <c r="A40" s="0">
        <v>38</v>
      </c>
      <c r="B40" s="2">
        <f>'Dataset'!H40</f>
      </c>
      <c r="C40" s="2">
        <f t="shared" si="1"/>
      </c>
      <c r="D40" s="2">
        <f t="shared" si="2"/>
      </c>
      <c r="E40" s="2">
        <f t="shared" si="3"/>
      </c>
      <c r="F40" s="2">
        <f t="shared" si="4"/>
      </c>
      <c r="G40" s="2">
        <f t="shared" si="5"/>
      </c>
      <c r="I40" s="2">
        <f>=(-0.233806584733833*Inputs!$D40+0.46656686030019*Inputs!$B40+0.0366349806701369*Inputs!$E40/(1.78015767028091*Inputs!$C40)+(0.334413035920298*Inputs!$D40+-0.02527962925049*Inputs!$A40)/((-2.58910669298428*Inputs!$B40+1.54990721397563*Inputs!$E40))+0.679130385246338)</f>
      </c>
      <c r="J40" s="2">
        <f t="shared" si="6"/>
      </c>
    </row>
    <row r="41">
      <c r="A41" s="0">
        <v>39</v>
      </c>
      <c r="B41" s="2">
        <f>'Dataset'!H41</f>
      </c>
      <c r="C41" s="2">
        <f t="shared" si="1"/>
      </c>
      <c r="D41" s="2">
        <f t="shared" si="2"/>
      </c>
      <c r="E41" s="2">
        <f t="shared" si="3"/>
      </c>
      <c r="F41" s="2">
        <f t="shared" si="4"/>
      </c>
      <c r="G41" s="2">
        <f t="shared" si="5"/>
      </c>
      <c r="I41" s="2">
        <f>=(-0.233806584733833*Inputs!$D41+0.46656686030019*Inputs!$B41+0.0366349806701369*Inputs!$E41/(1.78015767028091*Inputs!$C41)+(0.334413035920298*Inputs!$D41+-0.02527962925049*Inputs!$A41)/((-2.58910669298428*Inputs!$B41+1.54990721397563*Inputs!$E41))+0.679130385246338)</f>
      </c>
      <c r="J41" s="2">
        <f t="shared" si="6"/>
      </c>
    </row>
    <row r="42">
      <c r="A42" s="0">
        <v>40</v>
      </c>
      <c r="B42" s="2">
        <f>'Dataset'!H42</f>
      </c>
      <c r="C42" s="2">
        <f t="shared" si="1"/>
      </c>
      <c r="D42" s="2">
        <f t="shared" si="2"/>
      </c>
      <c r="E42" s="2">
        <f t="shared" si="3"/>
      </c>
      <c r="F42" s="2">
        <f t="shared" si="4"/>
      </c>
      <c r="G42" s="2">
        <f t="shared" si="5"/>
      </c>
      <c r="I42" s="2">
        <f>=(-0.233806584733833*Inputs!$D42+0.46656686030019*Inputs!$B42+0.0366349806701369*Inputs!$E42/(1.78015767028091*Inputs!$C42)+(0.334413035920298*Inputs!$D42+-0.02527962925049*Inputs!$A42)/((-2.58910669298428*Inputs!$B42+1.54990721397563*Inputs!$E42))+0.679130385246338)</f>
      </c>
      <c r="J42" s="2">
        <f t="shared" si="6"/>
      </c>
    </row>
    <row r="43">
      <c r="A43" s="0">
        <v>41</v>
      </c>
      <c r="B43" s="2">
        <f>'Dataset'!H43</f>
      </c>
      <c r="C43" s="2">
        <f t="shared" si="1"/>
      </c>
      <c r="D43" s="2">
        <f t="shared" si="2"/>
      </c>
      <c r="E43" s="2">
        <f t="shared" si="3"/>
      </c>
      <c r="F43" s="2">
        <f t="shared" si="4"/>
      </c>
      <c r="G43" s="2">
        <f t="shared" si="5"/>
      </c>
      <c r="I43" s="2">
        <f>=(-0.233806584733833*Inputs!$D43+0.46656686030019*Inputs!$B43+0.0366349806701369*Inputs!$E43/(1.78015767028091*Inputs!$C43)+(0.334413035920298*Inputs!$D43+-0.02527962925049*Inputs!$A43)/((-2.58910669298428*Inputs!$B43+1.54990721397563*Inputs!$E43))+0.679130385246338)</f>
      </c>
      <c r="J43" s="2">
        <f t="shared" si="6"/>
      </c>
    </row>
    <row r="44">
      <c r="A44" s="0">
        <v>42</v>
      </c>
      <c r="B44" s="2">
        <f>'Dataset'!H44</f>
      </c>
      <c r="C44" s="2">
        <f t="shared" si="1"/>
      </c>
      <c r="D44" s="2">
        <f t="shared" si="2"/>
      </c>
      <c r="E44" s="2">
        <f t="shared" si="3"/>
      </c>
      <c r="F44" s="2">
        <f t="shared" si="4"/>
      </c>
      <c r="G44" s="2">
        <f t="shared" si="5"/>
      </c>
      <c r="I44" s="2">
        <f>=(-0.233806584733833*Inputs!$D44+0.46656686030019*Inputs!$B44+0.0366349806701369*Inputs!$E44/(1.78015767028091*Inputs!$C44)+(0.334413035920298*Inputs!$D44+-0.02527962925049*Inputs!$A44)/((-2.58910669298428*Inputs!$B44+1.54990721397563*Inputs!$E44))+0.679130385246338)</f>
      </c>
      <c r="J44" s="2">
        <f t="shared" si="6"/>
      </c>
    </row>
  </sheetData>
  <headerFooter/>
</worksheet>
</file>

<file path=xl/worksheets/sheet5.xml><?xml version="1.0" encoding="utf-8"?>
<worksheet xmlns:r="http://schemas.openxmlformats.org/officeDocument/2006/relationships" xmlns="http://schemas.openxmlformats.org/spreadsheetml/2006/main">
  <sheetViews>
    <sheetView workbookViewId="0"/>
  </sheetViews>
  <sheetFormatPr defaultRowHeight="15"/>
  <sheetData/>
  <headerFooter/>
  <drawing r:id="rId1"/>
</worksheet>
</file>

<file path=docProps/app.xml><?xml version="1.0" encoding="utf-8"?>
<Properties xmlns:vt="http://schemas.openxmlformats.org/officeDocument/2006/docPropsVTypes" xmlns="http://schemas.openxmlformats.org/officeDocument/2006/extended-properties"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Excel Export</dc:title>
  <dc:creator>HEAL</dc:creator>
  <dc:description>Excel export of a symbolic data analysis solution from HeuristicLab</dc:description>
</cp:coreProperties>
</file>

<file path=docProps/custom.xml><?xml version="1.0" encoding="utf-8"?>
<Properties xmlns:vt="http://schemas.openxmlformats.org/officeDocument/2006/docPropsVTypes" xmlns="http://schemas.openxmlformats.org/officeDocument/2006/custom-properties">
</Properties>
</file>