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8241_uniovi_es/Documents/Datathon TotalEnergies/"/>
    </mc:Choice>
  </mc:AlternateContent>
  <xr:revisionPtr revIDLastSave="278" documentId="11_AD4D2F04E46CFB4ACB3E20608D17CEA4693EDF13" xr6:coauthVersionLast="47" xr6:coauthVersionMax="47" xr10:uidLastSave="{002F8766-6194-4E65-87A0-FDC2DCD38078}"/>
  <bookViews>
    <workbookView xWindow="14400" yWindow="0" windowWidth="14400" windowHeight="162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E3" i="1"/>
  <c r="F3" i="1"/>
  <c r="G3" i="1"/>
  <c r="H3" i="1"/>
  <c r="I5" i="1"/>
  <c r="H5" i="1"/>
  <c r="G5" i="1"/>
  <c r="F5" i="1"/>
  <c r="E5" i="1"/>
  <c r="I3" i="1"/>
</calcChain>
</file>

<file path=xl/sharedStrings.xml><?xml version="1.0" encoding="utf-8"?>
<sst xmlns="http://schemas.openxmlformats.org/spreadsheetml/2006/main" count="40" uniqueCount="21">
  <si>
    <t>Tipo de autobús</t>
  </si>
  <si>
    <t>Configuración</t>
  </si>
  <si>
    <t>Días</t>
  </si>
  <si>
    <t>Consumo (Wh o L)</t>
  </si>
  <si>
    <t>NOx (g)</t>
  </si>
  <si>
    <t>CO (g)</t>
  </si>
  <si>
    <t>HC (g)</t>
  </si>
  <si>
    <t>PM (g)</t>
  </si>
  <si>
    <t>Degradación de la batería (%)</t>
  </si>
  <si>
    <t>Nº de buses</t>
  </si>
  <si>
    <t>Eléctrico</t>
  </si>
  <si>
    <t>Combustión</t>
  </si>
  <si>
    <t>Por defecto</t>
  </si>
  <si>
    <t>Seleccioanda</t>
  </si>
  <si>
    <t>-</t>
  </si>
  <si>
    <t>Tiempo total por debajo de la batería mínima (s)</t>
  </si>
  <si>
    <t>Tiempo de no disponibilidad del autobús principal (s)</t>
  </si>
  <si>
    <t>Tiempo de disponibilidad del autobús principal (s)</t>
  </si>
  <si>
    <t>Coste del consumo (€)</t>
  </si>
  <si>
    <t>Coste del autobús (€)</t>
  </si>
  <si>
    <r>
      <t>CO</t>
    </r>
    <r>
      <rPr>
        <b/>
        <vertAlign val="subscript"/>
        <sz val="11"/>
        <color rgb="FF000000"/>
        <rFont val="Aptos"/>
        <family val="2"/>
      </rPr>
      <t>2</t>
    </r>
    <r>
      <rPr>
        <b/>
        <sz val="11"/>
        <color rgb="FF000000"/>
        <rFont val="Aptos"/>
        <family val="2"/>
      </rPr>
      <t>(g)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</si>
</sst>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rgb="FF000000"/>
      <name val="Aptos"/>
      <family val="2"/>
    </font>
    <font>
      <b/>
      <sz val="11"/>
      <color theme="1"/>
      <name val="Aptos"/>
      <family val="2"/>
    </font>
    <font>
      <b/>
      <vertAlign val="subscript"/>
      <sz val="11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3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right" vertic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vertical/>
      </border>
    </dxf>
    <dxf>
      <font>
        <strike val="0"/>
        <outline val="0"/>
        <shadow val="0"/>
        <u val="none"/>
        <sz val="11"/>
        <name val="Aptos"/>
        <family val="2"/>
        <scheme val="none"/>
      </font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4A25C7-AEC7-464E-9D98-8EE0AFCA8574}" name="Tabla2" displayName="Tabla2" ref="A1:P6" totalsRowShown="0" headerRowDxfId="18" dataDxfId="16" headerRowBorderDxfId="17">
  <autoFilter ref="A1:P6" xr:uid="{244A25C7-AEC7-464E-9D98-8EE0AFCA8574}"/>
  <tableColumns count="16">
    <tableColumn id="1" xr3:uid="{600A7B41-1F80-438D-841C-ACC50AAC4D8C}" name="Tipo de autobús" dataDxfId="15"/>
    <tableColumn id="2" xr3:uid="{4D8717BF-AB17-420D-8D08-CEB9EE9C37E4}" name="Configuración" dataDxfId="14"/>
    <tableColumn id="3" xr3:uid="{BFEED3BF-F984-4253-A5B1-9A04D7F5854A}" name="Días" dataDxfId="13"/>
    <tableColumn id="4" xr3:uid="{6EE825C0-EEF2-4ECF-8520-2BB1496C8CB6}" name="Consumo (Wh o L)" dataDxfId="12"/>
    <tableColumn id="5" xr3:uid="{10F07933-60F5-4D29-96D8-C4BDE4516A85}" name="NOx (g)" dataDxfId="11"/>
    <tableColumn id="6" xr3:uid="{5690D082-A4F5-400B-ABF8-834A42D02E59}" name="CO (g)" dataDxfId="10"/>
    <tableColumn id="7" xr3:uid="{D3EED763-D557-4B9A-8752-DA52AC217CFD}" name="HC (g)" dataDxfId="9"/>
    <tableColumn id="8" xr3:uid="{0B4FBD08-1385-446B-B74A-E60B257003BE}" name="PM (g)" dataDxfId="8"/>
    <tableColumn id="9" xr3:uid="{E01355B7-A1C3-4E3E-B607-004AA71AEEAE}" name="CO2(g)" dataDxfId="7"/>
    <tableColumn id="10" xr3:uid="{068E2F08-5D0A-453B-B9FC-A22A32F34EFF}" name="Degradación de la batería (%)" dataDxfId="6"/>
    <tableColumn id="11" xr3:uid="{E73E3BD5-100E-4D92-8EF0-3864C61212CC}" name="Coste del autobús (€)" dataDxfId="5"/>
    <tableColumn id="12" xr3:uid="{BEA5BC45-9F9D-4111-8CBA-8A0B6167CC0B}" name="Coste del consumo (€)" dataDxfId="4"/>
    <tableColumn id="13" xr3:uid="{CA970FD4-0CFA-466A-BD5C-A5B5E46CBB21}" name="Tiempo de disponibilidad del autobús principal (s)" dataDxfId="3"/>
    <tableColumn id="14" xr3:uid="{8F5F9512-79E9-4EEF-8F09-5F517404B5A2}" name="Tiempo de no disponibilidad del autobús principal (s)" dataDxfId="2"/>
    <tableColumn id="15" xr3:uid="{A5B52E02-454A-4CF6-B4BE-3488EFCAAC82}" name="Nº de buses" dataDxfId="1"/>
    <tableColumn id="16" xr3:uid="{9C70A3D3-B9A7-445D-98A0-EA676B0B390C}" name="Tiempo total por debajo de la batería mínima (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E1" zoomScale="130" zoomScaleNormal="130" workbookViewId="0">
      <selection activeCell="G7" sqref="G7"/>
    </sheetView>
  </sheetViews>
  <sheetFormatPr baseColWidth="10" defaultColWidth="9.140625" defaultRowHeight="15" x14ac:dyDescent="0.25"/>
  <cols>
    <col min="1" max="1" width="13" customWidth="1"/>
    <col min="2" max="2" width="16.140625" customWidth="1"/>
    <col min="3" max="3" width="9.140625" customWidth="1"/>
    <col min="4" max="4" width="13.7109375" customWidth="1"/>
    <col min="5" max="5" width="10.7109375" customWidth="1"/>
    <col min="6" max="6" width="10.5703125" customWidth="1"/>
    <col min="7" max="7" width="9.5703125" customWidth="1"/>
    <col min="8" max="8" width="9.7109375" customWidth="1"/>
    <col min="9" max="9" width="12.85546875" customWidth="1"/>
    <col min="10" max="10" width="18.140625" customWidth="1"/>
    <col min="11" max="11" width="13.28515625" customWidth="1"/>
    <col min="12" max="12" width="13.42578125" customWidth="1"/>
    <col min="13" max="13" width="26.28515625" customWidth="1"/>
    <col min="14" max="14" width="30" customWidth="1"/>
    <col min="15" max="15" width="11.28515625" customWidth="1"/>
    <col min="16" max="16" width="30.85546875" customWidth="1"/>
  </cols>
  <sheetData>
    <row r="1" spans="1:16" ht="33.75" customHeight="1" x14ac:dyDescent="0.25">
      <c r="A1" s="9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20</v>
      </c>
      <c r="J1" s="11" t="s">
        <v>8</v>
      </c>
      <c r="K1" s="11" t="s">
        <v>19</v>
      </c>
      <c r="L1" s="11" t="s">
        <v>18</v>
      </c>
      <c r="M1" s="11" t="s">
        <v>17</v>
      </c>
      <c r="N1" s="11" t="s">
        <v>16</v>
      </c>
      <c r="O1" s="11" t="s">
        <v>9</v>
      </c>
      <c r="P1" s="10" t="s">
        <v>15</v>
      </c>
    </row>
    <row r="2" spans="1:16" x14ac:dyDescent="0.25">
      <c r="A2" s="7" t="s">
        <v>10</v>
      </c>
      <c r="B2" s="19" t="s">
        <v>12</v>
      </c>
      <c r="C2" s="5">
        <v>1</v>
      </c>
      <c r="D2" s="1">
        <v>272918.42725010967</v>
      </c>
      <c r="E2" s="12">
        <f>0.5*Tabla2[[#This Row],[Consumo (Wh o L)]]/1000</f>
        <v>136.45921362505484</v>
      </c>
      <c r="F2" s="12">
        <f>0.1*Tabla2[[#This Row],[Consumo (Wh o L)]]/1000</f>
        <v>27.291842725010966</v>
      </c>
      <c r="G2" s="12">
        <f>0.05*Tabla2[[#This Row],[Consumo (Wh o L)]]/1000</f>
        <v>13.645921362505483</v>
      </c>
      <c r="H2" s="12">
        <f>0.02*Tabla2[[#This Row],[Consumo (Wh o L)]]/1000</f>
        <v>5.4583685450021937</v>
      </c>
      <c r="I2" s="14">
        <f>250*Tabla2[[#This Row],[Consumo (Wh o L)]]/1000</f>
        <v>68229.606812527418</v>
      </c>
      <c r="J2" s="16">
        <v>3.2030014859047599E-2</v>
      </c>
      <c r="K2" s="17">
        <v>504880</v>
      </c>
      <c r="L2" s="1">
        <v>40937.760000000002</v>
      </c>
      <c r="M2" s="1">
        <v>25609.92795383486</v>
      </c>
      <c r="N2" s="1">
        <v>4547.3388741735307</v>
      </c>
      <c r="O2" s="17">
        <v>2</v>
      </c>
      <c r="P2" s="15">
        <v>0.2150003910064697</v>
      </c>
    </row>
    <row r="3" spans="1:16" x14ac:dyDescent="0.25">
      <c r="A3" s="7" t="s">
        <v>10</v>
      </c>
      <c r="B3" s="20" t="s">
        <v>13</v>
      </c>
      <c r="C3" s="5">
        <v>1</v>
      </c>
      <c r="D3" s="1">
        <v>262174.18535536242</v>
      </c>
      <c r="E3" s="12">
        <f>0.5*Tabla2[[#This Row],[Consumo (Wh o L)]]/1000</f>
        <v>131.0870926776812</v>
      </c>
      <c r="F3" s="12">
        <f>0.1*Tabla2[[#This Row],[Consumo (Wh o L)]]/1000</f>
        <v>26.217418535536243</v>
      </c>
      <c r="G3" s="12">
        <f>0.05*Tabla2[[#This Row],[Consumo (Wh o L)]]/1000</f>
        <v>13.108709267768122</v>
      </c>
      <c r="H3" s="12">
        <f>0.02*Tabla2[[#This Row],[Consumo (Wh o L)]]/1000</f>
        <v>5.2434837071072486</v>
      </c>
      <c r="I3" s="14">
        <f>250*Tabla2[[#This Row],[Consumo (Wh o L)]]/1000</f>
        <v>65543.546338840606</v>
      </c>
      <c r="J3" s="16">
        <v>1.8711537486027899E-2</v>
      </c>
      <c r="K3" s="17">
        <v>540300</v>
      </c>
      <c r="L3" s="1">
        <v>39326.129999999997</v>
      </c>
      <c r="M3" s="1">
        <v>30157.266828008389</v>
      </c>
      <c r="N3" s="17">
        <v>0</v>
      </c>
      <c r="O3" s="17">
        <v>1</v>
      </c>
      <c r="P3" s="18">
        <v>0</v>
      </c>
    </row>
    <row r="4" spans="1:16" x14ac:dyDescent="0.25">
      <c r="A4" s="8" t="s">
        <v>11</v>
      </c>
      <c r="B4" s="2" t="s">
        <v>12</v>
      </c>
      <c r="C4" s="6">
        <v>1</v>
      </c>
      <c r="D4" s="4">
        <v>32.615091003875577</v>
      </c>
      <c r="E4" s="4">
        <v>129.735584215416</v>
      </c>
      <c r="F4" s="4">
        <v>486.50844080781081</v>
      </c>
      <c r="G4" s="4">
        <v>42.16406487001025</v>
      </c>
      <c r="H4" s="4">
        <v>3.2433896053854032</v>
      </c>
      <c r="I4" s="13">
        <v>86103.840250231544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14</v>
      </c>
      <c r="O4" s="3" t="s">
        <v>14</v>
      </c>
      <c r="P4" s="6" t="s">
        <v>14</v>
      </c>
    </row>
    <row r="5" spans="1:16" x14ac:dyDescent="0.25">
      <c r="A5" s="7" t="s">
        <v>10</v>
      </c>
      <c r="B5" s="19" t="s">
        <v>13</v>
      </c>
      <c r="C5" s="21">
        <v>365</v>
      </c>
      <c r="D5" s="1">
        <v>95693577.654707164</v>
      </c>
      <c r="E5" s="12">
        <f>0.5*Tabla2[[#This Row],[Consumo (Wh o L)]]/1000</f>
        <v>47846.788827353579</v>
      </c>
      <c r="F5" s="12">
        <f>0.1*Tabla2[[#This Row],[Consumo (Wh o L)]]/1000</f>
        <v>9569.3577654707169</v>
      </c>
      <c r="G5" s="12">
        <f>0.05*Tabla2[[#This Row],[Consumo (Wh o L)]]/1000</f>
        <v>4784.6788827353585</v>
      </c>
      <c r="H5" s="12">
        <f>0.02*Tabla2[[#This Row],[Consumo (Wh o L)]]/1000</f>
        <v>1913.8715530941433</v>
      </c>
      <c r="I5" s="14">
        <f>250*Tabla2[[#This Row],[Consumo (Wh o L)]]/1000</f>
        <v>23923394.413676791</v>
      </c>
      <c r="J5" s="16">
        <v>7.0477215218653599</v>
      </c>
      <c r="K5" s="17">
        <v>540300</v>
      </c>
      <c r="L5" s="1">
        <v>14354036.65</v>
      </c>
      <c r="M5" s="1">
        <v>6415718.1225542696</v>
      </c>
      <c r="N5" s="1">
        <v>4591684.2696690504</v>
      </c>
      <c r="O5" s="17">
        <v>2</v>
      </c>
      <c r="P5" s="15">
        <v>80.331841230392456</v>
      </c>
    </row>
    <row r="6" spans="1:16" x14ac:dyDescent="0.25">
      <c r="A6" s="8" t="s">
        <v>11</v>
      </c>
      <c r="B6" s="2" t="s">
        <v>12</v>
      </c>
      <c r="C6" s="6">
        <v>365</v>
      </c>
      <c r="D6" s="4">
        <v>11904.508216415121</v>
      </c>
      <c r="E6" s="4">
        <v>47353.488238624537</v>
      </c>
      <c r="F6" s="4">
        <v>177575.58089484641</v>
      </c>
      <c r="G6" s="4">
        <v>15389.88367755433</v>
      </c>
      <c r="H6" s="4">
        <v>1183.837205965752</v>
      </c>
      <c r="I6" s="13">
        <v>31427901.69133788</v>
      </c>
      <c r="J6" s="3" t="s">
        <v>14</v>
      </c>
      <c r="K6" s="3" t="s">
        <v>14</v>
      </c>
      <c r="L6" s="3" t="s">
        <v>14</v>
      </c>
      <c r="M6" s="3" t="s">
        <v>14</v>
      </c>
      <c r="N6" s="3" t="s">
        <v>14</v>
      </c>
      <c r="O6" s="3" t="s">
        <v>14</v>
      </c>
      <c r="P6" s="6" t="s">
        <v>14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r U v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T r U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1 L 1 k o i k e 4 D g A A A B E A A A A T A B w A R m 9 y b X V s Y X M v U 2 V j d G l v b j E u b S C i G A A o o B Q A A A A A A A A A A A A A A A A A A A A A A A A A A A A r T k 0 u y c z P U w i G 0 I b W A F B L A Q I t A B Q A A g A I A E 6 1 L 1 n / 9 k D M p A A A A P Y A A A A S A A A A A A A A A A A A A A A A A A A A A A B D b 2 5 m a W c v U G F j a 2 F n Z S 5 4 b W x Q S w E C L Q A U A A I A C A B O t S 9 Z D 8 r p q 6 Q A A A D p A A A A E w A A A A A A A A A A A A A A A A D w A A A A W 0 N v b n R l b n R f V H l w Z X N d L n h t b F B L A Q I t A B Q A A g A I A E 6 1 L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X R T m a p m z S r p h t x Z u 0 u m Y A A A A A A I A A A A A A B B m A A A A A Q A A I A A A A N t 8 b i v X f P x w i A V + b 3 y Z m 5 d z y j 5 n 8 K L R U a v b 0 w p U A f V 3 A A A A A A 6 A A A A A A g A A I A A A A A T G T 7 S y D X D V 1 n s w 3 i I p X T K T Y s f h G D n g f S t q f f t 3 Q 4 W d U A A A A M O K k r v C n R M w + d 4 0 V 3 L E N z Z G 7 H z f B o y p X 9 U 4 + L 9 F A x D S c X T Z j B D M V Z B K k l n k q 4 I g O T 7 5 K T 0 p 0 j 5 M 0 0 e q 1 W s C 1 D t 6 R S K q 0 j 6 A d 3 U V W 0 L S H l S / Q A A A A N F O J 8 e a + U z 1 6 K m 9 Q n o 9 X e y Q b J o f / V t M z I r L s A p m r w o H W j L N K O A G F H W 0 r c y d u M 7 O p y t 3 l M i A d i 0 G p K 1 s M 9 V S p + 4 = < / D a t a M a s h u p > 
</file>

<file path=customXml/itemProps1.xml><?xml version="1.0" encoding="utf-8"?>
<ds:datastoreItem xmlns:ds="http://schemas.openxmlformats.org/officeDocument/2006/customXml" ds:itemID="{96E185C3-650A-47AF-ABE5-6451CB550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</dc:creator>
  <cp:lastModifiedBy>Daniel Castaño Rodríguez</cp:lastModifiedBy>
  <cp:lastPrinted>2024-09-15T21:34:40Z</cp:lastPrinted>
  <dcterms:created xsi:type="dcterms:W3CDTF">2015-06-05T18:19:34Z</dcterms:created>
  <dcterms:modified xsi:type="dcterms:W3CDTF">2024-09-16T17:18:19Z</dcterms:modified>
</cp:coreProperties>
</file>