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IDA/"/>
    </mc:Choice>
  </mc:AlternateContent>
  <xr:revisionPtr revIDLastSave="918" documentId="13_ncr:1_{7EC8EE41-C576-4D75-9813-FB3AFF5ABAF8}" xr6:coauthVersionLast="47" xr6:coauthVersionMax="47" xr10:uidLastSave="{D7BE7192-547B-4870-9067-70DA625928F3}"/>
  <bookViews>
    <workbookView xWindow="28680" yWindow="-120" windowWidth="29040" windowHeight="15840" xr2:uid="{E65416B2-453A-41AE-8A9B-CC4D4B0426E8}"/>
  </bookViews>
  <sheets>
    <sheet name="Schedu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H122" i="1"/>
  <c r="G12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F120" i="1"/>
  <c r="E120" i="1"/>
  <c r="D120" i="1"/>
  <c r="C120" i="1"/>
  <c r="O38" i="1"/>
  <c r="O40" i="1"/>
  <c r="O39" i="1"/>
  <c r="N41" i="1"/>
  <c r="I121" i="1"/>
  <c r="N42" i="1"/>
  <c r="O41" i="1"/>
  <c r="O42" i="1"/>
</calcChain>
</file>

<file path=xl/sharedStrings.xml><?xml version="1.0" encoding="utf-8"?>
<sst xmlns="http://schemas.openxmlformats.org/spreadsheetml/2006/main" count="30" uniqueCount="27">
  <si>
    <t>Group</t>
  </si>
  <si>
    <t>Weight</t>
  </si>
  <si>
    <t>Individual Weight</t>
  </si>
  <si>
    <t>Due Date</t>
  </si>
  <si>
    <t>Complete?</t>
  </si>
  <si>
    <t>Days until Due</t>
  </si>
  <si>
    <t>TOTAL</t>
  </si>
  <si>
    <t>Start On</t>
  </si>
  <si>
    <t>Discrete Math HW</t>
  </si>
  <si>
    <t>Discrete Math Exam</t>
  </si>
  <si>
    <t>Data Structures Projects</t>
  </si>
  <si>
    <t>Data Structures Final</t>
  </si>
  <si>
    <t>HW</t>
  </si>
  <si>
    <t>Exam</t>
  </si>
  <si>
    <t>Actuals</t>
  </si>
  <si>
    <t>Total Possible</t>
  </si>
  <si>
    <t>x</t>
  </si>
  <si>
    <t>IDA</t>
  </si>
  <si>
    <t>Meteorology for DSA</t>
  </si>
  <si>
    <t>Course intro, watch intro to R videos</t>
  </si>
  <si>
    <t>Course intro, emailed passwored</t>
  </si>
  <si>
    <t>Start on HW</t>
  </si>
  <si>
    <t>Look at password protected site if given password</t>
  </si>
  <si>
    <t>Work</t>
  </si>
  <si>
    <t>HW 2/3</t>
  </si>
  <si>
    <t>HW 3/3</t>
  </si>
  <si>
    <t>Continue assn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</si>
</sst>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ddd\,\ m/d;@"/>
    <numFmt numFmtId="166" formatCode="_(* #,##0.0_);_(* \(#,##0.0\);_(* &quot;-&quot;??_);_(@_)"/>
    <numFmt numFmtId="167" formatCode="#&quot; days left in semester&quot;"/>
    <numFmt numFmtId="168" formatCode="#&quot; days until final-ly done!&quot;"/>
    <numFmt numFmtId="169" formatCode="0.0&quot; months until final-ly done!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14548173467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 applyAlignme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/>
    <xf numFmtId="0" fontId="5" fillId="0" borderId="2" xfId="3" applyFont="1" applyFill="1" applyBorder="1" applyAlignment="1">
      <alignment horizontal="left" indent="1"/>
    </xf>
    <xf numFmtId="9" fontId="5" fillId="0" borderId="3" xfId="2" applyFont="1" applyFill="1" applyBorder="1"/>
    <xf numFmtId="0" fontId="5" fillId="0" borderId="4" xfId="3" applyFont="1" applyFill="1" applyBorder="1" applyAlignment="1">
      <alignment horizontal="left" indent="1"/>
    </xf>
    <xf numFmtId="9" fontId="5" fillId="0" borderId="5" xfId="3" applyNumberFormat="1" applyFont="1" applyFill="1" applyBorder="1"/>
    <xf numFmtId="0" fontId="6" fillId="3" borderId="6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164" fontId="0" fillId="0" borderId="9" xfId="0" applyNumberFormat="1" applyBorder="1"/>
    <xf numFmtId="0" fontId="0" fillId="4" borderId="0" xfId="0" applyFont="1" applyFill="1"/>
    <xf numFmtId="0" fontId="0" fillId="0" borderId="0" xfId="0" applyFont="1" applyBorder="1"/>
    <xf numFmtId="0" fontId="0" fillId="0" borderId="0" xfId="0" applyFont="1"/>
    <xf numFmtId="166" fontId="1" fillId="0" borderId="7" xfId="1" applyNumberFormat="1" applyFont="1" applyBorder="1" applyAlignment="1">
      <alignment horizontal="center"/>
    </xf>
    <xf numFmtId="165" fontId="0" fillId="0" borderId="7" xfId="0" applyNumberFormat="1" applyFont="1" applyBorder="1"/>
    <xf numFmtId="166" fontId="1" fillId="0" borderId="8" xfId="1" applyNumberFormat="1" applyFont="1" applyBorder="1" applyAlignment="1">
      <alignment horizontal="center"/>
    </xf>
    <xf numFmtId="165" fontId="0" fillId="0" borderId="8" xfId="0" applyNumberFormat="1" applyFont="1" applyBorder="1"/>
    <xf numFmtId="0" fontId="0" fillId="0" borderId="8" xfId="0" applyFont="1" applyBorder="1" applyAlignment="1">
      <alignment horizontal="left" indent="1"/>
    </xf>
    <xf numFmtId="164" fontId="1" fillId="0" borderId="5" xfId="2" applyNumberFormat="1" applyFont="1" applyBorder="1" applyAlignment="1">
      <alignment horizontal="left" indent="3"/>
    </xf>
    <xf numFmtId="164" fontId="1" fillId="0" borderId="5" xfId="2" applyNumberFormat="1" applyFont="1" applyFill="1" applyBorder="1" applyAlignment="1">
      <alignment horizontal="left" indent="3"/>
    </xf>
    <xf numFmtId="0" fontId="0" fillId="0" borderId="0" xfId="0" applyFont="1" applyFill="1" applyBorder="1" applyAlignment="1"/>
    <xf numFmtId="165" fontId="0" fillId="0" borderId="0" xfId="0" applyNumberFormat="1" applyFont="1" applyBorder="1"/>
    <xf numFmtId="164" fontId="1" fillId="0" borderId="10" xfId="2" applyNumberFormat="1" applyFont="1" applyBorder="1" applyAlignment="1">
      <alignment horizontal="left" indent="3"/>
    </xf>
    <xf numFmtId="0" fontId="6" fillId="3" borderId="1" xfId="0" applyFont="1" applyFill="1" applyBorder="1" applyAlignment="1"/>
    <xf numFmtId="9" fontId="6" fillId="3" borderId="1" xfId="2" applyFont="1" applyFill="1" applyBorder="1" applyAlignment="1"/>
    <xf numFmtId="41" fontId="3" fillId="3" borderId="0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4" fontId="1" fillId="0" borderId="0" xfId="2" applyNumberFormat="1" applyFont="1" applyFill="1" applyBorder="1" applyAlignment="1">
      <alignment horizontal="left" indent="3"/>
    </xf>
    <xf numFmtId="0" fontId="5" fillId="0" borderId="0" xfId="0" applyFont="1" applyFill="1" applyBorder="1" applyAlignment="1">
      <alignment horizontal="left" indent="1"/>
    </xf>
    <xf numFmtId="9" fontId="5" fillId="0" borderId="0" xfId="2" applyFont="1" applyFill="1" applyBorder="1"/>
    <xf numFmtId="0" fontId="0" fillId="4" borderId="0" xfId="0" applyFont="1" applyFill="1" applyBorder="1"/>
    <xf numFmtId="0" fontId="5" fillId="0" borderId="0" xfId="3" applyFont="1" applyFill="1" applyBorder="1" applyAlignment="1">
      <alignment horizontal="left" indent="1"/>
    </xf>
    <xf numFmtId="164" fontId="1" fillId="0" borderId="0" xfId="2" applyNumberFormat="1" applyFont="1" applyBorder="1" applyAlignment="1">
      <alignment horizontal="left" indent="3"/>
    </xf>
    <xf numFmtId="0" fontId="6" fillId="3" borderId="0" xfId="3" applyFont="1" applyFill="1" applyBorder="1" applyAlignment="1"/>
    <xf numFmtId="9" fontId="6" fillId="3" borderId="0" xfId="0" applyNumberFormat="1" applyFont="1" applyFill="1" applyBorder="1" applyAlignment="1"/>
    <xf numFmtId="168" fontId="7" fillId="0" borderId="0" xfId="1" applyNumberFormat="1" applyFont="1" applyBorder="1" applyAlignment="1">
      <alignment horizontal="center" vertical="top" wrapText="1"/>
    </xf>
    <xf numFmtId="165" fontId="8" fillId="5" borderId="8" xfId="0" applyNumberFormat="1" applyFont="1" applyFill="1" applyBorder="1"/>
    <xf numFmtId="164" fontId="1" fillId="0" borderId="11" xfId="2" applyNumberFormat="1" applyFont="1" applyBorder="1" applyAlignment="1">
      <alignment horizontal="left" indent="3"/>
    </xf>
    <xf numFmtId="0" fontId="5" fillId="0" borderId="7" xfId="4" applyFont="1" applyFill="1" applyBorder="1" applyAlignment="1">
      <alignment horizontal="left" vertical="top" wrapText="1" indent="1"/>
    </xf>
    <xf numFmtId="0" fontId="5" fillId="0" borderId="8" xfId="4" applyFont="1" applyFill="1" applyBorder="1" applyAlignment="1">
      <alignment horizontal="left" vertical="top" wrapText="1" indent="1"/>
    </xf>
    <xf numFmtId="41" fontId="5" fillId="0" borderId="8" xfId="4" applyNumberFormat="1" applyFont="1" applyFill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" fillId="0" borderId="8" xfId="0" applyFont="1" applyFill="1" applyBorder="1" applyAlignment="1">
      <alignment horizontal="left" indent="1"/>
    </xf>
    <xf numFmtId="41" fontId="1" fillId="0" borderId="8" xfId="0" applyNumberFormat="1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wrapText="1" indent="1"/>
    </xf>
    <xf numFmtId="0" fontId="5" fillId="0" borderId="8" xfId="4" applyFont="1" applyFill="1" applyBorder="1" applyAlignment="1">
      <alignment horizontal="center" vertical="top" wrapText="1"/>
    </xf>
    <xf numFmtId="169" fontId="7" fillId="0" borderId="0" xfId="1" applyNumberFormat="1" applyFont="1" applyBorder="1" applyAlignment="1">
      <alignment horizontal="center" vertical="top" wrapText="1"/>
    </xf>
    <xf numFmtId="0" fontId="9" fillId="0" borderId="8" xfId="4" applyFont="1" applyFill="1" applyBorder="1" applyAlignment="1">
      <alignment horizontal="left" vertical="top" wrapText="1" indent="1"/>
    </xf>
    <xf numFmtId="0" fontId="9" fillId="0" borderId="8" xfId="0" applyFont="1" applyFill="1" applyBorder="1" applyAlignment="1">
      <alignment horizontal="left" indent="1"/>
    </xf>
  </cellXfs>
  <cellStyles count="5">
    <cellStyle name="Comma" xfId="1" builtinId="3"/>
    <cellStyle name="Good" xfId="3" builtinId="26"/>
    <cellStyle name="Hyperlink" xfId="4" builtinId="8"/>
    <cellStyle name="Normal" xfId="0" builtinId="0"/>
    <cellStyle name="Percent" xfId="2" builtinId="5"/>
  </cellStyles>
  <dxfs count="26"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2000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  <a:alpha val="25000"/>
            </a:schemeClr>
          </a:solidFill>
          <a:ln>
            <a:solidFill>
              <a:schemeClr val="accent3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>
              <a:alpha val="30000"/>
            </a:srgbClr>
          </a:solidFill>
          <a:ln>
            <a:solidFill>
              <a:srgbClr val="BF900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Schedule!$N$2</c:f>
              <c:strCache>
                <c:ptCount val="1"/>
                <c:pt idx="0">
                  <c:v> Weight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Schedule!$N$38:$N$41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Schedule!$M$38:$M$41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A8-4B52-8D9B-3E5EDD110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626548256"/>
        <c:axId val="58502991"/>
      </c:barChart>
      <c:catAx>
        <c:axId val="626548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rgbClr val="E7E6E6">
                  <a:lumMod val="90000"/>
                  <a:alpha val="25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991"/>
        <c:crosses val="autoZero"/>
        <c:auto val="1"/>
        <c:lblAlgn val="ctr"/>
        <c:lblOffset val="100"/>
        <c:noMultiLvlLbl val="0"/>
      </c:catAx>
      <c:valAx>
        <c:axId val="585029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9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306737</xdr:colOff>
      <xdr:row>43</xdr:row>
      <xdr:rowOff>0</xdr:rowOff>
    </xdr:from>
    <xdr:to>
      <xdr:col>14</xdr:col>
      <xdr:colOff>613474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5C278-565B-47EC-BCB5-75F0D9B0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A178-0765-4595-99AB-76D24DC9B92D}">
  <sheetPr codeName="Sheet1"/>
  <dimension ref="A1:AK175"/>
  <sheetViews>
    <sheetView showGridLines="0" tabSelected="1" zoomScale="160" zoomScaleNormal="160" workbookViewId="0">
      <pane ySplit="2" topLeftCell="A3" activePane="bottomLeft" state="frozen"/>
      <selection pane="bottomLeft" activeCell="H7" sqref="H7"/>
    </sheetView>
  </sheetViews>
  <sheetFormatPr defaultColWidth="9.140625" defaultRowHeight="15" outlineLevelCol="1" x14ac:dyDescent="0.25"/>
  <cols>
    <col min="1" max="1" width="2.5703125" customWidth="1"/>
    <col min="2" max="2" width="10.5703125" customWidth="1"/>
    <col min="3" max="4" width="10.5703125" hidden="1" customWidth="1"/>
    <col min="5" max="5" width="11.28515625" bestFit="1" customWidth="1"/>
    <col min="6" max="6" width="12.5703125" hidden="1" customWidth="1"/>
    <col min="7" max="7" width="43.28515625" style="52" customWidth="1"/>
    <col min="8" max="8" width="43.28515625" customWidth="1" outlineLevel="1"/>
    <col min="9" max="9" width="12.5703125" style="2" hidden="1" customWidth="1"/>
    <col min="10" max="11" width="6.140625" hidden="1" customWidth="1" outlineLevel="1"/>
    <col min="12" max="12" width="4.5703125" customWidth="1" collapsed="1"/>
    <col min="13" max="13" width="34.7109375" style="1" hidden="1" customWidth="1"/>
    <col min="14" max="15" width="9.140625" hidden="1" customWidth="1"/>
    <col min="16" max="17" width="2.5703125" customWidth="1"/>
    <col min="18" max="40" width="9.140625" customWidth="1"/>
  </cols>
  <sheetData>
    <row r="1" spans="1:37" x14ac:dyDescent="0.25">
      <c r="A1" s="3"/>
      <c r="B1" s="3"/>
      <c r="C1" s="3"/>
      <c r="D1" s="3"/>
      <c r="E1" s="3"/>
      <c r="F1" s="3"/>
      <c r="G1" s="35"/>
      <c r="H1" s="3"/>
      <c r="I1" s="33"/>
      <c r="J1" s="3"/>
      <c r="K1" s="3"/>
      <c r="L1" s="3"/>
      <c r="M1" s="5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30" x14ac:dyDescent="0.25">
      <c r="A2" s="3"/>
      <c r="B2" s="14" t="s">
        <v>4</v>
      </c>
      <c r="C2" s="14" t="s">
        <v>5</v>
      </c>
      <c r="D2" s="14"/>
      <c r="E2" s="14" t="s">
        <v>7</v>
      </c>
      <c r="F2" s="14" t="s">
        <v>3</v>
      </c>
      <c r="G2" s="14" t="s">
        <v>17</v>
      </c>
      <c r="H2" s="14" t="s">
        <v>18</v>
      </c>
      <c r="I2" s="14" t="s">
        <v>2</v>
      </c>
      <c r="J2" s="13" t="s">
        <v>12</v>
      </c>
      <c r="K2" s="13" t="s">
        <v>13</v>
      </c>
      <c r="L2" s="3"/>
      <c r="M2" s="32" t="s">
        <v>0</v>
      </c>
      <c r="N2" s="32" t="s">
        <v>1</v>
      </c>
      <c r="O2" s="32" t="s">
        <v>14</v>
      </c>
      <c r="P2" s="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19" customFormat="1" x14ac:dyDescent="0.25">
      <c r="A3" s="18"/>
      <c r="B3" s="34" t="s">
        <v>16</v>
      </c>
      <c r="C3" s="20"/>
      <c r="D3" s="20"/>
      <c r="E3" s="21">
        <v>44795</v>
      </c>
      <c r="F3" s="21"/>
      <c r="G3" s="47" t="s">
        <v>19</v>
      </c>
      <c r="H3" s="47" t="s">
        <v>20</v>
      </c>
      <c r="I3" s="29"/>
      <c r="J3" s="18" t="b">
        <f t="shared" ref="J3:J11" si="0">OR(COUNTIF(G3:H3, "*Due*") &gt; 0, COUNTIF(G3:H3, "*HW*") &gt; 0, COUNTIF(G3:H3, "*Quiz*") &gt; 0)</f>
        <v>0</v>
      </c>
      <c r="K3" s="18" t="b">
        <f t="shared" ref="K3:K5" si="1">COUNTIF(G3:H3, "*Exam*") &gt; 0</f>
        <v>0</v>
      </c>
      <c r="L3" s="18"/>
      <c r="P3" s="1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s="19" customFormat="1" x14ac:dyDescent="0.25">
      <c r="A4" s="18"/>
      <c r="B4" s="15" t="s">
        <v>16</v>
      </c>
      <c r="C4" s="22"/>
      <c r="D4" s="22"/>
      <c r="E4" s="23">
        <f>E3 + 1</f>
        <v>44796</v>
      </c>
      <c r="F4" s="23"/>
      <c r="G4" s="48" t="s">
        <v>21</v>
      </c>
      <c r="H4" s="53"/>
      <c r="I4" s="25"/>
      <c r="J4" s="18" t="b">
        <f t="shared" si="0"/>
        <v>1</v>
      </c>
      <c r="K4" s="18" t="b">
        <f t="shared" si="1"/>
        <v>0</v>
      </c>
      <c r="L4" s="18"/>
      <c r="P4" s="1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s="19" customFormat="1" x14ac:dyDescent="0.25">
      <c r="A5" s="18"/>
      <c r="B5" s="15" t="s">
        <v>16</v>
      </c>
      <c r="C5" s="22"/>
      <c r="D5" s="22"/>
      <c r="E5" s="23">
        <f t="shared" ref="E5:E68" si="2">E4 + 1</f>
        <v>44797</v>
      </c>
      <c r="F5" s="23"/>
      <c r="G5" s="58" t="s">
        <v>23</v>
      </c>
      <c r="H5" s="59" t="s">
        <v>23</v>
      </c>
      <c r="I5" s="25"/>
      <c r="J5" s="18" t="b">
        <f t="shared" si="0"/>
        <v>0</v>
      </c>
      <c r="K5" s="18" t="b">
        <f t="shared" si="1"/>
        <v>0</v>
      </c>
      <c r="L5" s="18"/>
      <c r="P5" s="1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19" customFormat="1" x14ac:dyDescent="0.25">
      <c r="A6" s="18"/>
      <c r="B6" s="15"/>
      <c r="C6" s="22"/>
      <c r="D6" s="22"/>
      <c r="E6" s="23">
        <f t="shared" si="2"/>
        <v>44798</v>
      </c>
      <c r="F6" s="23"/>
      <c r="G6" s="48" t="s">
        <v>24</v>
      </c>
      <c r="H6" s="53" t="s">
        <v>22</v>
      </c>
      <c r="I6" s="25"/>
      <c r="J6" s="18" t="b">
        <f>OR(COUNTIF(G6:H6, "*Due*") &gt; 0, COUNTIF(G6:H6, "*HW*") &gt; 0, COUNTIF(G6:H6, "*Quiz*") &gt; 0)</f>
        <v>1</v>
      </c>
      <c r="K6" s="18" t="b">
        <f>COUNTIF(G6:H6, "*Exam*") &gt; 0</f>
        <v>0</v>
      </c>
      <c r="L6" s="18"/>
      <c r="P6" s="1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s="19" customFormat="1" x14ac:dyDescent="0.25">
      <c r="A7" s="18"/>
      <c r="B7" s="15"/>
      <c r="C7" s="22"/>
      <c r="D7" s="22"/>
      <c r="E7" s="23">
        <f t="shared" si="2"/>
        <v>44799</v>
      </c>
      <c r="F7" s="23"/>
      <c r="G7" s="48" t="s">
        <v>25</v>
      </c>
      <c r="H7" s="53" t="s">
        <v>26</v>
      </c>
      <c r="I7" s="25"/>
      <c r="J7" s="18" t="b">
        <f t="shared" si="0"/>
        <v>1</v>
      </c>
      <c r="K7" s="18" t="b">
        <f>COUNTIF(G7:H7, "*Exam*") &gt; 0</f>
        <v>0</v>
      </c>
      <c r="L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s="19" customFormat="1" x14ac:dyDescent="0.25">
      <c r="A8" s="18"/>
      <c r="B8" s="15"/>
      <c r="C8" s="22"/>
      <c r="D8" s="22"/>
      <c r="E8" s="23">
        <f t="shared" si="2"/>
        <v>44800</v>
      </c>
      <c r="F8" s="23"/>
      <c r="G8" s="54"/>
      <c r="H8" s="53"/>
      <c r="I8" s="26"/>
      <c r="J8" s="18" t="b">
        <f t="shared" si="0"/>
        <v>0</v>
      </c>
      <c r="K8" s="18" t="b">
        <f t="shared" ref="K8:K56" si="3">COUNTIF(G8:H8, "*Exam*") &gt; 0</f>
        <v>0</v>
      </c>
      <c r="L8" s="18"/>
      <c r="P8" s="18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s="19" customFormat="1" x14ac:dyDescent="0.25">
      <c r="A9" s="18"/>
      <c r="B9" s="15"/>
      <c r="C9" s="22"/>
      <c r="D9" s="22"/>
      <c r="E9" s="23">
        <f t="shared" si="2"/>
        <v>44801</v>
      </c>
      <c r="F9" s="23"/>
      <c r="G9" s="48"/>
      <c r="H9" s="53"/>
      <c r="I9" s="26"/>
      <c r="J9" s="18" t="b">
        <f t="shared" si="0"/>
        <v>0</v>
      </c>
      <c r="K9" s="18" t="b">
        <f t="shared" si="3"/>
        <v>0</v>
      </c>
      <c r="L9" s="18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s="19" customFormat="1" x14ac:dyDescent="0.25">
      <c r="A10" s="18"/>
      <c r="B10" s="15"/>
      <c r="C10" s="22"/>
      <c r="D10" s="22"/>
      <c r="E10" s="23">
        <f t="shared" si="2"/>
        <v>44802</v>
      </c>
      <c r="F10" s="23"/>
      <c r="G10" s="48"/>
      <c r="H10" s="53"/>
      <c r="I10" s="26"/>
      <c r="J10" s="18" t="b">
        <f t="shared" si="0"/>
        <v>0</v>
      </c>
      <c r="K10" s="18" t="b">
        <f t="shared" si="3"/>
        <v>0</v>
      </c>
      <c r="L10" s="18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s="19" customFormat="1" x14ac:dyDescent="0.25">
      <c r="A11" s="18"/>
      <c r="B11" s="15"/>
      <c r="C11" s="22"/>
      <c r="D11" s="22"/>
      <c r="E11" s="23">
        <f t="shared" si="2"/>
        <v>44803</v>
      </c>
      <c r="F11" s="23"/>
      <c r="G11" s="48"/>
      <c r="H11" s="53"/>
      <c r="I11" s="26"/>
      <c r="J11" s="18" t="b">
        <f t="shared" si="0"/>
        <v>0</v>
      </c>
      <c r="K11" s="18" t="b">
        <f t="shared" si="3"/>
        <v>0</v>
      </c>
      <c r="L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s="19" customFormat="1" x14ac:dyDescent="0.25">
      <c r="A12" s="18"/>
      <c r="B12" s="15"/>
      <c r="C12" s="22"/>
      <c r="D12" s="22"/>
      <c r="E12" s="23">
        <f t="shared" si="2"/>
        <v>44804</v>
      </c>
      <c r="F12" s="23"/>
      <c r="G12" s="55"/>
      <c r="H12" s="48"/>
      <c r="I12" s="26"/>
      <c r="J12" s="18" t="b">
        <f>OR(COUNTIF(G12:H12, "*Due*") &gt; 0, COUNTIF(G12:H12, "*HW*") &gt; 0, COUNTIF(G12:H12, "*Quiz*") &gt; 0)</f>
        <v>0</v>
      </c>
      <c r="K12" s="18" t="b">
        <f t="shared" si="3"/>
        <v>0</v>
      </c>
      <c r="L12" s="18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s="19" customFormat="1" x14ac:dyDescent="0.25">
      <c r="A13" s="18"/>
      <c r="B13" s="15"/>
      <c r="C13" s="22"/>
      <c r="D13" s="22"/>
      <c r="E13" s="23">
        <f t="shared" si="2"/>
        <v>44805</v>
      </c>
      <c r="F13" s="23"/>
      <c r="G13" s="53"/>
      <c r="H13" s="53"/>
      <c r="I13" s="26"/>
      <c r="J13" s="18" t="b">
        <f t="shared" ref="J13:J56" si="4">OR(COUNTIF(G13:H13, "*Due*") &gt; 0, COUNTIF(G13:H13, "*HW*") &gt; 0, COUNTIF(G13:H13, "*Quiz*") &gt; 0)</f>
        <v>0</v>
      </c>
      <c r="K13" s="18" t="b">
        <f t="shared" si="3"/>
        <v>0</v>
      </c>
      <c r="L13" s="18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s="19" customFormat="1" x14ac:dyDescent="0.25">
      <c r="A14" s="18"/>
      <c r="B14" s="15"/>
      <c r="C14" s="22"/>
      <c r="D14" s="22"/>
      <c r="E14" s="23">
        <f t="shared" si="2"/>
        <v>44806</v>
      </c>
      <c r="F14" s="23"/>
      <c r="G14" s="53"/>
      <c r="H14" s="53"/>
      <c r="I14" s="25"/>
      <c r="J14" s="18" t="b">
        <f t="shared" si="4"/>
        <v>0</v>
      </c>
      <c r="K14" s="18" t="b">
        <f t="shared" si="3"/>
        <v>0</v>
      </c>
      <c r="L14" s="18"/>
      <c r="P14" s="1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s="19" customFormat="1" x14ac:dyDescent="0.25">
      <c r="A15" s="18"/>
      <c r="B15" s="15"/>
      <c r="C15" s="22"/>
      <c r="D15" s="22"/>
      <c r="E15" s="23">
        <f t="shared" si="2"/>
        <v>44807</v>
      </c>
      <c r="F15" s="23"/>
      <c r="G15" s="48"/>
      <c r="H15" s="48"/>
      <c r="I15" s="25"/>
      <c r="J15" s="18" t="b">
        <f t="shared" si="4"/>
        <v>0</v>
      </c>
      <c r="K15" s="18" t="b">
        <f t="shared" si="3"/>
        <v>0</v>
      </c>
      <c r="L15" s="18"/>
      <c r="P15" s="18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s="19" customFormat="1" x14ac:dyDescent="0.25">
      <c r="A16" s="18"/>
      <c r="B16" s="15"/>
      <c r="C16" s="22"/>
      <c r="D16" s="22"/>
      <c r="E16" s="23">
        <f t="shared" si="2"/>
        <v>44808</v>
      </c>
      <c r="F16" s="23"/>
      <c r="G16" s="49"/>
      <c r="H16" s="49"/>
      <c r="I16" s="25"/>
      <c r="J16" s="18" t="b">
        <f t="shared" si="4"/>
        <v>0</v>
      </c>
      <c r="K16" s="18" t="b">
        <f t="shared" si="3"/>
        <v>0</v>
      </c>
      <c r="L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s="19" customFormat="1" x14ac:dyDescent="0.25">
      <c r="A17" s="28"/>
      <c r="B17" s="15"/>
      <c r="C17" s="22"/>
      <c r="D17" s="22"/>
      <c r="E17" s="23">
        <f t="shared" si="2"/>
        <v>44809</v>
      </c>
      <c r="F17" s="23"/>
      <c r="G17" s="49"/>
      <c r="H17" s="49"/>
      <c r="I17" s="25"/>
      <c r="J17" s="18" t="b">
        <f t="shared" si="4"/>
        <v>0</v>
      </c>
      <c r="K17" s="18" t="b">
        <f t="shared" si="3"/>
        <v>0</v>
      </c>
      <c r="L17" s="18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s="19" customFormat="1" x14ac:dyDescent="0.25">
      <c r="A18" s="28"/>
      <c r="B18" s="15"/>
      <c r="C18" s="22"/>
      <c r="D18" s="22"/>
      <c r="E18" s="23">
        <f t="shared" si="2"/>
        <v>44810</v>
      </c>
      <c r="F18" s="23"/>
      <c r="G18" s="48"/>
      <c r="H18" s="48"/>
      <c r="I18" s="25"/>
      <c r="J18" s="18" t="b">
        <f t="shared" si="4"/>
        <v>0</v>
      </c>
      <c r="K18" s="18" t="b">
        <f t="shared" si="3"/>
        <v>0</v>
      </c>
      <c r="L18" s="18"/>
      <c r="P18" s="18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s="19" customFormat="1" x14ac:dyDescent="0.25">
      <c r="A19" s="28"/>
      <c r="B19" s="15"/>
      <c r="C19" s="22"/>
      <c r="D19" s="22"/>
      <c r="E19" s="23">
        <f t="shared" si="2"/>
        <v>44811</v>
      </c>
      <c r="F19" s="23"/>
      <c r="G19" s="48"/>
      <c r="H19" s="48"/>
      <c r="I19" s="25"/>
      <c r="J19" s="18" t="b">
        <f t="shared" si="4"/>
        <v>0</v>
      </c>
      <c r="K19" s="18" t="b">
        <f t="shared" si="3"/>
        <v>0</v>
      </c>
      <c r="L19" s="18"/>
      <c r="P19" s="1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s="19" customFormat="1" x14ac:dyDescent="0.25">
      <c r="A20" s="28"/>
      <c r="B20" s="15"/>
      <c r="C20" s="22"/>
      <c r="D20" s="22"/>
      <c r="E20" s="23">
        <f t="shared" si="2"/>
        <v>44812</v>
      </c>
      <c r="F20" s="23"/>
      <c r="G20" s="48"/>
      <c r="H20" s="48"/>
      <c r="I20" s="25"/>
      <c r="J20" s="18" t="b">
        <f t="shared" si="4"/>
        <v>0</v>
      </c>
      <c r="K20" s="18" t="b">
        <f t="shared" si="3"/>
        <v>0</v>
      </c>
      <c r="L20" s="18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s="19" customFormat="1" x14ac:dyDescent="0.25">
      <c r="A21" s="28"/>
      <c r="B21" s="15"/>
      <c r="C21" s="22"/>
      <c r="D21" s="22"/>
      <c r="E21" s="23">
        <f t="shared" si="2"/>
        <v>44813</v>
      </c>
      <c r="F21" s="23"/>
      <c r="G21" s="48"/>
      <c r="H21" s="48"/>
      <c r="I21" s="25"/>
      <c r="J21" s="18" t="b">
        <f t="shared" si="4"/>
        <v>0</v>
      </c>
      <c r="K21" s="18" t="b">
        <f t="shared" si="3"/>
        <v>0</v>
      </c>
      <c r="L21" s="18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s="19" customFormat="1" x14ac:dyDescent="0.25">
      <c r="A22" s="28"/>
      <c r="B22" s="15"/>
      <c r="C22" s="22"/>
      <c r="D22" s="22"/>
      <c r="E22" s="23">
        <f t="shared" si="2"/>
        <v>44814</v>
      </c>
      <c r="F22" s="23"/>
      <c r="G22" s="48"/>
      <c r="H22" s="48"/>
      <c r="I22" s="25"/>
      <c r="J22" s="18" t="b">
        <f t="shared" si="4"/>
        <v>0</v>
      </c>
      <c r="K22" s="18" t="b">
        <f t="shared" si="3"/>
        <v>0</v>
      </c>
      <c r="L22" s="18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s="19" customFormat="1" x14ac:dyDescent="0.25">
      <c r="A23" s="28"/>
      <c r="B23" s="15"/>
      <c r="C23" s="22"/>
      <c r="D23" s="22"/>
      <c r="E23" s="23">
        <f t="shared" si="2"/>
        <v>44815</v>
      </c>
      <c r="F23" s="23"/>
      <c r="G23" s="48"/>
      <c r="H23" s="48"/>
      <c r="I23" s="25"/>
      <c r="J23" s="18" t="b">
        <f t="shared" si="4"/>
        <v>0</v>
      </c>
      <c r="K23" s="18" t="b">
        <f t="shared" si="3"/>
        <v>0</v>
      </c>
      <c r="L23" s="18"/>
      <c r="P23" s="18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s="19" customFormat="1" x14ac:dyDescent="0.25">
      <c r="A24" s="28"/>
      <c r="B24" s="15"/>
      <c r="C24" s="22"/>
      <c r="D24" s="22"/>
      <c r="E24" s="23">
        <f t="shared" si="2"/>
        <v>44816</v>
      </c>
      <c r="F24" s="23"/>
      <c r="G24" s="48"/>
      <c r="H24" s="53"/>
      <c r="I24" s="25"/>
      <c r="J24" s="18" t="b">
        <f t="shared" si="4"/>
        <v>0</v>
      </c>
      <c r="K24" s="18" t="b">
        <f t="shared" si="3"/>
        <v>0</v>
      </c>
      <c r="L24" s="18"/>
      <c r="P24" s="1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s="19" customFormat="1" x14ac:dyDescent="0.25">
      <c r="A25" s="28"/>
      <c r="B25" s="15"/>
      <c r="C25" s="22"/>
      <c r="D25" s="22"/>
      <c r="E25" s="23">
        <f t="shared" si="2"/>
        <v>44817</v>
      </c>
      <c r="F25" s="23"/>
      <c r="G25" s="48"/>
      <c r="H25" s="53"/>
      <c r="I25" s="25"/>
      <c r="J25" s="18" t="b">
        <f t="shared" si="4"/>
        <v>0</v>
      </c>
      <c r="K25" s="18" t="b">
        <f t="shared" si="3"/>
        <v>0</v>
      </c>
      <c r="L25" s="18"/>
      <c r="P25" s="1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s="19" customFormat="1" x14ac:dyDescent="0.25">
      <c r="A26" s="28"/>
      <c r="B26" s="15"/>
      <c r="C26" s="22"/>
      <c r="D26" s="22"/>
      <c r="E26" s="23">
        <f t="shared" si="2"/>
        <v>44818</v>
      </c>
      <c r="F26" s="23"/>
      <c r="G26" s="48"/>
      <c r="H26" s="53"/>
      <c r="I26" s="25"/>
      <c r="J26" s="18" t="b">
        <f t="shared" si="4"/>
        <v>0</v>
      </c>
      <c r="K26" s="18" t="b">
        <f t="shared" si="3"/>
        <v>0</v>
      </c>
      <c r="L26" s="18"/>
      <c r="P26" s="18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s="19" customFormat="1" x14ac:dyDescent="0.25">
      <c r="A27" s="28"/>
      <c r="B27" s="15"/>
      <c r="C27" s="22"/>
      <c r="D27" s="22"/>
      <c r="E27" s="23">
        <f t="shared" si="2"/>
        <v>44819</v>
      </c>
      <c r="F27" s="23"/>
      <c r="G27" s="48"/>
      <c r="H27" s="53"/>
      <c r="I27" s="25"/>
      <c r="J27" s="18" t="b">
        <f t="shared" si="4"/>
        <v>0</v>
      </c>
      <c r="K27" s="18" t="b">
        <f t="shared" si="3"/>
        <v>0</v>
      </c>
      <c r="L27" s="18"/>
      <c r="P27" s="18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s="19" customFormat="1" x14ac:dyDescent="0.25">
      <c r="A28" s="28"/>
      <c r="B28" s="15"/>
      <c r="C28" s="22"/>
      <c r="D28" s="22"/>
      <c r="E28" s="23">
        <f t="shared" si="2"/>
        <v>44820</v>
      </c>
      <c r="F28" s="23"/>
      <c r="G28" s="48"/>
      <c r="H28" s="53"/>
      <c r="I28" s="25"/>
      <c r="J28" s="18" t="b">
        <f t="shared" si="4"/>
        <v>0</v>
      </c>
      <c r="K28" s="18" t="b">
        <f t="shared" si="3"/>
        <v>0</v>
      </c>
      <c r="L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s="19" customFormat="1" x14ac:dyDescent="0.25">
      <c r="A29" s="28"/>
      <c r="B29" s="15"/>
      <c r="C29" s="22"/>
      <c r="D29" s="22"/>
      <c r="E29" s="23">
        <f t="shared" si="2"/>
        <v>44821</v>
      </c>
      <c r="F29" s="23"/>
      <c r="G29" s="48"/>
      <c r="H29" s="53"/>
      <c r="I29" s="25"/>
      <c r="J29" s="18" t="b">
        <f t="shared" si="4"/>
        <v>0</v>
      </c>
      <c r="K29" s="18" t="b">
        <f t="shared" si="3"/>
        <v>0</v>
      </c>
      <c r="L29" s="18"/>
      <c r="P29" s="1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s="19" customFormat="1" x14ac:dyDescent="0.25">
      <c r="A30" s="28"/>
      <c r="B30" s="15"/>
      <c r="C30" s="22"/>
      <c r="D30" s="22"/>
      <c r="E30" s="23">
        <f t="shared" si="2"/>
        <v>44822</v>
      </c>
      <c r="F30" s="23"/>
      <c r="G30" s="48"/>
      <c r="H30" s="53"/>
      <c r="I30" s="25"/>
      <c r="J30" s="18" t="b">
        <f t="shared" si="4"/>
        <v>0</v>
      </c>
      <c r="K30" s="18" t="b">
        <f t="shared" si="3"/>
        <v>0</v>
      </c>
      <c r="L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19" customFormat="1" x14ac:dyDescent="0.25">
      <c r="A31" s="28"/>
      <c r="B31" s="15"/>
      <c r="C31" s="22"/>
      <c r="D31" s="22"/>
      <c r="E31" s="23">
        <f t="shared" si="2"/>
        <v>44823</v>
      </c>
      <c r="F31" s="23"/>
      <c r="G31" s="48"/>
      <c r="H31" s="53"/>
      <c r="I31" s="25"/>
      <c r="J31" s="18" t="b">
        <f t="shared" si="4"/>
        <v>0</v>
      </c>
      <c r="K31" s="18" t="b">
        <f t="shared" si="3"/>
        <v>0</v>
      </c>
      <c r="L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1:37" s="19" customFormat="1" x14ac:dyDescent="0.25">
      <c r="A32" s="28"/>
      <c r="B32" s="15"/>
      <c r="C32" s="22"/>
      <c r="D32" s="22"/>
      <c r="E32" s="45">
        <f t="shared" si="2"/>
        <v>44824</v>
      </c>
      <c r="F32" s="45"/>
      <c r="G32" s="48"/>
      <c r="H32" s="53"/>
      <c r="I32" s="25"/>
      <c r="J32" s="18" t="b">
        <f t="shared" si="4"/>
        <v>0</v>
      </c>
      <c r="K32" s="18" t="b">
        <f t="shared" si="3"/>
        <v>0</v>
      </c>
      <c r="L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1:37" s="19" customFormat="1" x14ac:dyDescent="0.25">
      <c r="A33" s="28"/>
      <c r="B33" s="15"/>
      <c r="C33" s="22"/>
      <c r="D33" s="22"/>
      <c r="E33" s="23">
        <f t="shared" si="2"/>
        <v>44825</v>
      </c>
      <c r="F33" s="23"/>
      <c r="G33" s="48"/>
      <c r="H33" s="53"/>
      <c r="I33" s="25"/>
      <c r="J33" s="18" t="b">
        <f t="shared" si="4"/>
        <v>0</v>
      </c>
      <c r="K33" s="18" t="b">
        <f t="shared" si="3"/>
        <v>0</v>
      </c>
      <c r="L33" s="18"/>
      <c r="P33" s="18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1:37" s="19" customFormat="1" x14ac:dyDescent="0.25">
      <c r="A34" s="28"/>
      <c r="B34" s="15"/>
      <c r="C34" s="22"/>
      <c r="D34" s="22"/>
      <c r="E34" s="23">
        <f t="shared" si="2"/>
        <v>44826</v>
      </c>
      <c r="F34" s="23"/>
      <c r="G34" s="48"/>
      <c r="H34" s="53"/>
      <c r="I34" s="25"/>
      <c r="J34" s="18" t="b">
        <f t="shared" si="4"/>
        <v>0</v>
      </c>
      <c r="K34" s="18" t="b">
        <f t="shared" si="3"/>
        <v>0</v>
      </c>
      <c r="L34" s="18"/>
      <c r="P34" s="1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1:37" s="19" customFormat="1" x14ac:dyDescent="0.25">
      <c r="A35" s="28"/>
      <c r="B35" s="15"/>
      <c r="C35" s="22"/>
      <c r="D35" s="22"/>
      <c r="E35" s="23">
        <f t="shared" si="2"/>
        <v>44827</v>
      </c>
      <c r="F35" s="23"/>
      <c r="G35" s="48"/>
      <c r="H35" s="53"/>
      <c r="I35" s="25"/>
      <c r="J35" s="18" t="b">
        <f t="shared" si="4"/>
        <v>0</v>
      </c>
      <c r="K35" s="18" t="b">
        <f t="shared" si="3"/>
        <v>0</v>
      </c>
      <c r="L35" s="18"/>
      <c r="P35" s="18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7" s="19" customFormat="1" x14ac:dyDescent="0.25">
      <c r="A36" s="28"/>
      <c r="B36" s="15"/>
      <c r="C36" s="22"/>
      <c r="D36" s="22"/>
      <c r="E36" s="23">
        <f t="shared" si="2"/>
        <v>44828</v>
      </c>
      <c r="F36" s="23"/>
      <c r="G36" s="48"/>
      <c r="H36" s="53"/>
      <c r="I36" s="46"/>
      <c r="J36" s="18" t="b">
        <f t="shared" si="4"/>
        <v>0</v>
      </c>
      <c r="K36" s="18" t="b">
        <f t="shared" si="3"/>
        <v>0</v>
      </c>
      <c r="L36" s="18"/>
      <c r="P36" s="1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1:37" s="19" customFormat="1" x14ac:dyDescent="0.25">
      <c r="A37" s="28"/>
      <c r="B37" s="15"/>
      <c r="C37" s="22"/>
      <c r="D37" s="22"/>
      <c r="E37" s="23">
        <f t="shared" si="2"/>
        <v>44829</v>
      </c>
      <c r="F37" s="23"/>
      <c r="G37" s="48"/>
      <c r="H37" s="53"/>
      <c r="I37" s="26"/>
      <c r="J37" s="18" t="b">
        <f t="shared" si="4"/>
        <v>0</v>
      </c>
      <c r="K37" s="18" t="b">
        <f t="shared" si="3"/>
        <v>0</v>
      </c>
      <c r="L37" s="18"/>
      <c r="P37" s="18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1:37" s="19" customFormat="1" x14ac:dyDescent="0.25">
      <c r="A38" s="28"/>
      <c r="B38" s="15"/>
      <c r="C38" s="22"/>
      <c r="D38" s="22"/>
      <c r="E38" s="23">
        <f t="shared" si="2"/>
        <v>44830</v>
      </c>
      <c r="F38" s="23"/>
      <c r="G38" s="48"/>
      <c r="H38" s="53"/>
      <c r="I38" s="26"/>
      <c r="J38" s="18" t="b">
        <f t="shared" si="4"/>
        <v>0</v>
      </c>
      <c r="K38" s="18" t="b">
        <f t="shared" si="3"/>
        <v>0</v>
      </c>
      <c r="L38" s="18"/>
      <c r="M38" s="9" t="s">
        <v>8</v>
      </c>
      <c r="N38" s="10">
        <v>0.2</v>
      </c>
      <c r="O38" s="10">
        <f>N38 * 217.58/250</f>
        <v>0.17406400000000002</v>
      </c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1:37" s="19" customFormat="1" x14ac:dyDescent="0.25">
      <c r="A39" s="28"/>
      <c r="B39" s="15"/>
      <c r="C39" s="22"/>
      <c r="D39" s="22"/>
      <c r="E39" s="23">
        <f t="shared" si="2"/>
        <v>44831</v>
      </c>
      <c r="F39" s="23"/>
      <c r="G39" s="48"/>
      <c r="H39" s="53"/>
      <c r="I39" s="26"/>
      <c r="J39" s="18" t="b">
        <f t="shared" si="4"/>
        <v>0</v>
      </c>
      <c r="K39" s="18" t="b">
        <f t="shared" si="3"/>
        <v>0</v>
      </c>
      <c r="L39" s="18"/>
      <c r="M39" s="11" t="s">
        <v>9</v>
      </c>
      <c r="N39" s="12">
        <v>0.2</v>
      </c>
      <c r="O39" s="12">
        <f>N39 * 0.73</f>
        <v>0.14599999999999999</v>
      </c>
      <c r="P39" s="18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s="18" customFormat="1" x14ac:dyDescent="0.25">
      <c r="A40" s="28"/>
      <c r="B40" s="15"/>
      <c r="C40" s="22"/>
      <c r="D40" s="22"/>
      <c r="E40" s="23">
        <f t="shared" si="2"/>
        <v>44832</v>
      </c>
      <c r="F40" s="23"/>
      <c r="G40" s="48"/>
      <c r="H40" s="53"/>
      <c r="I40" s="36"/>
      <c r="J40" s="18" t="b">
        <f t="shared" si="4"/>
        <v>0</v>
      </c>
      <c r="K40" s="18" t="b">
        <f t="shared" si="3"/>
        <v>0</v>
      </c>
      <c r="M40" s="37" t="s">
        <v>10</v>
      </c>
      <c r="N40" s="38">
        <v>0.35</v>
      </c>
      <c r="O40" s="38">
        <f>35% / 3 * 2 + (35% / 3 * 0.92)</f>
        <v>0.34066666666666662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18" customFormat="1" x14ac:dyDescent="0.25">
      <c r="A41" s="28"/>
      <c r="B41" s="15"/>
      <c r="C41" s="22"/>
      <c r="D41" s="22"/>
      <c r="E41" s="23">
        <f t="shared" si="2"/>
        <v>44833</v>
      </c>
      <c r="F41" s="23"/>
      <c r="G41" s="48"/>
      <c r="H41" s="53"/>
      <c r="I41" s="36"/>
      <c r="J41" s="18" t="b">
        <f t="shared" si="4"/>
        <v>0</v>
      </c>
      <c r="K41" s="18" t="b">
        <f t="shared" si="3"/>
        <v>0</v>
      </c>
      <c r="M41" s="40" t="s">
        <v>11</v>
      </c>
      <c r="N41" s="38">
        <f>1 - SUM(N38:N40)</f>
        <v>0.25</v>
      </c>
      <c r="O41" s="38">
        <f>N41</f>
        <v>0.25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18" customFormat="1" x14ac:dyDescent="0.25">
      <c r="A42" s="28"/>
      <c r="B42" s="15"/>
      <c r="C42" s="22"/>
      <c r="D42" s="22"/>
      <c r="E42" s="23">
        <f t="shared" si="2"/>
        <v>44834</v>
      </c>
      <c r="F42" s="23"/>
      <c r="G42" s="48"/>
      <c r="H42" s="53"/>
      <c r="I42" s="41"/>
      <c r="J42" s="18" t="b">
        <f t="shared" si="4"/>
        <v>0</v>
      </c>
      <c r="K42" s="18" t="b">
        <f t="shared" si="3"/>
        <v>0</v>
      </c>
      <c r="M42" s="42" t="s">
        <v>15</v>
      </c>
      <c r="N42" s="43">
        <f>SUM(N38:N41)</f>
        <v>1</v>
      </c>
      <c r="O42" s="43">
        <f>SUM(O38:O41)</f>
        <v>0.91073066666666658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18" customFormat="1" x14ac:dyDescent="0.25">
      <c r="A43" s="28"/>
      <c r="B43" s="15"/>
      <c r="C43" s="22"/>
      <c r="D43" s="22"/>
      <c r="E43" s="23">
        <f t="shared" si="2"/>
        <v>44835</v>
      </c>
      <c r="F43" s="23"/>
      <c r="G43" s="48"/>
      <c r="H43" s="53"/>
      <c r="I43" s="41"/>
      <c r="J43" s="18" t="b">
        <f t="shared" si="4"/>
        <v>0</v>
      </c>
      <c r="K43" s="18" t="b">
        <f t="shared" si="3"/>
        <v>0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18" customFormat="1" x14ac:dyDescent="0.25">
      <c r="A44" s="28"/>
      <c r="B44" s="15"/>
      <c r="C44" s="22"/>
      <c r="D44" s="22"/>
      <c r="E44" s="23">
        <f t="shared" si="2"/>
        <v>44836</v>
      </c>
      <c r="F44" s="23"/>
      <c r="G44" s="48"/>
      <c r="H44" s="53"/>
      <c r="I44" s="41"/>
      <c r="J44" s="18" t="b">
        <f t="shared" si="4"/>
        <v>0</v>
      </c>
      <c r="K44" s="18" t="b">
        <f t="shared" si="3"/>
        <v>0</v>
      </c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18" customFormat="1" x14ac:dyDescent="0.25">
      <c r="A45" s="28"/>
      <c r="B45" s="15"/>
      <c r="C45" s="22"/>
      <c r="D45" s="22"/>
      <c r="E45" s="23">
        <f t="shared" si="2"/>
        <v>44837</v>
      </c>
      <c r="F45" s="23"/>
      <c r="G45" s="48"/>
      <c r="H45" s="53"/>
      <c r="I45" s="41"/>
      <c r="J45" s="18" t="b">
        <f t="shared" si="4"/>
        <v>0</v>
      </c>
      <c r="K45" s="18" t="b">
        <f t="shared" si="3"/>
        <v>0</v>
      </c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18" customFormat="1" x14ac:dyDescent="0.25">
      <c r="A46" s="28"/>
      <c r="B46" s="15"/>
      <c r="C46" s="22"/>
      <c r="D46" s="22"/>
      <c r="E46" s="23">
        <f t="shared" si="2"/>
        <v>44838</v>
      </c>
      <c r="F46" s="23"/>
      <c r="G46" s="48"/>
      <c r="H46" s="53"/>
      <c r="I46" s="41"/>
      <c r="J46" s="18" t="b">
        <f t="shared" si="4"/>
        <v>0</v>
      </c>
      <c r="K46" s="18" t="b">
        <f t="shared" si="3"/>
        <v>0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18" customFormat="1" x14ac:dyDescent="0.25">
      <c r="A47" s="28"/>
      <c r="B47" s="15"/>
      <c r="C47" s="22"/>
      <c r="D47" s="22"/>
      <c r="E47" s="23">
        <f t="shared" si="2"/>
        <v>44839</v>
      </c>
      <c r="F47" s="23"/>
      <c r="G47" s="48"/>
      <c r="H47" s="53"/>
      <c r="I47" s="41"/>
      <c r="J47" s="18" t="b">
        <f t="shared" si="4"/>
        <v>0</v>
      </c>
      <c r="K47" s="18" t="b">
        <f t="shared" si="3"/>
        <v>0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18" customFormat="1" x14ac:dyDescent="0.25">
      <c r="A48" s="28"/>
      <c r="B48" s="15"/>
      <c r="C48" s="22"/>
      <c r="D48" s="22"/>
      <c r="E48" s="23">
        <f t="shared" si="2"/>
        <v>44840</v>
      </c>
      <c r="F48" s="23"/>
      <c r="G48" s="48"/>
      <c r="H48" s="53"/>
      <c r="I48" s="41"/>
      <c r="J48" s="18" t="b">
        <f t="shared" si="4"/>
        <v>0</v>
      </c>
      <c r="K48" s="18" t="b">
        <f t="shared" si="3"/>
        <v>0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18" customFormat="1" x14ac:dyDescent="0.25">
      <c r="A49" s="28"/>
      <c r="B49" s="15"/>
      <c r="C49" s="22"/>
      <c r="D49" s="22"/>
      <c r="E49" s="23">
        <f t="shared" si="2"/>
        <v>44841</v>
      </c>
      <c r="F49" s="23"/>
      <c r="G49" s="48"/>
      <c r="H49" s="53"/>
      <c r="I49" s="41"/>
      <c r="J49" s="18" t="b">
        <f t="shared" si="4"/>
        <v>0</v>
      </c>
      <c r="K49" s="18" t="b">
        <f t="shared" si="3"/>
        <v>0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18" customFormat="1" x14ac:dyDescent="0.25">
      <c r="A50" s="28"/>
      <c r="B50" s="15"/>
      <c r="C50" s="22"/>
      <c r="D50" s="22"/>
      <c r="E50" s="23">
        <f t="shared" si="2"/>
        <v>44842</v>
      </c>
      <c r="F50" s="23"/>
      <c r="G50" s="48"/>
      <c r="H50" s="53"/>
      <c r="I50" s="41"/>
      <c r="J50" s="18" t="b">
        <f t="shared" si="4"/>
        <v>0</v>
      </c>
      <c r="K50" s="18" t="b">
        <f t="shared" si="3"/>
        <v>0</v>
      </c>
      <c r="M50" s="27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18" customFormat="1" x14ac:dyDescent="0.25">
      <c r="A51" s="28"/>
      <c r="B51" s="15"/>
      <c r="C51" s="22"/>
      <c r="D51" s="22"/>
      <c r="E51" s="23">
        <f t="shared" si="2"/>
        <v>44843</v>
      </c>
      <c r="F51" s="23"/>
      <c r="G51" s="48"/>
      <c r="H51" s="53"/>
      <c r="I51" s="41"/>
      <c r="J51" s="18" t="b">
        <f t="shared" si="4"/>
        <v>0</v>
      </c>
      <c r="K51" s="18" t="b">
        <f t="shared" si="3"/>
        <v>0</v>
      </c>
      <c r="M51" s="27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18" customFormat="1" x14ac:dyDescent="0.25">
      <c r="A52" s="28"/>
      <c r="B52" s="15"/>
      <c r="C52" s="22"/>
      <c r="D52" s="22"/>
      <c r="E52" s="23">
        <f t="shared" si="2"/>
        <v>44844</v>
      </c>
      <c r="F52" s="23"/>
      <c r="G52" s="56"/>
      <c r="H52" s="53"/>
      <c r="I52" s="41"/>
      <c r="J52" s="18" t="b">
        <f t="shared" si="4"/>
        <v>0</v>
      </c>
      <c r="K52" s="18" t="b">
        <f t="shared" si="3"/>
        <v>0</v>
      </c>
      <c r="M52" s="27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18" customFormat="1" x14ac:dyDescent="0.25">
      <c r="A53" s="28"/>
      <c r="B53" s="15"/>
      <c r="C53" s="22"/>
      <c r="D53" s="22"/>
      <c r="E53" s="23">
        <f t="shared" si="2"/>
        <v>44845</v>
      </c>
      <c r="F53" s="23"/>
      <c r="G53" s="56"/>
      <c r="H53" s="53"/>
      <c r="I53" s="41"/>
      <c r="J53" s="18" t="b">
        <f t="shared" si="4"/>
        <v>0</v>
      </c>
      <c r="K53" s="18" t="b">
        <f t="shared" si="3"/>
        <v>0</v>
      </c>
      <c r="M53" s="27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18" customFormat="1" x14ac:dyDescent="0.25">
      <c r="A54" s="28"/>
      <c r="B54" s="15"/>
      <c r="C54" s="22"/>
      <c r="D54" s="22"/>
      <c r="E54" s="23">
        <f t="shared" si="2"/>
        <v>44846</v>
      </c>
      <c r="F54" s="23"/>
      <c r="G54" s="56"/>
      <c r="H54" s="53"/>
      <c r="I54" s="41"/>
      <c r="J54" s="18" t="b">
        <f t="shared" si="4"/>
        <v>0</v>
      </c>
      <c r="K54" s="18" t="b">
        <f t="shared" si="3"/>
        <v>0</v>
      </c>
      <c r="M54" s="27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18" customFormat="1" x14ac:dyDescent="0.25">
      <c r="A55" s="28"/>
      <c r="B55" s="15"/>
      <c r="C55" s="22"/>
      <c r="D55" s="22"/>
      <c r="E55" s="23">
        <f t="shared" si="2"/>
        <v>44847</v>
      </c>
      <c r="F55" s="23"/>
      <c r="G55" s="56"/>
      <c r="H55" s="53"/>
      <c r="I55" s="41"/>
      <c r="J55" s="18" t="b">
        <f t="shared" si="4"/>
        <v>0</v>
      </c>
      <c r="K55" s="18" t="b">
        <f t="shared" si="3"/>
        <v>0</v>
      </c>
      <c r="M55" s="27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18" customFormat="1" x14ac:dyDescent="0.25">
      <c r="A56" s="28"/>
      <c r="B56" s="15"/>
      <c r="C56" s="22"/>
      <c r="D56" s="22"/>
      <c r="E56" s="23">
        <f t="shared" si="2"/>
        <v>44848</v>
      </c>
      <c r="F56" s="23"/>
      <c r="G56" s="56"/>
      <c r="H56" s="53"/>
      <c r="I56" s="41"/>
      <c r="J56" s="18" t="b">
        <f t="shared" si="4"/>
        <v>0</v>
      </c>
      <c r="K56" s="18" t="b">
        <f t="shared" si="3"/>
        <v>0</v>
      </c>
      <c r="M56" s="27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18" customFormat="1" x14ac:dyDescent="0.25">
      <c r="A57" s="28"/>
      <c r="B57" s="15"/>
      <c r="C57" s="22"/>
      <c r="D57" s="22"/>
      <c r="E57" s="23">
        <f t="shared" si="2"/>
        <v>44849</v>
      </c>
      <c r="F57" s="23"/>
      <c r="G57" s="56"/>
      <c r="H57" s="53"/>
      <c r="I57" s="41"/>
      <c r="M57" s="27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18" customFormat="1" x14ac:dyDescent="0.25">
      <c r="A58" s="28"/>
      <c r="B58" s="15"/>
      <c r="C58" s="22"/>
      <c r="D58" s="22"/>
      <c r="E58" s="23">
        <f t="shared" si="2"/>
        <v>44850</v>
      </c>
      <c r="F58" s="23"/>
      <c r="G58" s="56"/>
      <c r="H58" s="53"/>
      <c r="I58" s="41"/>
      <c r="M58" s="27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18" customFormat="1" x14ac:dyDescent="0.25">
      <c r="A59" s="28"/>
      <c r="B59" s="15"/>
      <c r="C59" s="22"/>
      <c r="D59" s="22"/>
      <c r="E59" s="23">
        <f t="shared" si="2"/>
        <v>44851</v>
      </c>
      <c r="F59" s="23"/>
      <c r="G59" s="56"/>
      <c r="H59" s="53"/>
      <c r="I59" s="41"/>
      <c r="M59" s="27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18" customFormat="1" x14ac:dyDescent="0.25">
      <c r="A60" s="28"/>
      <c r="B60" s="15"/>
      <c r="C60" s="22"/>
      <c r="D60" s="22"/>
      <c r="E60" s="23">
        <f t="shared" si="2"/>
        <v>44852</v>
      </c>
      <c r="F60" s="23"/>
      <c r="G60" s="56"/>
      <c r="H60" s="53"/>
      <c r="I60" s="41"/>
      <c r="M60" s="27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18" customFormat="1" x14ac:dyDescent="0.25">
      <c r="A61" s="28"/>
      <c r="B61" s="15"/>
      <c r="C61" s="22"/>
      <c r="D61" s="22"/>
      <c r="E61" s="23">
        <f t="shared" si="2"/>
        <v>44853</v>
      </c>
      <c r="F61" s="23"/>
      <c r="G61" s="56"/>
      <c r="H61" s="53"/>
      <c r="I61" s="41"/>
      <c r="M61" s="27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18" customFormat="1" x14ac:dyDescent="0.25">
      <c r="A62" s="28"/>
      <c r="B62" s="15"/>
      <c r="C62" s="22"/>
      <c r="D62" s="22"/>
      <c r="E62" s="23">
        <f t="shared" si="2"/>
        <v>44854</v>
      </c>
      <c r="F62" s="23"/>
      <c r="G62" s="56"/>
      <c r="H62" s="53"/>
      <c r="I62" s="41"/>
      <c r="M62" s="27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18" customFormat="1" x14ac:dyDescent="0.25">
      <c r="A63" s="28"/>
      <c r="B63" s="15"/>
      <c r="C63" s="22"/>
      <c r="D63" s="22"/>
      <c r="E63" s="23">
        <f t="shared" si="2"/>
        <v>44855</v>
      </c>
      <c r="F63" s="23"/>
      <c r="G63" s="56"/>
      <c r="H63" s="53"/>
      <c r="I63" s="41"/>
      <c r="M63" s="27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18" customFormat="1" x14ac:dyDescent="0.25">
      <c r="A64" s="28"/>
      <c r="B64" s="15"/>
      <c r="C64" s="22"/>
      <c r="D64" s="22"/>
      <c r="E64" s="23">
        <f t="shared" si="2"/>
        <v>44856</v>
      </c>
      <c r="F64" s="23"/>
      <c r="G64" s="56"/>
      <c r="H64" s="53"/>
      <c r="I64" s="41"/>
      <c r="M64" s="27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18" customFormat="1" x14ac:dyDescent="0.25">
      <c r="A65" s="28"/>
      <c r="B65" s="15"/>
      <c r="C65" s="22"/>
      <c r="D65" s="22"/>
      <c r="E65" s="23">
        <f t="shared" si="2"/>
        <v>44857</v>
      </c>
      <c r="F65" s="23"/>
      <c r="G65" s="56"/>
      <c r="H65" s="53"/>
      <c r="I65" s="41"/>
      <c r="M65" s="27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18" customFormat="1" x14ac:dyDescent="0.25">
      <c r="A66" s="28"/>
      <c r="B66" s="15"/>
      <c r="C66" s="22"/>
      <c r="D66" s="22"/>
      <c r="E66" s="23">
        <f t="shared" si="2"/>
        <v>44858</v>
      </c>
      <c r="F66" s="23"/>
      <c r="G66" s="56"/>
      <c r="H66" s="53"/>
      <c r="I66" s="41"/>
      <c r="M66" s="27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18" customFormat="1" x14ac:dyDescent="0.25">
      <c r="A67" s="28"/>
      <c r="B67" s="15"/>
      <c r="C67" s="22"/>
      <c r="D67" s="22"/>
      <c r="E67" s="23">
        <f t="shared" si="2"/>
        <v>44859</v>
      </c>
      <c r="F67" s="23"/>
      <c r="G67" s="56"/>
      <c r="H67" s="53"/>
      <c r="I67" s="41"/>
      <c r="M67" s="27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18" customFormat="1" x14ac:dyDescent="0.25">
      <c r="A68" s="28"/>
      <c r="B68" s="15"/>
      <c r="C68" s="22"/>
      <c r="D68" s="22"/>
      <c r="E68" s="23">
        <f t="shared" si="2"/>
        <v>44860</v>
      </c>
      <c r="F68" s="23"/>
      <c r="G68" s="56"/>
      <c r="H68" s="53"/>
      <c r="I68" s="41"/>
      <c r="M68" s="27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18" customFormat="1" x14ac:dyDescent="0.25">
      <c r="A69" s="28"/>
      <c r="B69" s="15"/>
      <c r="C69" s="22"/>
      <c r="D69" s="22"/>
      <c r="E69" s="23">
        <f t="shared" ref="E69:E119" si="5">E68 + 1</f>
        <v>44861</v>
      </c>
      <c r="F69" s="23"/>
      <c r="G69" s="56"/>
      <c r="H69" s="53"/>
      <c r="I69" s="41"/>
      <c r="M69" s="27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18" customFormat="1" x14ac:dyDescent="0.25">
      <c r="A70" s="28"/>
      <c r="B70" s="15"/>
      <c r="C70" s="22"/>
      <c r="D70" s="22"/>
      <c r="E70" s="23">
        <f t="shared" si="5"/>
        <v>44862</v>
      </c>
      <c r="F70" s="23"/>
      <c r="G70" s="56"/>
      <c r="H70" s="53"/>
      <c r="I70" s="41"/>
      <c r="M70" s="27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18" customFormat="1" x14ac:dyDescent="0.25">
      <c r="A71" s="28"/>
      <c r="B71" s="15"/>
      <c r="C71" s="22"/>
      <c r="D71" s="22"/>
      <c r="E71" s="23">
        <f t="shared" si="5"/>
        <v>44863</v>
      </c>
      <c r="F71" s="23"/>
      <c r="G71" s="56"/>
      <c r="H71" s="53"/>
      <c r="I71" s="41"/>
      <c r="M71" s="27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18" customFormat="1" x14ac:dyDescent="0.25">
      <c r="A72" s="28"/>
      <c r="B72" s="15"/>
      <c r="C72" s="22"/>
      <c r="D72" s="22"/>
      <c r="E72" s="23">
        <f t="shared" si="5"/>
        <v>44864</v>
      </c>
      <c r="F72" s="23"/>
      <c r="G72" s="56"/>
      <c r="H72" s="53"/>
      <c r="I72" s="41"/>
      <c r="M72" s="27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18" customFormat="1" x14ac:dyDescent="0.25">
      <c r="A73" s="28"/>
      <c r="B73" s="15"/>
      <c r="C73" s="22"/>
      <c r="D73" s="22"/>
      <c r="E73" s="23">
        <f t="shared" si="5"/>
        <v>44865</v>
      </c>
      <c r="F73" s="23"/>
      <c r="G73" s="56"/>
      <c r="H73" s="53"/>
      <c r="I73" s="41"/>
      <c r="M73" s="27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18" customFormat="1" x14ac:dyDescent="0.25">
      <c r="A74" s="28"/>
      <c r="B74" s="15"/>
      <c r="C74" s="22"/>
      <c r="D74" s="22"/>
      <c r="E74" s="23">
        <f t="shared" si="5"/>
        <v>44866</v>
      </c>
      <c r="F74" s="23"/>
      <c r="G74" s="56"/>
      <c r="H74" s="53"/>
      <c r="I74" s="41"/>
      <c r="M74" s="27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18" customFormat="1" x14ac:dyDescent="0.25">
      <c r="A75" s="28"/>
      <c r="B75" s="15"/>
      <c r="C75" s="22"/>
      <c r="D75" s="22"/>
      <c r="E75" s="23">
        <f t="shared" si="5"/>
        <v>44867</v>
      </c>
      <c r="F75" s="23"/>
      <c r="G75" s="56"/>
      <c r="H75" s="53"/>
      <c r="I75" s="41"/>
      <c r="M75" s="27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18" customFormat="1" x14ac:dyDescent="0.25">
      <c r="A76" s="28"/>
      <c r="B76" s="15"/>
      <c r="C76" s="22"/>
      <c r="D76" s="22"/>
      <c r="E76" s="23">
        <f t="shared" si="5"/>
        <v>44868</v>
      </c>
      <c r="F76" s="23"/>
      <c r="G76" s="56"/>
      <c r="H76" s="53"/>
      <c r="I76" s="41"/>
      <c r="M76" s="27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18" customFormat="1" x14ac:dyDescent="0.25">
      <c r="A77" s="28"/>
      <c r="B77" s="15"/>
      <c r="C77" s="22"/>
      <c r="D77" s="22"/>
      <c r="E77" s="23">
        <f t="shared" si="5"/>
        <v>44869</v>
      </c>
      <c r="F77" s="23"/>
      <c r="G77" s="56"/>
      <c r="H77" s="53"/>
      <c r="I77" s="41"/>
      <c r="M77" s="27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18" customFormat="1" x14ac:dyDescent="0.25">
      <c r="A78" s="28"/>
      <c r="B78" s="15"/>
      <c r="C78" s="22"/>
      <c r="D78" s="22"/>
      <c r="E78" s="23">
        <f t="shared" si="5"/>
        <v>44870</v>
      </c>
      <c r="F78" s="23"/>
      <c r="G78" s="56"/>
      <c r="H78" s="53"/>
      <c r="I78" s="41"/>
      <c r="M78" s="27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18" customFormat="1" x14ac:dyDescent="0.25">
      <c r="A79" s="28"/>
      <c r="B79" s="15"/>
      <c r="C79" s="22"/>
      <c r="D79" s="22"/>
      <c r="E79" s="23">
        <f t="shared" si="5"/>
        <v>44871</v>
      </c>
      <c r="F79" s="23"/>
      <c r="G79" s="56"/>
      <c r="H79" s="53"/>
      <c r="I79" s="41"/>
      <c r="M79" s="27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18" customFormat="1" x14ac:dyDescent="0.25">
      <c r="A80" s="28"/>
      <c r="B80" s="15"/>
      <c r="C80" s="22"/>
      <c r="D80" s="22"/>
      <c r="E80" s="23">
        <f t="shared" si="5"/>
        <v>44872</v>
      </c>
      <c r="F80" s="23"/>
      <c r="G80" s="56"/>
      <c r="H80" s="53"/>
      <c r="I80" s="41"/>
      <c r="M80" s="27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18" customFormat="1" x14ac:dyDescent="0.25">
      <c r="A81" s="28"/>
      <c r="B81" s="15"/>
      <c r="C81" s="22"/>
      <c r="D81" s="22"/>
      <c r="E81" s="23">
        <f t="shared" si="5"/>
        <v>44873</v>
      </c>
      <c r="F81" s="23"/>
      <c r="G81" s="56"/>
      <c r="H81" s="53"/>
      <c r="I81" s="41"/>
      <c r="M81" s="27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18" customFormat="1" x14ac:dyDescent="0.25">
      <c r="A82" s="28"/>
      <c r="B82" s="15"/>
      <c r="C82" s="22"/>
      <c r="D82" s="22"/>
      <c r="E82" s="23">
        <f t="shared" si="5"/>
        <v>44874</v>
      </c>
      <c r="F82" s="23"/>
      <c r="G82" s="56"/>
      <c r="H82" s="53"/>
      <c r="I82" s="41"/>
      <c r="M82" s="27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s="18" customFormat="1" x14ac:dyDescent="0.25">
      <c r="A83" s="28"/>
      <c r="B83" s="15"/>
      <c r="C83" s="22"/>
      <c r="D83" s="22"/>
      <c r="E83" s="23">
        <f t="shared" si="5"/>
        <v>44875</v>
      </c>
      <c r="F83" s="23"/>
      <c r="G83" s="56"/>
      <c r="H83" s="53"/>
      <c r="I83" s="41"/>
      <c r="M83" s="27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s="18" customFormat="1" x14ac:dyDescent="0.25">
      <c r="A84" s="28"/>
      <c r="B84" s="15"/>
      <c r="C84" s="22"/>
      <c r="D84" s="22"/>
      <c r="E84" s="23">
        <f t="shared" si="5"/>
        <v>44876</v>
      </c>
      <c r="F84" s="23"/>
      <c r="G84" s="56"/>
      <c r="H84" s="53"/>
      <c r="I84" s="41"/>
      <c r="M84" s="27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s="18" customFormat="1" x14ac:dyDescent="0.25">
      <c r="A85" s="28"/>
      <c r="B85" s="15"/>
      <c r="C85" s="22"/>
      <c r="D85" s="22"/>
      <c r="E85" s="23">
        <f t="shared" si="5"/>
        <v>44877</v>
      </c>
      <c r="F85" s="23"/>
      <c r="G85" s="56"/>
      <c r="H85" s="53"/>
      <c r="I85" s="41"/>
      <c r="M85" s="27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s="18" customFormat="1" x14ac:dyDescent="0.25">
      <c r="A86" s="28"/>
      <c r="B86" s="15"/>
      <c r="C86" s="22"/>
      <c r="D86" s="22"/>
      <c r="E86" s="23">
        <f t="shared" si="5"/>
        <v>44878</v>
      </c>
      <c r="F86" s="23"/>
      <c r="G86" s="56"/>
      <c r="H86" s="53"/>
      <c r="I86" s="41"/>
      <c r="M86" s="27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s="18" customFormat="1" x14ac:dyDescent="0.25">
      <c r="A87" s="28"/>
      <c r="B87" s="15"/>
      <c r="C87" s="22"/>
      <c r="D87" s="22"/>
      <c r="E87" s="23">
        <f t="shared" si="5"/>
        <v>44879</v>
      </c>
      <c r="F87" s="23"/>
      <c r="G87" s="56"/>
      <c r="H87" s="53"/>
      <c r="I87" s="41"/>
      <c r="M87" s="27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s="18" customFormat="1" x14ac:dyDescent="0.25">
      <c r="A88" s="28"/>
      <c r="B88" s="15"/>
      <c r="C88" s="22"/>
      <c r="D88" s="22"/>
      <c r="E88" s="23">
        <f t="shared" si="5"/>
        <v>44880</v>
      </c>
      <c r="F88" s="23"/>
      <c r="G88" s="56"/>
      <c r="H88" s="53"/>
      <c r="I88" s="41"/>
      <c r="M88" s="27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s="18" customFormat="1" x14ac:dyDescent="0.25">
      <c r="A89" s="28"/>
      <c r="B89" s="15"/>
      <c r="C89" s="22"/>
      <c r="D89" s="22"/>
      <c r="E89" s="23">
        <f t="shared" si="5"/>
        <v>44881</v>
      </c>
      <c r="F89" s="23"/>
      <c r="G89" s="56"/>
      <c r="H89" s="53"/>
      <c r="I89" s="41"/>
      <c r="M89" s="27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1:37" s="18" customFormat="1" x14ac:dyDescent="0.25">
      <c r="A90" s="28"/>
      <c r="B90" s="15"/>
      <c r="C90" s="22"/>
      <c r="D90" s="22"/>
      <c r="E90" s="23">
        <f t="shared" si="5"/>
        <v>44882</v>
      </c>
      <c r="F90" s="23"/>
      <c r="G90" s="56"/>
      <c r="H90" s="53"/>
      <c r="I90" s="41"/>
      <c r="M90" s="27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1:37" s="18" customFormat="1" x14ac:dyDescent="0.25">
      <c r="A91" s="28"/>
      <c r="B91" s="15"/>
      <c r="C91" s="22"/>
      <c r="D91" s="22"/>
      <c r="E91" s="23">
        <f t="shared" si="5"/>
        <v>44883</v>
      </c>
      <c r="F91" s="23"/>
      <c r="G91" s="56"/>
      <c r="H91" s="53"/>
      <c r="I91" s="41"/>
      <c r="M91" s="27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s="18" customFormat="1" x14ac:dyDescent="0.25">
      <c r="A92" s="28"/>
      <c r="B92" s="15"/>
      <c r="C92" s="22"/>
      <c r="D92" s="22"/>
      <c r="E92" s="23">
        <f t="shared" si="5"/>
        <v>44884</v>
      </c>
      <c r="F92" s="23"/>
      <c r="G92" s="56"/>
      <c r="H92" s="53"/>
      <c r="I92" s="41"/>
      <c r="M92" s="27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1:37" s="18" customFormat="1" x14ac:dyDescent="0.25">
      <c r="A93" s="28"/>
      <c r="B93" s="15"/>
      <c r="C93" s="22"/>
      <c r="D93" s="22"/>
      <c r="E93" s="23">
        <f t="shared" si="5"/>
        <v>44885</v>
      </c>
      <c r="F93" s="23"/>
      <c r="G93" s="56"/>
      <c r="H93" s="53"/>
      <c r="I93" s="41"/>
      <c r="M93" s="27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1:37" s="18" customFormat="1" x14ac:dyDescent="0.25">
      <c r="A94" s="28"/>
      <c r="B94" s="15"/>
      <c r="C94" s="22"/>
      <c r="D94" s="22"/>
      <c r="E94" s="23">
        <f t="shared" si="5"/>
        <v>44886</v>
      </c>
      <c r="F94" s="23"/>
      <c r="G94" s="56"/>
      <c r="H94" s="53"/>
      <c r="I94" s="41"/>
      <c r="M94" s="27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1:37" s="18" customFormat="1" x14ac:dyDescent="0.25">
      <c r="A95" s="28"/>
      <c r="B95" s="15"/>
      <c r="C95" s="22"/>
      <c r="D95" s="22"/>
      <c r="E95" s="23">
        <f t="shared" si="5"/>
        <v>44887</v>
      </c>
      <c r="F95" s="23"/>
      <c r="G95" s="56"/>
      <c r="H95" s="53"/>
      <c r="I95" s="41"/>
      <c r="M95" s="27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1:37" s="18" customFormat="1" x14ac:dyDescent="0.25">
      <c r="A96" s="28"/>
      <c r="B96" s="15"/>
      <c r="C96" s="22"/>
      <c r="D96" s="22"/>
      <c r="E96" s="23">
        <f t="shared" si="5"/>
        <v>44888</v>
      </c>
      <c r="F96" s="23"/>
      <c r="G96" s="56"/>
      <c r="H96" s="53"/>
      <c r="I96" s="41"/>
      <c r="M96" s="27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1:37" s="18" customFormat="1" x14ac:dyDescent="0.25">
      <c r="A97" s="28"/>
      <c r="B97" s="15"/>
      <c r="C97" s="22"/>
      <c r="D97" s="22"/>
      <c r="E97" s="23">
        <f t="shared" si="5"/>
        <v>44889</v>
      </c>
      <c r="F97" s="23"/>
      <c r="G97" s="56"/>
      <c r="H97" s="53"/>
      <c r="I97" s="41"/>
      <c r="M97" s="27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1:37" s="18" customFormat="1" x14ac:dyDescent="0.25">
      <c r="A98" s="28"/>
      <c r="B98" s="15"/>
      <c r="C98" s="22"/>
      <c r="D98" s="22"/>
      <c r="E98" s="23">
        <f t="shared" si="5"/>
        <v>44890</v>
      </c>
      <c r="F98" s="23"/>
      <c r="G98" s="56"/>
      <c r="H98" s="53"/>
      <c r="I98" s="41"/>
      <c r="M98" s="27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1:37" s="18" customFormat="1" x14ac:dyDescent="0.25">
      <c r="A99" s="28"/>
      <c r="B99" s="15"/>
      <c r="C99" s="22"/>
      <c r="D99" s="22"/>
      <c r="E99" s="23">
        <f t="shared" si="5"/>
        <v>44891</v>
      </c>
      <c r="F99" s="23"/>
      <c r="G99" s="56"/>
      <c r="H99" s="53"/>
      <c r="I99" s="41"/>
      <c r="M99" s="27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1:37" s="18" customFormat="1" x14ac:dyDescent="0.25">
      <c r="A100" s="28"/>
      <c r="B100" s="15"/>
      <c r="C100" s="22"/>
      <c r="D100" s="22"/>
      <c r="E100" s="23">
        <f t="shared" si="5"/>
        <v>44892</v>
      </c>
      <c r="F100" s="23"/>
      <c r="G100" s="56"/>
      <c r="H100" s="53"/>
      <c r="I100" s="41"/>
      <c r="M100" s="27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1:37" s="18" customFormat="1" x14ac:dyDescent="0.25">
      <c r="A101" s="28"/>
      <c r="B101" s="15"/>
      <c r="C101" s="22"/>
      <c r="D101" s="22"/>
      <c r="E101" s="23">
        <f t="shared" si="5"/>
        <v>44893</v>
      </c>
      <c r="F101" s="23"/>
      <c r="G101" s="56"/>
      <c r="H101" s="53"/>
      <c r="I101" s="41"/>
      <c r="M101" s="27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1:37" s="18" customFormat="1" x14ac:dyDescent="0.25">
      <c r="A102" s="28"/>
      <c r="B102" s="15"/>
      <c r="C102" s="22"/>
      <c r="D102" s="22"/>
      <c r="E102" s="23">
        <f t="shared" si="5"/>
        <v>44894</v>
      </c>
      <c r="F102" s="23"/>
      <c r="G102" s="56"/>
      <c r="H102" s="53"/>
      <c r="I102" s="41"/>
      <c r="M102" s="27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1:37" s="18" customFormat="1" x14ac:dyDescent="0.25">
      <c r="A103" s="28"/>
      <c r="B103" s="15"/>
      <c r="C103" s="22"/>
      <c r="D103" s="22"/>
      <c r="E103" s="23">
        <f t="shared" si="5"/>
        <v>44895</v>
      </c>
      <c r="F103" s="23"/>
      <c r="G103" s="56"/>
      <c r="H103" s="53"/>
      <c r="I103" s="41"/>
      <c r="M103" s="27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1:37" s="18" customFormat="1" x14ac:dyDescent="0.25">
      <c r="A104" s="28"/>
      <c r="B104" s="15"/>
      <c r="C104" s="22"/>
      <c r="D104" s="22"/>
      <c r="E104" s="23">
        <f t="shared" si="5"/>
        <v>44896</v>
      </c>
      <c r="F104" s="23"/>
      <c r="G104" s="56"/>
      <c r="H104" s="53"/>
      <c r="I104" s="41"/>
      <c r="M104" s="27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1:37" s="18" customFormat="1" x14ac:dyDescent="0.25">
      <c r="A105" s="28"/>
      <c r="B105" s="15"/>
      <c r="C105" s="22"/>
      <c r="D105" s="22"/>
      <c r="E105" s="23">
        <f t="shared" si="5"/>
        <v>44897</v>
      </c>
      <c r="F105" s="23"/>
      <c r="G105" s="56"/>
      <c r="H105" s="53"/>
      <c r="I105" s="41"/>
      <c r="M105" s="27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1:37" s="18" customFormat="1" x14ac:dyDescent="0.25">
      <c r="A106" s="28"/>
      <c r="B106" s="15"/>
      <c r="C106" s="22"/>
      <c r="D106" s="22"/>
      <c r="E106" s="23">
        <f t="shared" si="5"/>
        <v>44898</v>
      </c>
      <c r="F106" s="23"/>
      <c r="G106" s="56"/>
      <c r="H106" s="53"/>
      <c r="I106" s="41"/>
      <c r="M106" s="27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1:37" s="18" customFormat="1" x14ac:dyDescent="0.25">
      <c r="A107" s="28"/>
      <c r="B107" s="15"/>
      <c r="C107" s="22"/>
      <c r="D107" s="22"/>
      <c r="E107" s="23">
        <f t="shared" si="5"/>
        <v>44899</v>
      </c>
      <c r="F107" s="23"/>
      <c r="G107" s="56"/>
      <c r="H107" s="53"/>
      <c r="I107" s="41"/>
      <c r="M107" s="27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1:37" s="18" customFormat="1" x14ac:dyDescent="0.25">
      <c r="A108" s="28"/>
      <c r="B108" s="15"/>
      <c r="C108" s="22"/>
      <c r="D108" s="22"/>
      <c r="E108" s="23">
        <f t="shared" si="5"/>
        <v>44900</v>
      </c>
      <c r="F108" s="23"/>
      <c r="G108" s="56"/>
      <c r="H108" s="53"/>
      <c r="I108" s="41"/>
      <c r="M108" s="27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1:37" s="18" customFormat="1" x14ac:dyDescent="0.25">
      <c r="A109" s="28"/>
      <c r="B109" s="15"/>
      <c r="C109" s="22"/>
      <c r="D109" s="22"/>
      <c r="E109" s="23">
        <f t="shared" si="5"/>
        <v>44901</v>
      </c>
      <c r="F109" s="23"/>
      <c r="G109" s="56"/>
      <c r="H109" s="53"/>
      <c r="I109" s="41"/>
      <c r="M109" s="27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1:37" s="18" customFormat="1" x14ac:dyDescent="0.25">
      <c r="A110" s="28"/>
      <c r="B110" s="15"/>
      <c r="C110" s="22"/>
      <c r="D110" s="22"/>
      <c r="E110" s="23">
        <f t="shared" si="5"/>
        <v>44902</v>
      </c>
      <c r="F110" s="23"/>
      <c r="G110" s="56"/>
      <c r="H110" s="53"/>
      <c r="I110" s="41"/>
      <c r="M110" s="27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1:37" s="18" customFormat="1" x14ac:dyDescent="0.25">
      <c r="A111" s="28"/>
      <c r="B111" s="15"/>
      <c r="C111" s="22"/>
      <c r="D111" s="22"/>
      <c r="E111" s="23">
        <f t="shared" si="5"/>
        <v>44903</v>
      </c>
      <c r="F111" s="23"/>
      <c r="G111" s="56"/>
      <c r="H111" s="53"/>
      <c r="I111" s="41"/>
      <c r="M111" s="27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1:37" s="18" customFormat="1" x14ac:dyDescent="0.25">
      <c r="A112" s="28"/>
      <c r="B112" s="15"/>
      <c r="C112" s="22"/>
      <c r="D112" s="22"/>
      <c r="E112" s="23">
        <f t="shared" si="5"/>
        <v>44904</v>
      </c>
      <c r="F112" s="23"/>
      <c r="G112" s="56"/>
      <c r="H112" s="53"/>
      <c r="I112" s="41"/>
      <c r="M112" s="27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1:37" s="18" customFormat="1" x14ac:dyDescent="0.25">
      <c r="A113" s="28"/>
      <c r="B113" s="15"/>
      <c r="C113" s="22"/>
      <c r="D113" s="22"/>
      <c r="E113" s="23">
        <f t="shared" si="5"/>
        <v>44905</v>
      </c>
      <c r="F113" s="23"/>
      <c r="G113" s="56"/>
      <c r="H113" s="53"/>
      <c r="I113" s="41"/>
      <c r="M113" s="27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1:37" s="18" customFormat="1" x14ac:dyDescent="0.25">
      <c r="A114" s="28"/>
      <c r="B114" s="15"/>
      <c r="C114" s="22"/>
      <c r="D114" s="22"/>
      <c r="E114" s="23">
        <f t="shared" si="5"/>
        <v>44906</v>
      </c>
      <c r="F114" s="23"/>
      <c r="G114" s="56"/>
      <c r="H114" s="53"/>
      <c r="I114" s="41"/>
      <c r="M114" s="27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1:37" s="18" customFormat="1" x14ac:dyDescent="0.25">
      <c r="A115" s="28"/>
      <c r="B115" s="15"/>
      <c r="C115" s="22"/>
      <c r="D115" s="22"/>
      <c r="E115" s="23">
        <f t="shared" si="5"/>
        <v>44907</v>
      </c>
      <c r="F115" s="23"/>
      <c r="G115" s="56"/>
      <c r="H115" s="53"/>
      <c r="I115" s="41"/>
      <c r="M115" s="27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1:37" s="18" customFormat="1" x14ac:dyDescent="0.25">
      <c r="A116" s="28"/>
      <c r="B116" s="15"/>
      <c r="C116" s="22"/>
      <c r="D116" s="22"/>
      <c r="E116" s="23">
        <f t="shared" si="5"/>
        <v>44908</v>
      </c>
      <c r="F116" s="23"/>
      <c r="G116" s="56"/>
      <c r="H116" s="53"/>
      <c r="I116" s="41"/>
      <c r="M116" s="27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1:37" s="18" customFormat="1" x14ac:dyDescent="0.25">
      <c r="A117" s="28"/>
      <c r="B117" s="15"/>
      <c r="C117" s="22"/>
      <c r="D117" s="22"/>
      <c r="E117" s="23">
        <f t="shared" si="5"/>
        <v>44909</v>
      </c>
      <c r="F117" s="23"/>
      <c r="G117" s="56"/>
      <c r="H117" s="53"/>
      <c r="I117" s="41"/>
      <c r="M117" s="27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1:37" s="18" customFormat="1" x14ac:dyDescent="0.25">
      <c r="A118" s="28"/>
      <c r="B118" s="15"/>
      <c r="C118" s="22"/>
      <c r="D118" s="22"/>
      <c r="E118" s="23">
        <f t="shared" si="5"/>
        <v>44910</v>
      </c>
      <c r="F118" s="23"/>
      <c r="G118" s="56"/>
      <c r="H118" s="53"/>
      <c r="I118" s="41"/>
      <c r="M118" s="27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1:37" s="18" customFormat="1" x14ac:dyDescent="0.25">
      <c r="A119" s="28"/>
      <c r="B119" s="15"/>
      <c r="C119" s="22"/>
      <c r="D119" s="22"/>
      <c r="E119" s="23">
        <f t="shared" si="5"/>
        <v>44911</v>
      </c>
      <c r="F119" s="23"/>
      <c r="G119" s="56"/>
      <c r="H119" s="53"/>
      <c r="I119" s="41"/>
      <c r="M119" s="27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1:37" ht="2.1" customHeight="1" x14ac:dyDescent="0.25">
      <c r="A120" s="3"/>
      <c r="B120" s="15"/>
      <c r="C120" s="22" t="str">
        <f t="shared" ref="C120" ca="1" si="6">IFERROR(IF(F120-NOW()&lt;0,"",F120-NOW()), "")</f>
        <v/>
      </c>
      <c r="D120" s="22" t="e">
        <f xml:space="preserve"> IF(WEEKNUM(#REF!) &lt;&gt; WEEKNUM(E120), NOT(#REF!),#REF!)</f>
        <v>#REF!</v>
      </c>
      <c r="E120" s="23" t="e">
        <f>#REF! + 1</f>
        <v>#REF!</v>
      </c>
      <c r="F120" s="23" t="str">
        <f t="shared" ref="F120" si="7">IF(ISTEXT(G120), E120 + 0.9999, "")</f>
        <v/>
      </c>
      <c r="G120" s="48"/>
      <c r="H120" s="24"/>
      <c r="I120" s="16"/>
      <c r="J120" s="3"/>
      <c r="K120" s="3"/>
      <c r="L120" s="3"/>
      <c r="M120" s="27"/>
      <c r="N120" s="18"/>
      <c r="O120" s="18"/>
      <c r="P120" s="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3"/>
      <c r="B121" s="30" t="s">
        <v>6</v>
      </c>
      <c r="C121" s="30"/>
      <c r="D121" s="30"/>
      <c r="E121" s="30"/>
      <c r="F121" s="30"/>
      <c r="G121" s="50"/>
      <c r="H121" s="30"/>
      <c r="I121" s="31">
        <f>SUM(I3:I56)</f>
        <v>0</v>
      </c>
      <c r="J121" s="3"/>
      <c r="K121" s="3"/>
      <c r="L121" s="3"/>
      <c r="M121" s="27"/>
      <c r="N121" s="18"/>
      <c r="O121" s="18"/>
      <c r="P121" s="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3"/>
      <c r="B122" s="3"/>
      <c r="C122" s="3"/>
      <c r="D122" s="3"/>
      <c r="F122" s="3"/>
      <c r="G122" s="44" t="str">
        <f ca="1">"Class Complete: " &amp; TEXT((NOW() - E3) / (E119 - E3), "0%")</f>
        <v>Class Complete: 2%</v>
      </c>
      <c r="H122" s="57">
        <f ca="1">(E119 - NOW()) / 365 * 12</f>
        <v>3.7562848706240928</v>
      </c>
      <c r="I122" s="4"/>
      <c r="J122" s="3"/>
      <c r="K122" s="3"/>
      <c r="L122" s="3"/>
      <c r="M122" s="27"/>
      <c r="N122" s="18"/>
      <c r="O122" s="18"/>
      <c r="P122" s="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/>
      <c r="B123" s="6"/>
      <c r="C123" s="6"/>
      <c r="D123" s="6"/>
      <c r="E123" s="6"/>
      <c r="F123" s="6"/>
      <c r="G123" s="51"/>
      <c r="H123" s="6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/>
      <c r="B124" s="6"/>
      <c r="C124" s="6"/>
      <c r="D124" s="6"/>
      <c r="E124" s="6"/>
      <c r="F124" s="6"/>
      <c r="G124" s="51"/>
      <c r="H124" s="6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/>
      <c r="B125" s="6"/>
      <c r="C125" s="6"/>
      <c r="D125" s="6"/>
      <c r="E125" s="6"/>
      <c r="F125" s="6"/>
      <c r="G125" s="51"/>
      <c r="H125" s="6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/>
      <c r="B126" s="6"/>
      <c r="C126" s="6"/>
      <c r="D126" s="6"/>
      <c r="E126" s="6"/>
      <c r="F126" s="6"/>
      <c r="G126" s="51"/>
      <c r="H126" s="6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/>
      <c r="B127" s="6"/>
      <c r="C127" s="6"/>
      <c r="D127" s="6"/>
      <c r="E127" s="6"/>
      <c r="F127" s="6"/>
      <c r="G127" s="51"/>
      <c r="H127" s="6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/>
      <c r="B128" s="6"/>
      <c r="C128" s="6"/>
      <c r="D128" s="6"/>
      <c r="E128" s="6"/>
      <c r="F128" s="6"/>
      <c r="G128" s="51"/>
      <c r="H128" s="6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/>
      <c r="B129" s="6"/>
      <c r="C129" s="6"/>
      <c r="D129" s="6"/>
      <c r="E129" s="6"/>
      <c r="F129" s="6"/>
      <c r="G129" s="51"/>
      <c r="H129" s="6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/>
      <c r="B130" s="6"/>
      <c r="C130" s="6"/>
      <c r="D130" s="6"/>
      <c r="E130" s="6"/>
      <c r="F130" s="6"/>
      <c r="G130" s="51"/>
      <c r="H130" s="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/>
      <c r="B131" s="6"/>
      <c r="C131" s="6"/>
      <c r="D131" s="6"/>
      <c r="E131" s="6"/>
      <c r="F131" s="6"/>
      <c r="G131" s="51"/>
      <c r="H131" s="6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/>
      <c r="B132" s="6"/>
      <c r="C132" s="6"/>
      <c r="D132" s="6"/>
      <c r="E132" s="6"/>
      <c r="F132" s="6"/>
      <c r="G132" s="51"/>
      <c r="H132" s="6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/>
      <c r="B133" s="6"/>
      <c r="C133" s="6"/>
      <c r="D133" s="6"/>
      <c r="E133" s="6"/>
      <c r="F133" s="6"/>
      <c r="G133" s="51"/>
      <c r="H133" s="6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/>
      <c r="B134" s="6"/>
      <c r="C134" s="6"/>
      <c r="D134" s="6"/>
      <c r="E134" s="6"/>
      <c r="F134" s="6"/>
      <c r="G134" s="51"/>
      <c r="H134" s="6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/>
      <c r="B135" s="6"/>
      <c r="C135" s="6"/>
      <c r="D135" s="6"/>
      <c r="E135" s="6"/>
      <c r="F135" s="6"/>
      <c r="G135" s="51"/>
      <c r="H135" s="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/>
      <c r="B136" s="6"/>
      <c r="C136" s="6"/>
      <c r="D136" s="6"/>
      <c r="E136" s="6"/>
      <c r="F136" s="6"/>
      <c r="G136" s="51"/>
      <c r="H136" s="6"/>
      <c r="I136" s="7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/>
      <c r="B137" s="6"/>
      <c r="C137" s="6"/>
      <c r="D137" s="6"/>
      <c r="E137" s="6"/>
      <c r="F137" s="6"/>
      <c r="G137" s="51"/>
      <c r="H137" s="6"/>
      <c r="I137" s="7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/>
      <c r="B138" s="6"/>
      <c r="C138" s="6"/>
      <c r="D138" s="6"/>
      <c r="E138" s="6"/>
      <c r="F138" s="6"/>
      <c r="G138" s="51"/>
      <c r="H138" s="6"/>
      <c r="I138" s="7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/>
      <c r="B139" s="6"/>
      <c r="C139" s="6"/>
      <c r="D139" s="6"/>
      <c r="E139" s="6"/>
      <c r="F139" s="6"/>
      <c r="G139" s="51"/>
      <c r="H139" s="6"/>
      <c r="I139" s="7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/>
      <c r="B140" s="6"/>
      <c r="C140" s="6"/>
      <c r="D140" s="6"/>
      <c r="E140" s="6"/>
      <c r="F140" s="6"/>
      <c r="G140" s="51"/>
      <c r="H140" s="6"/>
      <c r="I140" s="7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/>
      <c r="B141" s="6"/>
      <c r="C141" s="6"/>
      <c r="D141" s="6"/>
      <c r="E141" s="6"/>
      <c r="F141" s="6"/>
      <c r="G141" s="51"/>
      <c r="H141" s="6"/>
      <c r="I141" s="7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/>
      <c r="B142" s="6"/>
      <c r="C142" s="6"/>
      <c r="D142" s="6"/>
      <c r="E142" s="6"/>
      <c r="F142" s="6"/>
      <c r="G142" s="51"/>
      <c r="H142" s="6"/>
      <c r="I142" s="7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/>
      <c r="B143" s="6"/>
      <c r="C143" s="6"/>
      <c r="D143" s="6"/>
      <c r="E143" s="6"/>
      <c r="F143" s="6"/>
      <c r="G143" s="51"/>
      <c r="H143" s="6"/>
      <c r="I143" s="7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/>
      <c r="B144" s="6"/>
      <c r="C144" s="6"/>
      <c r="D144" s="6"/>
      <c r="E144" s="6"/>
      <c r="F144" s="6"/>
      <c r="G144" s="51"/>
      <c r="H144" s="6"/>
      <c r="I144" s="7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/>
      <c r="B145" s="6"/>
      <c r="C145" s="6"/>
      <c r="D145" s="6"/>
      <c r="E145" s="6"/>
      <c r="F145" s="6"/>
      <c r="G145" s="51"/>
      <c r="H145" s="6"/>
      <c r="I145" s="7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/>
      <c r="B146" s="6"/>
      <c r="C146" s="6"/>
      <c r="D146" s="6"/>
      <c r="E146" s="6"/>
      <c r="F146" s="6"/>
      <c r="G146" s="51"/>
      <c r="H146" s="6"/>
      <c r="I146" s="7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/>
      <c r="B147" s="6"/>
      <c r="C147" s="6"/>
      <c r="D147" s="6"/>
      <c r="E147" s="6"/>
      <c r="F147" s="6"/>
      <c r="G147" s="51"/>
      <c r="H147" s="6"/>
      <c r="I147" s="7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/>
      <c r="F148" s="6"/>
      <c r="G148" s="51"/>
      <c r="H148" s="6"/>
      <c r="I148" s="7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/>
      <c r="G149" s="51"/>
      <c r="H149" s="6"/>
      <c r="I149" s="7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/>
      <c r="G150" s="51"/>
      <c r="H150" s="6"/>
      <c r="I150" s="7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51"/>
      <c r="H151" s="6"/>
      <c r="I151" s="7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51"/>
      <c r="H152" s="6"/>
      <c r="I152" s="7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51"/>
      <c r="H153" s="6"/>
      <c r="I153" s="7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51"/>
      <c r="H154" s="6"/>
      <c r="I154" s="7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51"/>
      <c r="H155" s="6"/>
      <c r="I155" s="7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51"/>
      <c r="H156" s="6"/>
      <c r="I156" s="7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51"/>
      <c r="H157" s="6"/>
      <c r="I157" s="7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51"/>
      <c r="H158" s="6"/>
      <c r="I158" s="7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51"/>
      <c r="H159" s="6"/>
      <c r="I159" s="7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51"/>
      <c r="H160" s="6"/>
      <c r="I160" s="7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51"/>
      <c r="H161" s="6"/>
      <c r="I161" s="7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51"/>
      <c r="H162" s="6"/>
      <c r="I162" s="7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51"/>
      <c r="H163" s="6"/>
      <c r="I163" s="7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51"/>
      <c r="H164" s="6"/>
      <c r="I164" s="7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51"/>
      <c r="H165" s="6"/>
      <c r="I165" s="7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51"/>
      <c r="H166" s="6"/>
      <c r="I166" s="7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x14ac:dyDescent="0.25">
      <c r="A167" s="6"/>
      <c r="B167" s="6"/>
      <c r="C167" s="6"/>
      <c r="D167" s="6"/>
      <c r="E167" s="6"/>
      <c r="F167" s="6"/>
      <c r="G167" s="51"/>
      <c r="H167" s="6"/>
      <c r="I167" s="7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x14ac:dyDescent="0.25">
      <c r="A168" s="6"/>
      <c r="B168" s="6"/>
      <c r="C168" s="6"/>
      <c r="D168" s="6"/>
      <c r="E168" s="6"/>
      <c r="F168" s="6"/>
      <c r="G168" s="51"/>
      <c r="H168" s="6"/>
      <c r="I168" s="7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x14ac:dyDescent="0.25">
      <c r="A169" s="6"/>
      <c r="B169" s="6"/>
      <c r="C169" s="6"/>
      <c r="D169" s="6"/>
      <c r="E169" s="6"/>
      <c r="F169" s="6"/>
      <c r="G169" s="51"/>
      <c r="H169" s="6"/>
      <c r="I169" s="7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x14ac:dyDescent="0.25">
      <c r="A170" s="6"/>
      <c r="B170" s="6"/>
      <c r="C170" s="6"/>
      <c r="D170" s="6"/>
      <c r="E170" s="6"/>
      <c r="F170" s="6"/>
      <c r="G170" s="51"/>
      <c r="H170" s="6"/>
      <c r="I170" s="7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x14ac:dyDescent="0.25">
      <c r="A171" s="6"/>
      <c r="B171" s="6"/>
      <c r="C171" s="6"/>
      <c r="D171" s="6"/>
      <c r="E171" s="6"/>
      <c r="F171" s="6"/>
      <c r="G171" s="51"/>
      <c r="H171" s="6"/>
      <c r="I171" s="7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x14ac:dyDescent="0.25">
      <c r="A172" s="6"/>
      <c r="B172" s="6"/>
      <c r="C172" s="6"/>
      <c r="D172" s="6"/>
      <c r="E172" s="6"/>
      <c r="F172" s="6"/>
      <c r="G172" s="51"/>
      <c r="H172" s="6"/>
      <c r="I172" s="7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x14ac:dyDescent="0.25">
      <c r="A173" s="6"/>
      <c r="B173" s="6"/>
      <c r="C173" s="6"/>
      <c r="D173" s="6"/>
      <c r="E173" s="6"/>
      <c r="F173" s="6"/>
      <c r="G173" s="51"/>
      <c r="H173" s="6"/>
      <c r="I173" s="7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x14ac:dyDescent="0.25">
      <c r="A174" s="6"/>
      <c r="B174" s="6"/>
      <c r="C174" s="6"/>
      <c r="D174" s="6"/>
      <c r="E174" s="6"/>
      <c r="F174" s="6"/>
      <c r="G174" s="51"/>
      <c r="H174" s="6"/>
      <c r="I174" s="7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x14ac:dyDescent="0.25">
      <c r="A175" s="6"/>
      <c r="B175" s="6"/>
      <c r="C175" s="6"/>
      <c r="D175" s="6"/>
      <c r="E175" s="6"/>
      <c r="F175" s="6"/>
      <c r="G175" s="51"/>
      <c r="H175" s="6"/>
      <c r="I175" s="7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</sheetData>
  <sortState xmlns:xlrd2="http://schemas.microsoft.com/office/spreadsheetml/2017/richdata2" ref="B3:I24">
    <sortCondition ref="E3:E24"/>
  </sortState>
  <conditionalFormatting sqref="J3">
    <cfRule type="expression" dxfId="25" priority="66">
      <formula>$K3</formula>
    </cfRule>
  </conditionalFormatting>
  <conditionalFormatting sqref="C123:I1046 C8:F8 H8:I8 I36 C37:H38 C36:G36 C39:F39 C9:I35 G34:G36 C40:I120 E35:H119 C3:I7">
    <cfRule type="expression" dxfId="24" priority="68">
      <formula>ISTEXT($B3)</formula>
    </cfRule>
    <cfRule type="expression" dxfId="23" priority="69">
      <formula>AND($C3&gt;0,$C3&lt;1)</formula>
    </cfRule>
    <cfRule type="expression" dxfId="22" priority="70">
      <formula>DATE(YEAR($E3), MONTH($E3), DAY($E3))=DATE(YEAR(NOW()), MONTH(NOW()), DAY(NOW()))</formula>
    </cfRule>
    <cfRule type="expression" dxfId="21" priority="71">
      <formula>$J3</formula>
    </cfRule>
  </conditionalFormatting>
  <conditionalFormatting sqref="C37:I38 C39:F39 H39:I39">
    <cfRule type="expression" dxfId="20" priority="48">
      <formula>ISTEXT($B37)</formula>
    </cfRule>
    <cfRule type="expression" dxfId="19" priority="49">
      <formula>AND($C37&gt;0,$C37&lt;1)</formula>
    </cfRule>
    <cfRule type="expression" dxfId="18" priority="50">
      <formula>DATE(YEAR($E37), MONTH($E37), DAY($E37))=DATE(YEAR(NOW()), MONTH(NOW()), DAY(NOW()))</formula>
    </cfRule>
    <cfRule type="expression" dxfId="17" priority="51">
      <formula>$J37</formula>
    </cfRule>
  </conditionalFormatting>
  <conditionalFormatting sqref="B3:B1051">
    <cfRule type="expression" dxfId="16" priority="47">
      <formula>$D3</formula>
    </cfRule>
  </conditionalFormatting>
  <conditionalFormatting sqref="C122:D122 F122 H122:I122">
    <cfRule type="expression" dxfId="15" priority="225">
      <formula>ISTEXT($B122)</formula>
    </cfRule>
    <cfRule type="expression" dxfId="14" priority="226">
      <formula>AND($C122&gt;0,$C122&lt;1)</formula>
    </cfRule>
    <cfRule type="expression" dxfId="13" priority="227">
      <formula>DATE(YEAR($G122), MONTH($G122), DAY($G122))=DATE(YEAR(NOW()), MONTH(NOW()), DAY(NOW()))</formula>
    </cfRule>
    <cfRule type="expression" dxfId="12" priority="228">
      <formula>$J122</formula>
    </cfRule>
  </conditionalFormatting>
  <conditionalFormatting sqref="I1">
    <cfRule type="expression" dxfId="11" priority="241">
      <formula>ISTEXT($B122)</formula>
    </cfRule>
    <cfRule type="expression" dxfId="10" priority="242">
      <formula>AND($C122&gt;0,$C122&lt;1)</formula>
    </cfRule>
    <cfRule type="expression" dxfId="9" priority="243">
      <formula>DATE(YEAR($G122), MONTH($G122), DAY($G122))=DATE(YEAR(NOW()), MONTH(NOW()), DAY(NOW()))</formula>
    </cfRule>
    <cfRule type="expression" dxfId="8" priority="244">
      <formula>$J122</formula>
    </cfRule>
  </conditionalFormatting>
  <conditionalFormatting sqref="G8">
    <cfRule type="expression" dxfId="7" priority="21">
      <formula>ISTEXT($B8)</formula>
    </cfRule>
    <cfRule type="expression" dxfId="6" priority="22">
      <formula>AND($C8&gt;0,$C8&lt;1)</formula>
    </cfRule>
    <cfRule type="expression" dxfId="5" priority="23">
      <formula>DATE(YEAR($E8), MONTH($E8), DAY($E8))=DATE(YEAR(NOW()), MONTH(NOW()), DAY(NOW()))</formula>
    </cfRule>
    <cfRule type="expression" dxfId="4" priority="24">
      <formula>$J8</formula>
    </cfRule>
  </conditionalFormatting>
  <conditionalFormatting sqref="G122">
    <cfRule type="expression" dxfId="3" priority="1">
      <formula>ISTEXT($B122)</formula>
    </cfRule>
    <cfRule type="expression" dxfId="2" priority="2">
      <formula>AND($C122&gt;0,$C122&lt;1)</formula>
    </cfRule>
    <cfRule type="expression" dxfId="1" priority="3">
      <formula>DATE(YEAR($G122), MONTH($G122), DAY($G122))=DATE(YEAR(NOW()), MONTH(NOW()), DAY(NOW()))</formula>
    </cfRule>
    <cfRule type="expression" dxfId="0" priority="4">
      <formula>$J122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843101F82584EBB341BD8077C1E41" ma:contentTypeVersion="13" ma:contentTypeDescription="Create a new document." ma:contentTypeScope="" ma:versionID="7ccbd5ece1004114da56a6d51badf7b6">
  <xsd:schema xmlns:xsd="http://www.w3.org/2001/XMLSchema" xmlns:xs="http://www.w3.org/2001/XMLSchema" xmlns:p="http://schemas.microsoft.com/office/2006/metadata/properties" xmlns:ns3="7b4b2e5e-6f72-4c7e-a23e-7835a5a7d892" xmlns:ns4="c0fcee4e-6d65-40cc-b584-f46192293477" targetNamespace="http://schemas.microsoft.com/office/2006/metadata/properties" ma:root="true" ma:fieldsID="f6b71c7e34563d91a0ea6b02fb2659f9" ns3:_="" ns4:_="">
    <xsd:import namespace="7b4b2e5e-6f72-4c7e-a23e-7835a5a7d892"/>
    <xsd:import namespace="c0fcee4e-6d65-40cc-b584-f46192293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b2e5e-6f72-4c7e-a23e-7835a5a7d8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ee4e-6d65-40cc-b584-f46192293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V U l P V O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V S U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l P V C i K R 7 g O A A A A E Q A A A B M A H A B G b 3 J t d W x h c y 9 T Z W N 0 a W 9 u M S 5 t I K I Y A C i g F A A A A A A A A A A A A A A A A A A A A A A A A A A A A C t O T S 7 J z M 9 T C I b Q h t Y A U E s B A i 0 A F A A C A A g A V U l P V O q d Q 3 O j A A A A 9 Q A A A B I A A A A A A A A A A A A A A A A A A A A A A E N v b m Z p Z y 9 Q Y W N r Y W d l L n h t b F B L A Q I t A B Q A A g A I A F V J T 1 Q P y u m r p A A A A O k A A A A T A A A A A A A A A A A A A A A A A O 8 A A A B b Q 2 9 u d G V u d F 9 U e X B l c 1 0 u e G 1 s U E s B A i 0 A F A A C A A g A V U l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r G l z F B 0 c p B l 2 K 0 F I J W z H U A A A A A A g A A A A A A A 2 Y A A M A A A A A Q A A A A Y n f X 1 r Y m B l U y x V s L G n y W j A A A A A A E g A A A o A A A A B A A A A A e Y U t / j l B u e T e A M 7 5 / s u Q Z U A A A A O C X B p 0 f d m u E O y B 8 I y Q Y d D l V 8 m o E 4 n b 8 j Z 3 r h Q p c Z J r 3 j t 4 + F n b v q i p i U 0 9 8 D K + S 1 L W K 4 k X c b 4 R F z O B K c 0 q s U 2 x Q 9 n 1 j q A 6 g t g h K + N E u P a S o F A A A A E 1 c w Y M S L h N F a + h B W V A D S e Q u H k s A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5B1-1D70-4D12-ABE1-967BB54A30D5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b4b2e5e-6f72-4c7e-a23e-7835a5a7d89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5E132D-1C94-4D83-8693-E50DFAAE5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b2e5e-6f72-4c7e-a23e-7835a5a7d892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ABA14F-D381-4530-AE1A-BDF10E96F39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2C328A-EBC9-483A-8033-EFA1EFB3B6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2019-12-15T18:41:26Z</dcterms:created>
  <dcterms:modified xsi:type="dcterms:W3CDTF">2022-08-23T22:54:45Z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0x01010058E843101F82584EBB341BD8077C1E41</vt:lpwstr>
  </property>
</Properties>
</file>