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662D3C07-FF0C-45F8-BF75-07F7834DABAA}" xr6:coauthVersionLast="46" xr6:coauthVersionMax="46" xr10:uidLastSave="{00000000-0000-0000-0000-000000000000}"/>
  <bookViews>
    <workbookView xWindow="-120" yWindow="-120" windowWidth="29040" windowHeight="15840" activeTab="1" xr2:uid="{EF627D34-B3C1-4C69-93C1-3362B4C646B4}"/>
  </bookViews>
  <sheets>
    <sheet name="Problem 1(b) Scratch" sheetId="6" r:id="rId1"/>
    <sheet name="Problem 1 LP" sheetId="9" r:id="rId2"/>
    <sheet name="Problem 3" sheetId="4" r:id="rId3"/>
    <sheet name="Problem 4" sheetId="2" r:id="rId4"/>
    <sheet name="Sheet1" sheetId="7" r:id="rId5"/>
    <sheet name="Sheet2" sheetId="8" r:id="rId6"/>
    <sheet name="P4 Scratch" sheetId="3" state="hidden" r:id="rId7"/>
    <sheet name="P3 Scratch" sheetId="5" state="hidden" r:id="rId8"/>
    <sheet name="P4 V1" sheetId="1" state="hidden" r:id="rId9"/>
  </sheets>
  <definedNames>
    <definedName name="OpenSolver_ChosenSolver" localSheetId="1" hidden="1">CBC</definedName>
    <definedName name="OpenSolver_DualsNewSheet" localSheetId="1" hidden="1">0</definedName>
    <definedName name="OpenSolver_LinearityCheck" localSheetId="1" hidden="1">1</definedName>
    <definedName name="OpenSolver_UpdateSensitivity" localSheetId="1" hidden="1">1</definedName>
    <definedName name="solver_adj" localSheetId="1" hidden="1">'Problem 1 LP'!$L$6:$M$8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'Problem 1 LP'!$L$6:$L$7</definedName>
    <definedName name="solver_lhs2" localSheetId="1" hidden="1">'Problem 1 LP'!$M$7</definedName>
    <definedName name="solver_lhs3" localSheetId="1" hidden="1">'Problem 1 LP'!$M$8</definedName>
    <definedName name="solver_lhs4" localSheetId="1" hidden="1">'Problem 1 LP'!$N$6:$N$8</definedName>
    <definedName name="solver_lhs5" localSheetId="1" hidden="1">'Problem 1 LP'!$Y$11:$Y$14</definedName>
    <definedName name="solver_lhs6" localSheetId="1" hidden="1">'Problem 1 LP'!$Y$6:$Y$8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'Problem 1 LP'!$AA$3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el6" localSheetId="1" hidden="1">3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'Problem 1 LP'!$R$6:$R$8</definedName>
    <definedName name="solver_rhs5" localSheetId="1" hidden="1">'Problem 1 LP'!$AA$11:$AA$14</definedName>
    <definedName name="solver_rhs6" localSheetId="1" hidden="1">'Problem 1 LP'!$AA$6:$AA$8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9" l="1"/>
  <c r="U8" i="9"/>
  <c r="N7" i="9"/>
  <c r="U7" i="9"/>
  <c r="N6" i="9"/>
  <c r="U6" i="9"/>
  <c r="AA11" i="9"/>
  <c r="X8" i="9"/>
  <c r="W8" i="9"/>
  <c r="X7" i="9"/>
  <c r="W7" i="9"/>
  <c r="X6" i="9"/>
  <c r="W6" i="9"/>
  <c r="Y12" i="9"/>
  <c r="M9" i="9"/>
  <c r="Y14" i="9"/>
  <c r="AA14" i="9"/>
  <c r="AA13" i="9"/>
  <c r="L9" i="9"/>
  <c r="Y13" i="9"/>
  <c r="R8" i="9"/>
  <c r="R7" i="9"/>
  <c r="R6" i="9"/>
  <c r="N9" i="9"/>
  <c r="U9" i="9"/>
  <c r="AA3" i="9"/>
  <c r="L11" i="9"/>
  <c r="Y11" i="9"/>
  <c r="Y8" i="9"/>
  <c r="Y7" i="9"/>
  <c r="Y6" i="9"/>
  <c r="L2" i="9"/>
  <c r="M2" i="9"/>
  <c r="C8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<sst xmlns="http://schemas.openxmlformats.org/spreadsheetml/2006/main" count="590" uniqueCount="256">
  <si>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</si>
  <si>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</si>
  <si>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</si>
  <si>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</si>
  <si>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</si>
  <si>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</si>
  <si>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</si>
  <si>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</si>
  <si>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</si>
  <si>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</si>
  <si>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</si>
  <si>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</si>
  <si>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</si>
  <si>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</si>
  <si>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</si>
  <si>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</si>
  <si>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</si>
  <si>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</si>
  <si>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</si>
  <si>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</si>
  <si>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</si>
  <si>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</si>
  <si>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</si>
  <si>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</si>
  <si>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</si>
  <si>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</si>
  <si>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</si>
  <si>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</si>
  <si>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</si>
  <si>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</si>
  <si>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</si>
  <si>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</si>
  <si>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</si>
  <si>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</si>
  <si>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</si>
  <si>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</si>
  <si>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</si>
  <si>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</si>
  <si>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</si>
  <si>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</si>
  <si>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</si>
  <si>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</si>
  <si>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</si>
  <si>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</si>
  <si>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</si>
  <si>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</si>
  <si>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</si>
  <si>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</si>
  <si>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</si>
  <si>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</si>
  <si>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</si>
  <si>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</si>
  <si>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</si>
  <si>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</si>
  <si>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</si>
  <si>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</si>
  <si>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</si>
  <si>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</si>
  <si>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</si>
  <si>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</si>
  <si>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</si>
  <si>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</si>
  <si>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</si>
  <si>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</si>
  <si>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</si>
  <si>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</si>
  <si>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</si>
  <si>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</si>
  <si>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</si>
  <si>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</si>
  <si>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</si>
  <si>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</si>
  <si>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</si>
  <si>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</si>
  <si>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</si>
  <si>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</si>
  <si>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</si>
  <si>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</si>
  <si>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</si>
  <si>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</si>
  <si>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</si>
  <si>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</si>
  <si>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</si>
  <si>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</si>
  <si>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</si>
  <si>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</si>
  <si>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</si>
  <si>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</si>
  <si>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</si>
  <si>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</si>
  <si>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</si>
  <si>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</si>
  <si>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</si>
  <si>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</si>
  <si>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</si>
  <si>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</si>
  <si>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</si>
  <si>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</si>
  <si>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</si>
  <si>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</si>
  <si>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</si>
  <si>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</si>
  <si>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</si>
  <si>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</si>
  <si>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</si>
  <si>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</si>
  <si>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</si>
  <si>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</si>
  <si>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</si>
  <si>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</si>
  <si>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</si>
  <si>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</si>
  <si>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</si>
  <si>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</si>
  <si>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</si>
  <si>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</si>
  <si>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</si>
  <si>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</si>
  <si>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</si>
  <si>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</si>
  <si>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</si>
  <si>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</si>
  <si>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</si>
  <si>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</si>
  <si>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</si>
  <si>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</si>
  <si>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</si>
  <si>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</si>
  <si>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</si>
  <si>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</si>
  <si>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</si>
  <si>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</si>
  <si>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</si>
  <si>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</si>
  <si>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</si>
  <si>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</si>
  <si>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</si>
  <si>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</si>
  <si>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</si>
  <si>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</si>
  <si>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</si>
  <si>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</si>
  <si>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</si>
  <si>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</si>
  <si>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</si>
  <si>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</si>
  <si>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</si>
  <si>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</si>
  <si>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</si>
  <si>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</si>
  <si>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</si>
  <si>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</si>
  <si>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</si>
  <si>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</si>
  <si>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</si>
  <si>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</si>
  <si>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</si>
  <si>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</si>
  <si>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</si>
  <si>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</si>
  <si>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</si>
  <si>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</si>
  <si>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</si>
  <si>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</si>
  <si>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</si>
  <si>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</si>
  <si>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</si>
  <si>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</si>
  <si>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</si>
  <si>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</si>
  <si>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</si>
  <si>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</si>
  <si>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</si>
  <si>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</si>
  <si>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</si>
  <si>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</si>
  <si>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</si>
  <si>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</si>
  <si>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</si>
  <si>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</si>
  <si>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</si>
  <si>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</si>
  <si>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</si>
  <si>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</si>
  <si>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</si>
  <si>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</si>
  <si>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</si>
  <si>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</si>
  <si>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</si>
  <si>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</si>
  <si>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</si>
  <si>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</si>
  <si>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</si>
  <si>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</si>
  <si>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</si>
  <si>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</si>
  <si>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</si>
  <si>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</si>
  <si>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</si>
  <si>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</si>
  <si>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</si>
  <si>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</si>
  <si>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</si>
  <si>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</si>
  <si>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</si>
  <si>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</si>
  <si>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</si>
  <si>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</si>
  <si>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</si>
  <si>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</si>
  <si>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</si>
  <si>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</si>
  <si>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</si>
  <si>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</si>
  <si>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</si>
  <si>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</si>
  <si>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</si>
  <si>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</si>
  <si>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</si>
  <si>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</si>
  <si>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</si>
  <si>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</si>
  <si>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</si>
  <si>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</si>
  <si>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</si>
  <si>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</si>
  <si>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</si>
  <si>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</si>
  <si>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</si>
  <si>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</si>
  <si>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</si>
  <si>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</si>
  <si>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</si>
  <si>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</si>
  <si>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</si>
  <si>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</si>
  <si>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</si>
  <si>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</si>
  <si>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</si>
  <si>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</si>
  <si>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</si>
  <si>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>Grade A Points</t>
  </si>
  <si>
    <t>Grade B Points</t>
  </si>
  <si>
    <t>Total Weighted Points</t>
  </si>
  <si>
    <t>==</t>
  </si>
  <si>
    <t>Limit</t>
  </si>
  <si>
    <t>Net Profit / Unit</t>
  </si>
  <si>
    <t>Contribution / Unit</t>
  </si>
  <si>
    <t>Total Profit</t>
  </si>
  <si>
    <t>Pounds/Product</t>
  </si>
  <si>
    <t>Product Limit</t>
  </si>
  <si>
    <t>Upper Limit</t>
  </si>
  <si>
    <t>Grade A Total</t>
  </si>
  <si>
    <t>Grade B Total</t>
  </si>
  <si>
    <t>Jelly Grade A 0</t>
  </si>
  <si>
    <t>Total Grade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</si>
</sst>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71" formatCode="0.E+00"/>
  </numFmts>
  <fonts count="3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0" fontId="35" fillId="15" borderId="51" xfId="0" applyFont="1" applyFill="1" applyBorder="1"/>
    <xf numFmtId="41" fontId="35" fillId="15" borderId="51" xfId="4" applyNumberFormat="1" applyFont="1" applyFill="1" applyBorder="1"/>
    <xf numFmtId="0" fontId="36" fillId="3" borderId="0" xfId="0" applyFont="1" applyFill="1" applyBorder="1" applyAlignment="1"/>
    <xf numFmtId="41" fontId="36" fillId="3" borderId="0" xfId="0" applyNumberFormat="1" applyFont="1" applyFill="1" applyBorder="1" applyAlignment="1"/>
    <xf numFmtId="169" fontId="0" fillId="0" borderId="0" xfId="1" applyNumberFormat="1" applyFont="1" applyBorder="1"/>
    <xf numFmtId="41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41" fontId="34" fillId="11" borderId="53" xfId="3" applyNumberFormat="1" applyFill="1" applyBorder="1"/>
    <xf numFmtId="41" fontId="34" fillId="11" borderId="42" xfId="3" applyNumberFormat="1" applyFill="1"/>
    <xf numFmtId="41" fontId="34" fillId="11" borderId="52" xfId="3" applyNumberFormat="1" applyFill="1" applyBorder="1"/>
    <xf numFmtId="41" fontId="34" fillId="11" borderId="54" xfId="3" applyNumberFormat="1" applyFill="1" applyBorder="1"/>
    <xf numFmtId="41" fontId="34" fillId="11" borderId="55" xfId="3" applyNumberFormat="1" applyFill="1" applyBorder="1"/>
    <xf numFmtId="41" fontId="34" fillId="11" borderId="56" xfId="3" applyNumberFormat="1" applyFill="1" applyBorder="1"/>
    <xf numFmtId="41" fontId="0" fillId="0" borderId="4" xfId="0" applyNumberFormat="1" applyBorder="1"/>
    <xf numFmtId="171" fontId="0" fillId="0" borderId="4" xfId="0" applyNumberFormat="1" applyBorder="1"/>
    <xf numFmtId="171" fontId="0" fillId="4" borderId="5" xfId="0" applyNumberFormat="1" applyFill="1" applyBorder="1"/>
    <xf numFmtId="41" fontId="0" fillId="0" borderId="10" xfId="0" applyNumberFormat="1" applyBorder="1"/>
    <xf numFmtId="41" fontId="0" fillId="4" borderId="11" xfId="0" applyNumberFormat="1" applyFill="1" applyBorder="1"/>
    <xf numFmtId="41" fontId="0" fillId="0" borderId="7" xfId="0" applyNumberFormat="1" applyBorder="1"/>
    <xf numFmtId="41" fontId="0" fillId="4" borderId="8" xfId="0" applyNumberFormat="1" applyFill="1" applyBorder="1"/>
    <xf numFmtId="169" fontId="28" fillId="4" borderId="37" xfId="1" applyNumberFormat="1" applyFont="1" applyFill="1" applyBorder="1" applyAlignment="1">
      <alignment horizontal="center"/>
    </xf>
    <xf numFmtId="169" fontId="28" fillId="4" borderId="38" xfId="1" applyNumberFormat="1" applyFont="1" applyFill="1" applyBorder="1" applyAlignment="1">
      <alignment horizontal="center"/>
    </xf>
    <xf numFmtId="169" fontId="28" fillId="4" borderId="39" xfId="1" applyNumberFormat="1" applyFont="1" applyFill="1" applyBorder="1" applyAlignment="1">
      <alignment horizontal="center"/>
    </xf>
    <xf numFmtId="41" fontId="0" fillId="4" borderId="46" xfId="0" applyNumberFormat="1" applyFill="1" applyBorder="1"/>
    <xf numFmtId="41" fontId="0" fillId="4" borderId="57" xfId="0" applyNumberFormat="1" applyFill="1" applyBorder="1"/>
    <xf numFmtId="41" fontId="0" fillId="4" borderId="47" xfId="0" applyNumberFormat="1" applyFill="1" applyBorder="1"/>
    <xf numFmtId="0" fontId="36" fillId="16" borderId="0" xfId="0" applyFont="1" applyFill="1" applyBorder="1" applyAlignment="1">
      <alignment horizontal="center" wrapText="1"/>
    </xf>
    <xf numFmtId="43" fontId="0" fillId="4" borderId="5" xfId="1" applyFont="1" applyFill="1" applyBorder="1"/>
    <xf numFmtId="43" fontId="0" fillId="4" borderId="11" xfId="1" applyFont="1" applyFill="1" applyBorder="1"/>
    <xf numFmtId="43" fontId="0" fillId="4" borderId="8" xfId="1" applyFont="1" applyFill="1" applyBorder="1"/>
    <xf numFmtId="165" fontId="35" fillId="13" borderId="43" xfId="4" applyNumberFormat="1"/>
    <xf numFmtId="165" fontId="36" fillId="3" borderId="44" xfId="0" applyNumberFormat="1" applyFont="1" applyFill="1" applyBorder="1" applyAlignment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0" name="OpenSolver1">
          <a:extLst>
            <a:ext uri="{FF2B5EF4-FFF2-40B4-BE49-F238E27FC236}">
              <a16:creationId xmlns:a16="http://schemas.microsoft.com/office/drawing/2014/main" id="{204390B4-F56D-4DB0-B2D3-A76AC4A8B0B0}"/>
            </a:ext>
          </a:extLst>
        </xdr:cNvPr>
        <xdr:cNvSpPr/>
      </xdr:nvSpPr>
      <xdr:spPr>
        <a:xfrm>
          <a:off x="5819775" y="1333500"/>
          <a:ext cx="169545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91" name="OpenSolver2">
          <a:extLst>
            <a:ext uri="{FF2B5EF4-FFF2-40B4-BE49-F238E27FC236}">
              <a16:creationId xmlns:a16="http://schemas.microsoft.com/office/drawing/2014/main" id="{43E889B1-D082-419A-8C33-C26CE8361F4A}"/>
            </a:ext>
          </a:extLst>
        </xdr:cNvPr>
        <xdr:cNvSpPr/>
      </xdr:nvSpPr>
      <xdr:spPr>
        <a:xfrm>
          <a:off x="15325725" y="381000"/>
          <a:ext cx="981075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25</xdr:col>
      <xdr:colOff>285750</xdr:colOff>
      <xdr:row>1</xdr:row>
      <xdr:rowOff>114300</xdr:rowOff>
    </xdr:from>
    <xdr:to>
      <xdr:col>26</xdr:col>
      <xdr:colOff>239710</xdr:colOff>
      <xdr:row>2</xdr:row>
      <xdr:rowOff>50800</xdr:rowOff>
    </xdr:to>
    <xdr:sp macro="" textlink="">
      <xdr:nvSpPr>
        <xdr:cNvPr id="92" name="OpenSolver3">
          <a:extLst>
            <a:ext uri="{FF2B5EF4-FFF2-40B4-BE49-F238E27FC236}">
              <a16:creationId xmlns:a16="http://schemas.microsoft.com/office/drawing/2014/main" id="{F355AF3C-874B-4296-A0D5-9D3FC26F01C2}"/>
            </a:ext>
          </a:extLst>
        </xdr:cNvPr>
        <xdr:cNvSpPr/>
      </xdr:nvSpPr>
      <xdr:spPr>
        <a:xfrm>
          <a:off x="15316200" y="304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93" name="OpenSolverL6:L7">
          <a:extLst>
            <a:ext uri="{FF2B5EF4-FFF2-40B4-BE49-F238E27FC236}">
              <a16:creationId xmlns:a16="http://schemas.microsoft.com/office/drawing/2014/main" id="{BAFC943A-76D4-4CF6-9FDB-021D62F3ACCC}"/>
            </a:ext>
          </a:extLst>
        </xdr:cNvPr>
        <xdr:cNvSpPr/>
      </xdr:nvSpPr>
      <xdr:spPr>
        <a:xfrm>
          <a:off x="5819775" y="1333500"/>
          <a:ext cx="847725" cy="381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7</xdr:row>
      <xdr:rowOff>0</xdr:rowOff>
    </xdr:to>
    <xdr:sp macro="" textlink="">
      <xdr:nvSpPr>
        <xdr:cNvPr id="94" name="OpenSolverM7">
          <a:extLst>
            <a:ext uri="{FF2B5EF4-FFF2-40B4-BE49-F238E27FC236}">
              <a16:creationId xmlns:a16="http://schemas.microsoft.com/office/drawing/2014/main" id="{9CE71728-F7B0-47C6-8EAB-29FEFA17BC05}"/>
            </a:ext>
          </a:extLst>
        </xdr:cNvPr>
        <xdr:cNvSpPr/>
      </xdr:nvSpPr>
      <xdr:spPr>
        <a:xfrm>
          <a:off x="6667500" y="1524000"/>
          <a:ext cx="847725" cy="190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95" name="OpenSolverM8">
          <a:extLst>
            <a:ext uri="{FF2B5EF4-FFF2-40B4-BE49-F238E27FC236}">
              <a16:creationId xmlns:a16="http://schemas.microsoft.com/office/drawing/2014/main" id="{4235D59F-5432-4DC2-A534-109D9CF88FA3}"/>
            </a:ext>
          </a:extLst>
        </xdr:cNvPr>
        <xdr:cNvSpPr/>
      </xdr:nvSpPr>
      <xdr:spPr>
        <a:xfrm>
          <a:off x="6667500" y="1714500"/>
          <a:ext cx="847725" cy="1905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96" name="OpenSolver7">
          <a:extLst>
            <a:ext uri="{FF2B5EF4-FFF2-40B4-BE49-F238E27FC236}">
              <a16:creationId xmlns:a16="http://schemas.microsoft.com/office/drawing/2014/main" id="{63A1AE25-58EC-4765-8E49-E6C3CA4DA89F}"/>
            </a:ext>
          </a:extLst>
        </xdr:cNvPr>
        <xdr:cNvSpPr/>
      </xdr:nvSpPr>
      <xdr:spPr>
        <a:xfrm>
          <a:off x="7515225" y="1333500"/>
          <a:ext cx="847725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97" name="OpenSolver8">
          <a:extLst>
            <a:ext uri="{FF2B5EF4-FFF2-40B4-BE49-F238E27FC236}">
              <a16:creationId xmlns:a16="http://schemas.microsoft.com/office/drawing/2014/main" id="{A26DAEB9-95AB-41B1-9FFB-BBC216533784}"/>
            </a:ext>
          </a:extLst>
        </xdr:cNvPr>
        <xdr:cNvSpPr/>
      </xdr:nvSpPr>
      <xdr:spPr>
        <a:xfrm>
          <a:off x="8658225" y="1333500"/>
          <a:ext cx="781050" cy="571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14</xdr:col>
      <xdr:colOff>0</xdr:colOff>
      <xdr:row>6</xdr:row>
      <xdr:rowOff>95250</xdr:rowOff>
    </xdr:from>
    <xdr:to>
      <xdr:col>15</xdr:col>
      <xdr:colOff>0</xdr:colOff>
      <xdr:row>6</xdr:row>
      <xdr:rowOff>95250</xdr:rowOff>
    </xdr:to>
    <xdr:cxnSp macro="">
      <xdr:nvCxnSpPr>
        <xdr:cNvPr id="98" name="OpenSolver9">
          <a:extLst>
            <a:ext uri="{FF2B5EF4-FFF2-40B4-BE49-F238E27FC236}">
              <a16:creationId xmlns:a16="http://schemas.microsoft.com/office/drawing/2014/main" id="{B2C3FCC0-4CEA-4D1E-818D-9DF52EF735F2}"/>
            </a:ext>
          </a:extLst>
        </xdr:cNvPr>
        <xdr:cNvCxnSpPr>
          <a:stCxn id="96" idx="3"/>
          <a:endCxn id="97" idx="1"/>
        </xdr:cNvCxnSpPr>
      </xdr:nvCxnSpPr>
      <xdr:spPr>
        <a:xfrm>
          <a:off x="8362950" y="1619250"/>
          <a:ext cx="295275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804863</xdr:colOff>
      <xdr:row>5</xdr:row>
      <xdr:rowOff>158750</xdr:rowOff>
    </xdr:from>
    <xdr:to>
      <xdr:col>17</xdr:col>
      <xdr:colOff>42863</xdr:colOff>
      <xdr:row>7</xdr:row>
      <xdr:rowOff>31750</xdr:rowOff>
    </xdr:to>
    <xdr:sp macro="" textlink="">
      <xdr:nvSpPr>
        <xdr:cNvPr id="99" name="OpenSolver10">
          <a:extLst>
            <a:ext uri="{FF2B5EF4-FFF2-40B4-BE49-F238E27FC236}">
              <a16:creationId xmlns:a16="http://schemas.microsoft.com/office/drawing/2014/main" id="{77F40F5D-8232-4760-A4BD-005EB81A95E8}"/>
            </a:ext>
          </a:extLst>
        </xdr:cNvPr>
        <xdr:cNvSpPr/>
      </xdr:nvSpPr>
      <xdr:spPr>
        <a:xfrm>
          <a:off x="8320088" y="1492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100" name="OpenSolver11">
          <a:extLst>
            <a:ext uri="{FF2B5EF4-FFF2-40B4-BE49-F238E27FC236}">
              <a16:creationId xmlns:a16="http://schemas.microsoft.com/office/drawing/2014/main" id="{973590FB-51F2-44FC-AE9B-4529A6A8D7FE}"/>
            </a:ext>
          </a:extLst>
        </xdr:cNvPr>
        <xdr:cNvSpPr/>
      </xdr:nvSpPr>
      <xdr:spPr>
        <a:xfrm>
          <a:off x="14182725" y="2286000"/>
          <a:ext cx="84772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27</xdr:col>
      <xdr:colOff>0</xdr:colOff>
      <xdr:row>14</xdr:row>
      <xdr:rowOff>0</xdr:rowOff>
    </xdr:to>
    <xdr:sp macro="" textlink="">
      <xdr:nvSpPr>
        <xdr:cNvPr id="101" name="OpenSolver12">
          <a:extLst>
            <a:ext uri="{FF2B5EF4-FFF2-40B4-BE49-F238E27FC236}">
              <a16:creationId xmlns:a16="http://schemas.microsoft.com/office/drawing/2014/main" id="{CD19B822-F191-4779-A251-C3E2629F3FFE}"/>
            </a:ext>
          </a:extLst>
        </xdr:cNvPr>
        <xdr:cNvSpPr/>
      </xdr:nvSpPr>
      <xdr:spPr>
        <a:xfrm>
          <a:off x="15325725" y="2286000"/>
          <a:ext cx="981075" cy="76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=</a:t>
          </a:r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26</xdr:col>
      <xdr:colOff>0</xdr:colOff>
      <xdr:row>12</xdr:row>
      <xdr:rowOff>0</xdr:rowOff>
    </xdr:to>
    <xdr:cxnSp macro="">
      <xdr:nvCxnSpPr>
        <xdr:cNvPr id="102" name="OpenSolver13">
          <a:extLst>
            <a:ext uri="{FF2B5EF4-FFF2-40B4-BE49-F238E27FC236}">
              <a16:creationId xmlns:a16="http://schemas.microsoft.com/office/drawing/2014/main" id="{EE4568E2-E527-467D-A91C-8E5458A738FD}"/>
            </a:ext>
          </a:extLst>
        </xdr:cNvPr>
        <xdr:cNvCxnSpPr>
          <a:stCxn id="100" idx="3"/>
          <a:endCxn id="101" idx="1"/>
        </xdr:cNvCxnSpPr>
      </xdr:nvCxnSpPr>
      <xdr:spPr>
        <a:xfrm>
          <a:off x="15030450" y="2667000"/>
          <a:ext cx="295275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804863</xdr:colOff>
      <xdr:row>11</xdr:row>
      <xdr:rowOff>63500</xdr:rowOff>
    </xdr:from>
    <xdr:to>
      <xdr:col>26</xdr:col>
      <xdr:colOff>42863</xdr:colOff>
      <xdr:row>12</xdr:row>
      <xdr:rowOff>127000</xdr:rowOff>
    </xdr:to>
    <xdr:sp macro="" textlink="">
      <xdr:nvSpPr>
        <xdr:cNvPr id="103" name="OpenSolver14">
          <a:extLst>
            <a:ext uri="{FF2B5EF4-FFF2-40B4-BE49-F238E27FC236}">
              <a16:creationId xmlns:a16="http://schemas.microsoft.com/office/drawing/2014/main" id="{1DB9A4E7-58D3-4647-A9A8-34FEA2A7E96E}"/>
            </a:ext>
          </a:extLst>
        </xdr:cNvPr>
        <xdr:cNvSpPr/>
      </xdr:nvSpPr>
      <xdr:spPr>
        <a:xfrm>
          <a:off x="14987588" y="254000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5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4" name="OpenSolver15">
          <a:extLst>
            <a:ext uri="{FF2B5EF4-FFF2-40B4-BE49-F238E27FC236}">
              <a16:creationId xmlns:a16="http://schemas.microsoft.com/office/drawing/2014/main" id="{8749C426-8914-4505-A2FB-B2BCDCAF2C60}"/>
            </a:ext>
          </a:extLst>
        </xdr:cNvPr>
        <xdr:cNvSpPr/>
      </xdr:nvSpPr>
      <xdr:spPr>
        <a:xfrm>
          <a:off x="14182725" y="1333500"/>
          <a:ext cx="847725" cy="571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5" name="OpenSolver16">
          <a:extLst>
            <a:ext uri="{FF2B5EF4-FFF2-40B4-BE49-F238E27FC236}">
              <a16:creationId xmlns:a16="http://schemas.microsoft.com/office/drawing/2014/main" id="{BE92B641-2C6F-446D-B4FF-B2D4628B79E1}"/>
            </a:ext>
          </a:extLst>
        </xdr:cNvPr>
        <xdr:cNvSpPr/>
      </xdr:nvSpPr>
      <xdr:spPr>
        <a:xfrm>
          <a:off x="15325725" y="1333500"/>
          <a:ext cx="981075" cy="5715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≥</a:t>
          </a:r>
        </a:p>
      </xdr:txBody>
    </xdr:sp>
    <xdr:clientData/>
  </xdr:twoCellAnchor>
  <xdr:twoCellAnchor>
    <xdr:from>
      <xdr:col>25</xdr:col>
      <xdr:colOff>0</xdr:colOff>
      <xdr:row>6</xdr:row>
      <xdr:rowOff>95250</xdr:rowOff>
    </xdr:from>
    <xdr:to>
      <xdr:col>26</xdr:col>
      <xdr:colOff>0</xdr:colOff>
      <xdr:row>6</xdr:row>
      <xdr:rowOff>95250</xdr:rowOff>
    </xdr:to>
    <xdr:cxnSp macro="">
      <xdr:nvCxnSpPr>
        <xdr:cNvPr id="106" name="OpenSolver17">
          <a:extLst>
            <a:ext uri="{FF2B5EF4-FFF2-40B4-BE49-F238E27FC236}">
              <a16:creationId xmlns:a16="http://schemas.microsoft.com/office/drawing/2014/main" id="{BC8ACD58-DE02-4EF1-A5F9-39D7C8253667}"/>
            </a:ext>
          </a:extLst>
        </xdr:cNvPr>
        <xdr:cNvCxnSpPr>
          <a:stCxn id="104" idx="3"/>
          <a:endCxn id="105" idx="1"/>
        </xdr:cNvCxnSpPr>
      </xdr:nvCxnSpPr>
      <xdr:spPr>
        <a:xfrm>
          <a:off x="15030450" y="1619250"/>
          <a:ext cx="295275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804863</xdr:colOff>
      <xdr:row>5</xdr:row>
      <xdr:rowOff>158750</xdr:rowOff>
    </xdr:from>
    <xdr:to>
      <xdr:col>26</xdr:col>
      <xdr:colOff>42863</xdr:colOff>
      <xdr:row>7</xdr:row>
      <xdr:rowOff>31750</xdr:rowOff>
    </xdr:to>
    <xdr:sp macro="" textlink="">
      <xdr:nvSpPr>
        <xdr:cNvPr id="107" name="OpenSolver18">
          <a:extLst>
            <a:ext uri="{FF2B5EF4-FFF2-40B4-BE49-F238E27FC236}">
              <a16:creationId xmlns:a16="http://schemas.microsoft.com/office/drawing/2014/main" id="{5A56F3D2-A3FE-4E71-A2E3-4759D2A9FFD3}"/>
            </a:ext>
          </a:extLst>
        </xdr:cNvPr>
        <xdr:cNvSpPr/>
      </xdr:nvSpPr>
      <xdr:spPr>
        <a:xfrm>
          <a:off x="14987588" y="1492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A14"/>
  <sheetViews>
    <sheetView tabSelected="1" topLeftCell="I1" zoomScale="145" zoomScaleNormal="145" workbookViewId="0">
      <selection activeCell="U3" sqref="U3"/>
    </sheetView>
  </sheetViews>
  <sheetFormatPr defaultRowHeight="15" outlineLevelCol="1" x14ac:dyDescent="0.25"/>
  <cols>
    <col min="1" max="1" width="2.7109375" customWidth="1" outlineLevel="1"/>
    <col min="2" max="2" width="8" customWidth="1" outlineLevel="1"/>
    <col min="3" max="4" width="12.7109375" customWidth="1" outlineLevel="1"/>
    <col min="5" max="6" width="2.7109375" customWidth="1" outlineLevel="1"/>
    <col min="7" max="8" width="12.7109375" customWidth="1" outlineLevel="1"/>
    <col min="9" max="9" width="2.7109375" customWidth="1" outlineLevel="1"/>
    <col min="10" max="10" width="2.7109375" customWidth="1"/>
    <col min="11" max="11" width="14.85546875" bestFit="1" customWidth="1"/>
    <col min="12" max="14" width="12.7109375" customWidth="1"/>
    <col min="15" max="15" width="4.42578125" style="185" bestFit="1" customWidth="1"/>
    <col min="16" max="17" width="11.7109375" hidden="1" customWidth="1" outlineLevel="1"/>
    <col min="18" max="18" width="11.7109375" customWidth="1" collapsed="1"/>
    <col min="19" max="19" width="12.7109375" customWidth="1"/>
    <col min="21" max="21" width="14.7109375" customWidth="1"/>
    <col min="23" max="23" width="12.7109375" style="96" customWidth="1"/>
    <col min="24" max="25" width="12.7109375" customWidth="1"/>
    <col min="26" max="26" width="4.42578125" style="185" bestFit="1" customWidth="1"/>
    <col min="27" max="27" width="14.7109375" customWidth="1"/>
    <col min="30" max="31" width="12.7109375" customWidth="1"/>
  </cols>
  <sheetData>
    <row r="2" spans="2:27" x14ac:dyDescent="0.25">
      <c r="L2" s="185" t="str">
        <f t="shared" ref="L2:M2" si="0">L5</f>
        <v>Grade A</v>
      </c>
      <c r="M2" s="185" t="str">
        <f t="shared" si="0"/>
        <v>Grade B</v>
      </c>
    </row>
    <row r="3" spans="2:27" x14ac:dyDescent="0.25">
      <c r="C3" s="147"/>
      <c r="D3" s="147"/>
      <c r="G3" s="156"/>
      <c r="H3" s="156"/>
      <c r="K3" t="s">
        <v>199</v>
      </c>
      <c r="L3" s="186">
        <v>9</v>
      </c>
      <c r="M3" s="186">
        <v>5</v>
      </c>
      <c r="O3" s="184"/>
      <c r="Z3" s="184" t="s">
        <v>248</v>
      </c>
      <c r="AA3" s="219">
        <f>U9</f>
        <v>1424865.0619485416</v>
      </c>
    </row>
    <row r="5" spans="2:27" ht="45" x14ac:dyDescent="0.25">
      <c r="B5" s="149" t="s">
        <v>208</v>
      </c>
      <c r="C5" s="149" t="s">
        <v>195</v>
      </c>
      <c r="D5" s="149" t="s">
        <v>199</v>
      </c>
      <c r="G5" s="149" t="s">
        <v>194</v>
      </c>
      <c r="H5" s="149" t="s">
        <v>200</v>
      </c>
      <c r="K5" s="149" t="s">
        <v>194</v>
      </c>
      <c r="L5" s="149" t="s">
        <v>197</v>
      </c>
      <c r="M5" s="149" t="s">
        <v>196</v>
      </c>
      <c r="N5" s="215" t="s">
        <v>174</v>
      </c>
      <c r="O5" s="215"/>
      <c r="P5" s="215" t="s">
        <v>249</v>
      </c>
      <c r="Q5" s="215" t="s">
        <v>250</v>
      </c>
      <c r="R5" s="215" t="s">
        <v>251</v>
      </c>
      <c r="S5" s="149" t="s">
        <v>247</v>
      </c>
      <c r="T5" s="149" t="s">
        <v>246</v>
      </c>
      <c r="U5" s="149" t="s">
        <v>248</v>
      </c>
      <c r="W5" s="155" t="s">
        <v>241</v>
      </c>
      <c r="X5" s="155" t="s">
        <v>242</v>
      </c>
      <c r="Y5" s="215" t="s">
        <v>243</v>
      </c>
      <c r="Z5" s="215"/>
      <c r="AA5" s="215" t="s">
        <v>245</v>
      </c>
    </row>
    <row r="6" spans="2:27" x14ac:dyDescent="0.25">
      <c r="B6" t="s">
        <v>197</v>
      </c>
      <c r="C6" s="150">
        <v>930000</v>
      </c>
      <c r="D6">
        <v>9</v>
      </c>
      <c r="G6" t="s">
        <v>201</v>
      </c>
      <c r="H6">
        <v>8</v>
      </c>
      <c r="K6" t="s">
        <v>201</v>
      </c>
      <c r="L6" s="196">
        <v>399665.97246145637</v>
      </c>
      <c r="M6" s="199">
        <v>0</v>
      </c>
      <c r="N6" s="212">
        <f>SUM(L6:M6)</f>
        <v>399665.97246145637</v>
      </c>
      <c r="O6" s="209" t="s">
        <v>161</v>
      </c>
      <c r="P6" s="202">
        <v>6.5</v>
      </c>
      <c r="Q6" s="203">
        <v>9.9999999999999996E+27</v>
      </c>
      <c r="R6" s="204">
        <f>Q6 * P6</f>
        <v>6.5000000000000001E+28</v>
      </c>
      <c r="S6" s="181">
        <v>1.4</v>
      </c>
      <c r="T6" s="181">
        <v>0.35</v>
      </c>
      <c r="U6" s="150">
        <f>T6 * N6</f>
        <v>139883.09036150973</v>
      </c>
      <c r="W6" s="193">
        <f>IFERROR(L6 / SUM($L6:$M6) * L$3, 1)</f>
        <v>9</v>
      </c>
      <c r="X6" s="193">
        <f t="shared" ref="X6:X8" si="1">IFERROR(M6 / SUM($L6:$M6) * M$3, 1)</f>
        <v>0</v>
      </c>
      <c r="Y6" s="216">
        <f>SUM(W6:X6)</f>
        <v>9</v>
      </c>
      <c r="Z6" s="216" t="s">
        <v>158</v>
      </c>
      <c r="AA6" s="216">
        <v>9</v>
      </c>
    </row>
    <row r="7" spans="2:27" x14ac:dyDescent="0.25">
      <c r="B7" t="s">
        <v>196</v>
      </c>
      <c r="C7" s="150">
        <v>5270000</v>
      </c>
      <c r="D7">
        <v>5</v>
      </c>
      <c r="G7" t="s">
        <v>191</v>
      </c>
      <c r="H7">
        <v>6</v>
      </c>
      <c r="K7" t="s">
        <v>191</v>
      </c>
      <c r="L7" s="197">
        <v>530334.02753854357</v>
      </c>
      <c r="M7" s="200">
        <v>1591002.2185220558</v>
      </c>
      <c r="N7" s="213">
        <f t="shared" ref="N7:N8" si="2">SUM(L7:M7)</f>
        <v>2121336.2460605996</v>
      </c>
      <c r="O7" s="210" t="s">
        <v>161</v>
      </c>
      <c r="P7" s="205">
        <v>14</v>
      </c>
      <c r="Q7" s="205">
        <v>190000</v>
      </c>
      <c r="R7" s="206">
        <f>Q7 * P7</f>
        <v>2660000</v>
      </c>
      <c r="S7" s="181">
        <v>2.46</v>
      </c>
      <c r="T7" s="181">
        <v>-0.14000000000000001</v>
      </c>
      <c r="U7" s="150">
        <f t="shared" ref="U7:U8" si="3">T7 * N7</f>
        <v>-296987.074448484</v>
      </c>
      <c r="W7" s="193">
        <f t="shared" ref="W7:W8" si="4">IFERROR(L7 / SUM($L7:$M7) * L$3, 1)</f>
        <v>2.2499998558505481</v>
      </c>
      <c r="X7" s="193">
        <f t="shared" si="1"/>
        <v>3.7500000800830282</v>
      </c>
      <c r="Y7" s="217">
        <f t="shared" ref="Y7:Y8" si="5">SUM(W7:X7)</f>
        <v>5.9999999359335767</v>
      </c>
      <c r="Z7" s="217" t="s">
        <v>158</v>
      </c>
      <c r="AA7" s="217">
        <v>6</v>
      </c>
    </row>
    <row r="8" spans="2:27" x14ac:dyDescent="0.25">
      <c r="B8" s="148" t="s">
        <v>174</v>
      </c>
      <c r="C8" s="152">
        <f>SUM(C6:C7)</f>
        <v>6200000</v>
      </c>
      <c r="D8" s="148"/>
      <c r="G8" s="156" t="s">
        <v>192</v>
      </c>
      <c r="H8" s="156">
        <v>0</v>
      </c>
      <c r="K8" s="156" t="s">
        <v>192</v>
      </c>
      <c r="L8" s="198">
        <v>0</v>
      </c>
      <c r="M8" s="201">
        <v>3678997.781477944</v>
      </c>
      <c r="N8" s="214">
        <f t="shared" si="2"/>
        <v>3678997.781477944</v>
      </c>
      <c r="O8" s="211" t="s">
        <v>161</v>
      </c>
      <c r="P8" s="207">
        <v>18</v>
      </c>
      <c r="Q8" s="207">
        <v>210000</v>
      </c>
      <c r="R8" s="208">
        <f>Q8 * P8</f>
        <v>3780000</v>
      </c>
      <c r="S8" s="181">
        <v>2.35</v>
      </c>
      <c r="T8" s="181">
        <v>0.43</v>
      </c>
      <c r="U8" s="150">
        <f t="shared" si="3"/>
        <v>1581969.0460355158</v>
      </c>
      <c r="W8" s="193">
        <f t="shared" si="4"/>
        <v>0</v>
      </c>
      <c r="X8" s="193">
        <f t="shared" si="1"/>
        <v>5</v>
      </c>
      <c r="Y8" s="218">
        <f t="shared" si="5"/>
        <v>5</v>
      </c>
      <c r="Z8" s="218" t="s">
        <v>158</v>
      </c>
      <c r="AA8" s="218">
        <v>0</v>
      </c>
    </row>
    <row r="9" spans="2:27" x14ac:dyDescent="0.25">
      <c r="K9" s="148" t="s">
        <v>240</v>
      </c>
      <c r="L9" s="152">
        <f>SUM(L6:L8)</f>
        <v>930000</v>
      </c>
      <c r="M9" s="152">
        <f>SUM(M6:M8)</f>
        <v>5270000</v>
      </c>
      <c r="N9" s="192">
        <f>SUM(N6:N8)</f>
        <v>6200000</v>
      </c>
      <c r="O9" s="191"/>
      <c r="P9" s="192"/>
      <c r="Q9" s="192"/>
      <c r="R9" s="192"/>
      <c r="S9" s="148"/>
      <c r="T9" s="148"/>
      <c r="U9" s="220">
        <f>SUM(U6:U8)</f>
        <v>1424865.0619485416</v>
      </c>
    </row>
    <row r="10" spans="2:27" x14ac:dyDescent="0.25">
      <c r="G10" s="156"/>
      <c r="H10" s="156"/>
    </row>
    <row r="11" spans="2:27" x14ac:dyDescent="0.25">
      <c r="K11" s="189" t="s">
        <v>174</v>
      </c>
      <c r="L11" s="190">
        <f>SUM(L9:M9)</f>
        <v>6200000</v>
      </c>
      <c r="M11" s="150"/>
      <c r="O11" s="194"/>
      <c r="X11" s="184" t="s">
        <v>255</v>
      </c>
      <c r="Y11" s="150">
        <f>L11</f>
        <v>6200000</v>
      </c>
      <c r="Z11" s="194" t="s">
        <v>244</v>
      </c>
      <c r="AA11" s="150">
        <f>C8</f>
        <v>6200000</v>
      </c>
    </row>
    <row r="12" spans="2:27" x14ac:dyDescent="0.25">
      <c r="X12" t="s">
        <v>254</v>
      </c>
      <c r="Y12" s="180">
        <f>L8</f>
        <v>0</v>
      </c>
      <c r="Z12" s="195" t="s">
        <v>244</v>
      </c>
      <c r="AA12">
        <v>0</v>
      </c>
    </row>
    <row r="13" spans="2:27" x14ac:dyDescent="0.25">
      <c r="O13" s="195"/>
      <c r="X13" t="s">
        <v>252</v>
      </c>
      <c r="Y13" s="150">
        <f>L9</f>
        <v>930000</v>
      </c>
      <c r="Z13" s="195" t="s">
        <v>244</v>
      </c>
      <c r="AA13" s="150">
        <f>C6</f>
        <v>930000</v>
      </c>
    </row>
    <row r="14" spans="2:27" x14ac:dyDescent="0.25">
      <c r="X14" t="s">
        <v>253</v>
      </c>
      <c r="Y14" s="150">
        <f>M9</f>
        <v>5270000</v>
      </c>
      <c r="Z14" s="195" t="s">
        <v>244</v>
      </c>
      <c r="AA14" s="150">
        <f>C7</f>
        <v>5270000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1(b) Scratch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2022-02-22T16:52:25Z</dcterms:modified>
</cp:coreProperties>
</file>