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chickasawnation-my.sharepoint.com/personal/daniel_carpenter_chickasaw_net/Documents/Documents/GitHub/OU-DSA/Metaheuristics/04 - Exams/Final Exam/PDF Submission/Solution Checks/"/>
    </mc:Choice>
  </mc:AlternateContent>
  <xr:revisionPtr revIDLastSave="1441" documentId="8_{95246F2C-C168-41E5-A1C7-009DBE91BAA9}" xr6:coauthVersionLast="46" xr6:coauthVersionMax="46" xr10:uidLastSave="{5C0A3840-86A0-494D-914C-4E7FD8CA6106}"/>
  <bookViews>
    <workbookView xWindow="-120" yWindow="-120" windowWidth="29040" windowHeight="15840" activeTab="3" xr2:uid="{13749BB5-FA31-4FD1-84DD-A03444A0C98E}"/>
  </bookViews>
  <sheets>
    <sheet name="Problem 1" sheetId="1" r:id="rId1"/>
    <sheet name="Problem 2" sheetId="2" r:id="rId2"/>
    <sheet name="Problem 3 (i)" sheetId="3" r:id="rId3"/>
    <sheet name="Problem 3 (ii)" sheetId="4" r:id="rId4"/>
  </sheets>
  <definedNames>
    <definedName name="_xlnm.Print_Area" localSheetId="3">'Problem 3 (ii)'!$B$2:$W$10</definedName>
    <definedName name="x1_" localSheetId="3">'Problem 3 (ii)'!#REF!</definedName>
    <definedName name="x1_">'Problem 3 (i)'!$C$6</definedName>
    <definedName name="x2_" localSheetId="3">'Problem 3 (ii)'!#REF!</definedName>
    <definedName name="x2_">'Problem 3 (i)'!$D$6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4" l="1"/>
  <c r="K12" i="4"/>
  <c r="K16" i="4"/>
  <c r="D7" i="4"/>
  <c r="L12" i="4"/>
  <c r="L16" i="4"/>
  <c r="K18" i="4"/>
  <c r="L18" i="4"/>
  <c r="K17" i="4"/>
  <c r="L17" i="4"/>
  <c r="K15" i="4"/>
  <c r="L15" i="4"/>
  <c r="D9" i="4"/>
  <c r="L30" i="4"/>
  <c r="C9" i="4"/>
  <c r="K30" i="4"/>
  <c r="D8" i="4"/>
  <c r="L21" i="4"/>
  <c r="C8" i="4"/>
  <c r="K21" i="4"/>
  <c r="D6" i="4"/>
  <c r="L3" i="4"/>
  <c r="C6" i="4"/>
  <c r="K3" i="4"/>
  <c r="J30" i="4"/>
  <c r="J21" i="4"/>
  <c r="J12" i="4"/>
  <c r="J3" i="4"/>
  <c r="K36" i="4"/>
  <c r="L36" i="4"/>
  <c r="M36" i="4"/>
  <c r="K35" i="4"/>
  <c r="L35" i="4"/>
  <c r="M35" i="4"/>
  <c r="K34" i="4"/>
  <c r="L34" i="4"/>
  <c r="M34" i="4"/>
  <c r="K33" i="4"/>
  <c r="L33" i="4"/>
  <c r="M33" i="4"/>
  <c r="J32" i="4"/>
  <c r="L31" i="4"/>
  <c r="K31" i="4"/>
  <c r="M30" i="4"/>
  <c r="K27" i="4"/>
  <c r="L27" i="4"/>
  <c r="M27" i="4"/>
  <c r="K26" i="4"/>
  <c r="L26" i="4"/>
  <c r="M26" i="4"/>
  <c r="K25" i="4"/>
  <c r="L25" i="4"/>
  <c r="M25" i="4"/>
  <c r="K24" i="4"/>
  <c r="L24" i="4"/>
  <c r="M24" i="4"/>
  <c r="J23" i="4"/>
  <c r="L22" i="4"/>
  <c r="K22" i="4"/>
  <c r="M21" i="4"/>
  <c r="M18" i="4"/>
  <c r="M17" i="4"/>
  <c r="M16" i="4"/>
  <c r="M15" i="4"/>
  <c r="J14" i="4"/>
  <c r="L13" i="4"/>
  <c r="K13" i="4"/>
  <c r="M12" i="4"/>
  <c r="K9" i="4"/>
  <c r="L9" i="4"/>
  <c r="M9" i="4"/>
  <c r="K8" i="4"/>
  <c r="L8" i="4"/>
  <c r="M8" i="4"/>
  <c r="K7" i="4"/>
  <c r="L7" i="4"/>
  <c r="M7" i="4"/>
  <c r="K6" i="4"/>
  <c r="L6" i="4"/>
  <c r="M6" i="4"/>
  <c r="J5" i="4"/>
  <c r="L4" i="4"/>
  <c r="K4" i="4"/>
  <c r="M3" i="4"/>
  <c r="C4" i="4"/>
  <c r="D4" i="4"/>
  <c r="B5" i="4"/>
  <c r="U3" i="4"/>
  <c r="E6" i="4"/>
  <c r="E7" i="4"/>
  <c r="E8" i="4"/>
  <c r="E9" i="4"/>
  <c r="E3" i="3"/>
  <c r="E3" i="4"/>
  <c r="C13" i="3"/>
  <c r="D13" i="3"/>
  <c r="E13" i="3"/>
  <c r="C14" i="3"/>
  <c r="D14" i="3"/>
  <c r="E14" i="3"/>
  <c r="C15" i="3"/>
  <c r="D15" i="3"/>
  <c r="E15" i="3"/>
  <c r="C16" i="3"/>
  <c r="D16" i="3"/>
  <c r="E16" i="3"/>
  <c r="E6" i="3"/>
  <c r="E10" i="3"/>
  <c r="E18" i="3"/>
  <c r="D18" i="3"/>
  <c r="C18" i="3"/>
  <c r="C23" i="3"/>
  <c r="C29" i="3"/>
  <c r="D23" i="3"/>
  <c r="D29" i="3"/>
  <c r="E29" i="3"/>
  <c r="C30" i="3"/>
  <c r="D30" i="3"/>
  <c r="E30" i="3"/>
  <c r="C31" i="3"/>
  <c r="D31" i="3"/>
  <c r="E31" i="3"/>
  <c r="C32" i="3"/>
  <c r="D32" i="3"/>
  <c r="E32" i="3"/>
  <c r="E23" i="3"/>
  <c r="E26" i="3"/>
  <c r="E34" i="3"/>
  <c r="D34" i="3"/>
  <c r="C34" i="3"/>
  <c r="C39" i="3"/>
  <c r="C45" i="3"/>
  <c r="D39" i="3"/>
  <c r="D45" i="3"/>
  <c r="E45" i="3"/>
  <c r="C46" i="3"/>
  <c r="D46" i="3"/>
  <c r="E46" i="3"/>
  <c r="C47" i="3"/>
  <c r="D47" i="3"/>
  <c r="E47" i="3"/>
  <c r="C48" i="3"/>
  <c r="D48" i="3"/>
  <c r="E48" i="3"/>
  <c r="E39" i="3"/>
  <c r="E42" i="3"/>
  <c r="E50" i="3"/>
  <c r="D50" i="3"/>
  <c r="C50" i="3"/>
  <c r="C51" i="3"/>
  <c r="C52" i="3"/>
  <c r="B44" i="3"/>
  <c r="D42" i="3"/>
  <c r="C42" i="3"/>
  <c r="C35" i="3"/>
  <c r="C36" i="3"/>
  <c r="B28" i="3"/>
  <c r="D26" i="3"/>
  <c r="C26" i="3"/>
  <c r="C19" i="3"/>
  <c r="C20" i="3"/>
  <c r="C10" i="3"/>
  <c r="D10" i="3"/>
  <c r="B12" i="3"/>
  <c r="W6" i="2"/>
  <c r="K6" i="1"/>
  <c r="K5" i="1"/>
  <c r="K4" i="1"/>
  <c r="K3" i="1"/>
  <c r="E15" i="1"/>
  <c r="C17" i="1"/>
  <c r="F3" i="1"/>
  <c r="F7" i="1"/>
  <c r="F4" i="1"/>
  <c r="F8" i="1"/>
  <c r="F5" i="1"/>
  <c r="F9" i="1"/>
  <c r="H5" i="1"/>
  <c r="H4" i="1"/>
  <c r="H3" i="1"/>
</calcChain>
</file>

<file path=xl/sharedStrings.xml><?xml version="1.0" encoding="utf-8"?>
<sst xmlns="http://schemas.openxmlformats.org/spreadsheetml/2006/main" count="176" uniqueCount="60">
  <si>
    <t>Homes</t>
  </si>
  <si>
    <t>Duplex</t>
  </si>
  <si>
    <t>MinPark</t>
  </si>
  <si>
    <t>Percent Threshold</t>
  </si>
  <si>
    <t># Threshold</t>
  </si>
  <si>
    <t>Actually Developed</t>
  </si>
  <si>
    <t>Meets Criteria?</t>
  </si>
  <si>
    <t>numNewBuilds[b] &gt;= newBuildPercShare[b] * sum[b](numNewBuilds[b]), forall b in Businesses</t>
  </si>
  <si>
    <t>old</t>
  </si>
  <si>
    <t>new</t>
  </si>
  <si>
    <t>total</t>
  </si>
  <si>
    <t>cost</t>
  </si>
  <si>
    <t>implied demos</t>
  </si>
  <si>
    <t>Node 1</t>
  </si>
  <si>
    <t>Fathomed:</t>
  </si>
  <si>
    <t>Fathomed: Infeasible Solution</t>
  </si>
  <si>
    <t>Round 2: Try to make y integer</t>
  </si>
  <si>
    <t>Round 3: Try to make x integer</t>
  </si>
  <si>
    <t>Round 4: Try to make y integer</t>
  </si>
  <si>
    <t>Current &amp; Final Optimal Integer feasible solution</t>
  </si>
  <si>
    <t>Integer feasible, but less than incumbent solution</t>
  </si>
  <si>
    <t>Cannot have y&gt;=2 while x = 6</t>
  </si>
  <si>
    <t>(Infeas.) Solution would be 2.5*6 + 5*2 = 27, (&gt;=26)</t>
  </si>
  <si>
    <t>Cannot have y&gt;=3 while x = 4</t>
  </si>
  <si>
    <t>(Infeas.) Solution would be 2.5*4 + 5*3 = 28, (&gt;=26)</t>
  </si>
  <si>
    <t xml:space="preserve">Finished here since node 5 children </t>
  </si>
  <si>
    <t>Round 1: Solved by AMPL: Fix x=4 and solve for y (see code above)</t>
  </si>
  <si>
    <t>found nothing better and/or feasible</t>
  </si>
  <si>
    <t>Node 2: try lower y &lt;= 2</t>
  </si>
  <si>
    <t>Node  3: try upper y &gt;= 3</t>
  </si>
  <si>
    <t>Node 5: try upper x &gt;= 6</t>
  </si>
  <si>
    <t>Node 4: try lower x &lt;= 5</t>
  </si>
  <si>
    <t>Node 6:  try lower y &lt;= 1</t>
  </si>
  <si>
    <t>Node 7: try upper y &gt;= 2</t>
  </si>
  <si>
    <t>Fitness Evaluation</t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</si>
  <si>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</si>
  <si>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2</t>
    </r>
  </si>
  <si>
    <t>Current Solution</t>
  </si>
  <si>
    <r>
      <t>Starting Solution, S</t>
    </r>
    <r>
      <rPr>
        <vertAlign val="subscript"/>
        <sz val="11"/>
        <color theme="1"/>
        <rFont val="Calibri"/>
        <family val="2"/>
        <scheme val="minor"/>
      </rPr>
      <t>0</t>
    </r>
  </si>
  <si>
    <t>Neighbor 1 (x1 + 1, x2)</t>
  </si>
  <si>
    <t>Neighbor 2 (x1 - 1, x2)</t>
  </si>
  <si>
    <t>Neighbor 3 (x1, x2 + 1)</t>
  </si>
  <si>
    <t>Neighbor 4 (x1, x2 - 1)</t>
  </si>
  <si>
    <t>Done?</t>
  </si>
  <si>
    <t>Iteration 1</t>
  </si>
  <si>
    <r>
      <t>=x</t>
    </r>
    <r>
      <rPr>
        <vertAlign val="subscript"/>
        <sz val="11"/>
        <color theme="3" tint="0.39994506668294322"/>
        <rFont val="Calibri"/>
        <family val="2"/>
        <scheme val="minor"/>
      </rPr>
      <t xml:space="preserve">1 </t>
    </r>
    <r>
      <rPr>
        <sz val="11"/>
        <color theme="3" tint="0.39991454817346722"/>
        <rFont val="Calibri"/>
        <family val="2"/>
        <scheme val="minor"/>
      </rPr>
      <t>*cos(x</t>
    </r>
    <r>
      <rPr>
        <vertAlign val="subscript"/>
        <sz val="11"/>
        <color theme="3" tint="0.39988402966399123"/>
        <rFont val="Calibri"/>
        <family val="2"/>
        <scheme val="minor"/>
      </rPr>
      <t>1</t>
    </r>
    <r>
      <rPr>
        <sz val="11"/>
        <color theme="3" tint="0.39985351115451523"/>
        <rFont val="Calibri"/>
        <family val="2"/>
        <scheme val="minor"/>
      </rPr>
      <t>)*sin(x</t>
    </r>
    <r>
      <rPr>
        <vertAlign val="subscript"/>
        <sz val="11"/>
        <color theme="3" tint="0.39982299264503923"/>
        <rFont val="Calibri"/>
        <family val="2"/>
        <scheme val="minor"/>
      </rPr>
      <t>2</t>
    </r>
    <r>
      <rPr>
        <sz val="11"/>
        <color theme="3" tint="0.39979247413556324"/>
        <rFont val="Calibri"/>
        <family val="2"/>
        <scheme val="minor"/>
      </rPr>
      <t>) + 0.5*x</t>
    </r>
    <r>
      <rPr>
        <vertAlign val="subscript"/>
        <sz val="11"/>
        <color theme="3" tint="0.39976195562608724"/>
        <rFont val="Calibri"/>
        <family val="2"/>
        <scheme val="minor"/>
      </rPr>
      <t>2</t>
    </r>
  </si>
  <si>
    <t>…</t>
  </si>
  <si>
    <t>(New) Best Neighbor</t>
  </si>
  <si>
    <t>is Best Neighbor Same as Old?</t>
  </si>
  <si>
    <t>Best Neighbor (current)</t>
  </si>
  <si>
    <t>Iteration 2</t>
  </si>
  <si>
    <t>done if same</t>
  </si>
  <si>
    <t>current solution from past iteration</t>
  </si>
  <si>
    <t>=min(neighbors, best_neighbor)</t>
  </si>
  <si>
    <t>done if same: end if end while</t>
  </si>
  <si>
    <t>Calculation Note / Comment</t>
  </si>
  <si>
    <t>Iteration 3</t>
  </si>
  <si>
    <t>Guiding Solution</t>
  </si>
  <si>
    <t>Initiating Solution</t>
  </si>
  <si>
    <t>Path to the guided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</si>
</sst>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0.0%"/>
    <numFmt numFmtId="166" formatCode="_(* #,##0.0000_);_(* \(#,##0.0000\);_(* &quot;-&quot;??_);_(@_)"/>
    <numFmt numFmtId="169" formatCode="0.0000"/>
    <numFmt numFmtId="171" formatCode="#,##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vertAlign val="subscript"/>
      <sz val="11"/>
      <color theme="3" tint="0.39994506668294322"/>
      <name val="Calibri"/>
      <family val="2"/>
      <scheme val="minor"/>
    </font>
    <font>
      <sz val="11"/>
      <color theme="3" tint="0.39991454817346722"/>
      <name val="Calibri"/>
      <family val="2"/>
      <scheme val="minor"/>
    </font>
    <font>
      <vertAlign val="subscript"/>
      <sz val="11"/>
      <color theme="3" tint="0.39988402966399123"/>
      <name val="Calibri"/>
      <family val="2"/>
      <scheme val="minor"/>
    </font>
    <font>
      <sz val="11"/>
      <color theme="3" tint="0.39985351115451523"/>
      <name val="Calibri"/>
      <family val="2"/>
      <scheme val="minor"/>
    </font>
    <font>
      <vertAlign val="subscript"/>
      <sz val="11"/>
      <color theme="3" tint="0.39982299264503923"/>
      <name val="Calibri"/>
      <family val="2"/>
      <scheme val="minor"/>
    </font>
    <font>
      <sz val="11"/>
      <color theme="3" tint="0.39979247413556324"/>
      <name val="Calibri"/>
      <family val="2"/>
      <scheme val="minor"/>
    </font>
    <font>
      <vertAlign val="subscript"/>
      <sz val="11"/>
      <color theme="3" tint="0.39976195562608724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4" tint="0.399914548173467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4" tint="0.39991454817346722"/>
      </top>
      <bottom style="thin">
        <color theme="0" tint="-0.14990691854609822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4" tint="0.399945066682943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4" tint="0.399945066682943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4" tint="0.399945066682943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4" tint="0.39991454817346722"/>
      </top>
      <bottom style="thin">
        <color theme="0" tint="-0.14990691854609822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43" fontId="1" fillId="0" borderId="0" applyFont="0" applyFill="0" applyBorder="0" applyAlignment="0" applyProtection="0"/>
    <xf numFmtId="0" fontId="6" fillId="4" borderId="3" applyNumberFormat="0" applyAlignment="0" applyProtection="0"/>
  </cellStyleXfs>
  <cellXfs count="50">
    <xf numFmtId="0" fontId="0" fillId="0" borderId="0" xfId="0"/>
    <xf numFmtId="9" fontId="2" fillId="2" borderId="0" xfId="2" applyNumberFormat="1"/>
    <xf numFmtId="0" fontId="2" fillId="2" borderId="0" xfId="2"/>
    <xf numFmtId="0" fontId="3" fillId="3" borderId="1" xfId="3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4" fillId="0" borderId="2" xfId="0" applyFont="1" applyBorder="1" applyAlignment="1">
      <alignment horizontal="center" wrapText="1"/>
    </xf>
    <xf numFmtId="164" fontId="5" fillId="0" borderId="0" xfId="1" applyNumberFormat="1" applyFont="1"/>
    <xf numFmtId="43" fontId="0" fillId="0" borderId="0" xfId="4" applyFont="1"/>
    <xf numFmtId="41" fontId="0" fillId="0" borderId="0" xfId="0" applyNumberFormat="1"/>
    <xf numFmtId="0" fontId="4" fillId="0" borderId="0" xfId="0" applyFont="1" applyAlignment="1">
      <alignment horizontal="right"/>
    </xf>
    <xf numFmtId="0" fontId="6" fillId="4" borderId="3" xfId="5"/>
    <xf numFmtId="0" fontId="0" fillId="0" borderId="0" xfId="0" applyAlignment="1">
      <alignment horizontal="centerContinuous"/>
    </xf>
    <xf numFmtId="0" fontId="0" fillId="0" borderId="2" xfId="0" applyBorder="1"/>
    <xf numFmtId="0" fontId="7" fillId="0" borderId="2" xfId="0" applyFont="1" applyBorder="1" applyAlignment="1">
      <alignment horizontal="right"/>
    </xf>
    <xf numFmtId="0" fontId="4" fillId="0" borderId="0" xfId="0" applyFont="1" applyAlignment="1">
      <alignment horizontal="right" indent="1"/>
    </xf>
    <xf numFmtId="0" fontId="4" fillId="0" borderId="0" xfId="0" applyFont="1" applyAlignment="1">
      <alignment horizontal="right" indent="2"/>
    </xf>
    <xf numFmtId="0" fontId="4" fillId="0" borderId="0" xfId="0" applyFont="1" applyAlignment="1">
      <alignment horizontal="right" indent="3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169" fontId="6" fillId="4" borderId="3" xfId="5" applyNumberFormat="1"/>
    <xf numFmtId="0" fontId="0" fillId="0" borderId="0" xfId="0" applyFont="1" applyAlignment="1">
      <alignment horizontal="right"/>
    </xf>
    <xf numFmtId="0" fontId="10" fillId="0" borderId="0" xfId="0" quotePrefix="1" applyFont="1"/>
    <xf numFmtId="0" fontId="6" fillId="6" borderId="4" xfId="0" applyFont="1" applyFill="1" applyBorder="1" applyAlignment="1">
      <alignment horizontal="right"/>
    </xf>
    <xf numFmtId="0" fontId="6" fillId="6" borderId="4" xfId="0" applyFont="1" applyFill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71" fontId="6" fillId="6" borderId="4" xfId="4" applyNumberFormat="1" applyFont="1" applyFill="1" applyBorder="1"/>
    <xf numFmtId="0" fontId="18" fillId="0" borderId="7" xfId="0" quotePrefix="1" applyFont="1" applyBorder="1"/>
    <xf numFmtId="0" fontId="0" fillId="0" borderId="7" xfId="0" applyBorder="1"/>
    <xf numFmtId="0" fontId="4" fillId="5" borderId="0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169" fontId="0" fillId="0" borderId="10" xfId="4" applyNumberFormat="1" applyFont="1" applyBorder="1"/>
    <xf numFmtId="0" fontId="0" fillId="0" borderId="11" xfId="0" applyBorder="1"/>
    <xf numFmtId="0" fontId="0" fillId="0" borderId="12" xfId="0" applyBorder="1"/>
    <xf numFmtId="169" fontId="0" fillId="0" borderId="13" xfId="4" applyNumberFormat="1" applyFont="1" applyBorder="1"/>
    <xf numFmtId="0" fontId="0" fillId="0" borderId="14" xfId="0" applyBorder="1"/>
    <xf numFmtId="0" fontId="0" fillId="0" borderId="15" xfId="0" applyBorder="1"/>
    <xf numFmtId="169" fontId="0" fillId="0" borderId="16" xfId="4" applyNumberFormat="1" applyFont="1" applyBorder="1"/>
    <xf numFmtId="0" fontId="4" fillId="7" borderId="0" xfId="0" applyFont="1" applyFill="1" applyBorder="1" applyAlignment="1">
      <alignment horizontal="centerContinuous"/>
    </xf>
    <xf numFmtId="0" fontId="0" fillId="7" borderId="0" xfId="0" applyFill="1" applyBorder="1" applyAlignment="1">
      <alignment horizontal="centerContinuous"/>
    </xf>
    <xf numFmtId="0" fontId="0" fillId="0" borderId="5" xfId="0" applyBorder="1" applyAlignment="1">
      <alignment horizontal="right"/>
    </xf>
    <xf numFmtId="0" fontId="0" fillId="0" borderId="17" xfId="0" applyBorder="1"/>
    <xf numFmtId="166" fontId="0" fillId="0" borderId="6" xfId="4" applyNumberFormat="1" applyFont="1" applyBorder="1"/>
    <xf numFmtId="0" fontId="0" fillId="0" borderId="0" xfId="0" applyBorder="1" applyAlignment="1">
      <alignment horizontal="center"/>
    </xf>
    <xf numFmtId="0" fontId="19" fillId="0" borderId="0" xfId="0" applyFont="1"/>
    <xf numFmtId="0" fontId="20" fillId="0" borderId="0" xfId="0" applyFont="1"/>
  </cellXfs>
  <cellStyles count="6">
    <cellStyle name="Bad" xfId="2" builtinId="27"/>
    <cellStyle name="Comma" xfId="4" builtinId="3"/>
    <cellStyle name="Input" xfId="3" builtinId="20"/>
    <cellStyle name="Normal" xfId="0" builtinId="0"/>
    <cellStyle name="Output" xfId="5" builtinId="21"/>
    <cellStyle name="Percent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256761</xdr:colOff>
      <xdr:row>17</xdr:row>
      <xdr:rowOff>974</xdr:rowOff>
    </xdr:from>
    <xdr:to>
      <xdr:col>6</xdr:col>
      <xdr:colOff>270208</xdr:colOff>
      <xdr:row>21</xdr:row>
      <xdr:rowOff>153374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74DD5FFE-8FC7-4323-A321-5678E4221B7C}"/>
            </a:ext>
          </a:extLst>
        </xdr:cNvPr>
        <xdr:cNvSpPr>
          <a:spLocks/>
        </xdr:cNvSpPr>
      </xdr:nvSpPr>
      <xdr:spPr>
        <a:xfrm>
          <a:off x="1466996" y="4191974"/>
          <a:ext cx="1828800" cy="9144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Z</a:t>
          </a:r>
          <a:r>
            <a:rPr kumimoji="0" lang="en-US" sz="1200" b="0" i="0" u="none" strike="noStrike" kern="0" cap="none" spc="0" normalizeH="0" baseline="3000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*</a:t>
          </a:r>
          <a:r>
            <a:rPr kumimoji="0" lang="en-US" sz="1200" b="0" i="0" u="none" strike="noStrike" kern="0" cap="none" spc="0" normalizeH="0" baseline="-2500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LP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 = 24.5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x = 5, y = 2 </a:t>
          </a:r>
        </a:p>
      </xdr:txBody>
    </xdr:sp>
    <xdr:clientData/>
  </xdr:twoCellAnchor>
  <xdr:twoCellAnchor>
    <xdr:from>
      <xdr:col>10</xdr:col>
      <xdr:colOff>179946</xdr:colOff>
      <xdr:row>1</xdr:row>
      <xdr:rowOff>66262</xdr:rowOff>
    </xdr:from>
    <xdr:to>
      <xdr:col>13</xdr:col>
      <xdr:colOff>193393</xdr:colOff>
      <xdr:row>6</xdr:row>
      <xdr:rowOff>28162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99A66437-73DA-4378-B06F-D3C216722169}"/>
            </a:ext>
          </a:extLst>
        </xdr:cNvPr>
        <xdr:cNvSpPr>
          <a:spLocks/>
        </xdr:cNvSpPr>
      </xdr:nvSpPr>
      <xdr:spPr>
        <a:xfrm>
          <a:off x="5626005" y="256762"/>
          <a:ext cx="1828800" cy="914400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chemeClr val="tx2"/>
              </a:solidFill>
            </a:rPr>
            <a:t>Z</a:t>
          </a:r>
          <a:r>
            <a:rPr lang="en-US" sz="1200" baseline="30000">
              <a:solidFill>
                <a:schemeClr val="tx2"/>
              </a:solidFill>
            </a:rPr>
            <a:t>*</a:t>
          </a:r>
          <a:r>
            <a:rPr lang="en-US" sz="1200" baseline="-25000">
              <a:solidFill>
                <a:schemeClr val="tx2"/>
              </a:solidFill>
            </a:rPr>
            <a:t>LP</a:t>
          </a:r>
          <a:r>
            <a:rPr lang="en-US" sz="1200" baseline="0">
              <a:solidFill>
                <a:schemeClr val="tx2"/>
              </a:solidFill>
            </a:rPr>
            <a:t> = 26.8</a:t>
          </a:r>
        </a:p>
        <a:p>
          <a:pPr algn="ctr"/>
          <a:r>
            <a:rPr lang="en-US" sz="1200" baseline="0">
              <a:solidFill>
                <a:schemeClr val="tx2"/>
              </a:solidFill>
            </a:rPr>
            <a:t>x = 4, y =  2.8</a:t>
          </a:r>
        </a:p>
      </xdr:txBody>
    </xdr:sp>
    <xdr:clientData/>
  </xdr:twoCellAnchor>
  <xdr:twoCellAnchor>
    <xdr:from>
      <xdr:col>6</xdr:col>
      <xdr:colOff>467872</xdr:colOff>
      <xdr:row>9</xdr:row>
      <xdr:rowOff>12935</xdr:rowOff>
    </xdr:from>
    <xdr:to>
      <xdr:col>9</xdr:col>
      <xdr:colOff>481319</xdr:colOff>
      <xdr:row>13</xdr:row>
      <xdr:rowOff>165335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D77CE4CC-79E8-41F7-8C65-C4369F1F066F}"/>
            </a:ext>
          </a:extLst>
        </xdr:cNvPr>
        <xdr:cNvSpPr>
          <a:spLocks/>
        </xdr:cNvSpPr>
      </xdr:nvSpPr>
      <xdr:spPr>
        <a:xfrm>
          <a:off x="3493460" y="2108435"/>
          <a:ext cx="1828800" cy="914400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Z</a:t>
          </a:r>
          <a:r>
            <a:rPr kumimoji="0" lang="en-US" sz="1200" b="0" i="0" u="none" strike="noStrike" kern="0" cap="none" spc="0" normalizeH="0" baseline="3000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*</a:t>
          </a:r>
          <a:r>
            <a:rPr kumimoji="0" lang="en-US" sz="1200" b="0" i="0" u="none" strike="noStrike" kern="0" cap="none" spc="0" normalizeH="0" baseline="-2500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LP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 = 25.33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x = 5.33, y =  2</a:t>
          </a:r>
        </a:p>
      </xdr:txBody>
    </xdr:sp>
    <xdr:clientData/>
  </xdr:twoCellAnchor>
  <xdr:twoCellAnchor>
    <xdr:from>
      <xdr:col>13</xdr:col>
      <xdr:colOff>484287</xdr:colOff>
      <xdr:row>9</xdr:row>
      <xdr:rowOff>58465</xdr:rowOff>
    </xdr:from>
    <xdr:to>
      <xdr:col>16</xdr:col>
      <xdr:colOff>497734</xdr:colOff>
      <xdr:row>14</xdr:row>
      <xdr:rowOff>20365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6A66E0A-EB13-489D-AFB0-584BF48B1529}"/>
            </a:ext>
          </a:extLst>
        </xdr:cNvPr>
        <xdr:cNvSpPr>
          <a:spLocks/>
        </xdr:cNvSpPr>
      </xdr:nvSpPr>
      <xdr:spPr>
        <a:xfrm>
          <a:off x="7745699" y="2153965"/>
          <a:ext cx="1828800" cy="9144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Infeasible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with y &gt;= 3</a:t>
          </a:r>
        </a:p>
      </xdr:txBody>
    </xdr:sp>
    <xdr:clientData/>
  </xdr:twoCellAnchor>
  <xdr:twoCellAnchor>
    <xdr:from>
      <xdr:col>10</xdr:col>
      <xdr:colOff>167094</xdr:colOff>
      <xdr:row>17</xdr:row>
      <xdr:rowOff>974</xdr:rowOff>
    </xdr:from>
    <xdr:to>
      <xdr:col>13</xdr:col>
      <xdr:colOff>180541</xdr:colOff>
      <xdr:row>21</xdr:row>
      <xdr:rowOff>153374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FDD48AD-2F73-4FC1-9AEC-B6685E3ABA37}"/>
            </a:ext>
          </a:extLst>
        </xdr:cNvPr>
        <xdr:cNvSpPr>
          <a:spLocks/>
        </xdr:cNvSpPr>
      </xdr:nvSpPr>
      <xdr:spPr>
        <a:xfrm>
          <a:off x="5613153" y="4191974"/>
          <a:ext cx="1828800" cy="914400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Z</a:t>
          </a:r>
          <a:r>
            <a:rPr kumimoji="0" lang="en-US" sz="1200" b="0" i="0" u="none" strike="noStrike" kern="0" cap="none" spc="0" normalizeH="0" baseline="3000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*</a:t>
          </a:r>
          <a:r>
            <a:rPr kumimoji="0" lang="en-US" sz="1200" b="0" i="0" u="none" strike="noStrike" kern="0" cap="none" spc="0" normalizeH="0" baseline="-2500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LP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 = 24.6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x = 6, y = 1.6 </a:t>
          </a:r>
        </a:p>
      </xdr:txBody>
    </xdr:sp>
    <xdr:clientData/>
  </xdr:twoCellAnchor>
  <xdr:twoCellAnchor>
    <xdr:from>
      <xdr:col>6</xdr:col>
      <xdr:colOff>467870</xdr:colOff>
      <xdr:row>26</xdr:row>
      <xdr:rowOff>152498</xdr:rowOff>
    </xdr:from>
    <xdr:to>
      <xdr:col>9</xdr:col>
      <xdr:colOff>481317</xdr:colOff>
      <xdr:row>31</xdr:row>
      <xdr:rowOff>114398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8E9BDF1D-03FD-41CA-B370-02B884CD5184}"/>
            </a:ext>
          </a:extLst>
        </xdr:cNvPr>
        <xdr:cNvSpPr>
          <a:spLocks/>
        </xdr:cNvSpPr>
      </xdr:nvSpPr>
      <xdr:spPr>
        <a:xfrm>
          <a:off x="3493458" y="6438998"/>
          <a:ext cx="1828800" cy="914400"/>
        </a:xfrm>
        <a:prstGeom prst="ellipse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Z</a:t>
          </a:r>
          <a:r>
            <a:rPr kumimoji="0" lang="en-US" sz="1200" b="0" i="0" u="none" strike="noStrike" kern="0" cap="none" spc="0" normalizeH="0" baseline="3000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*</a:t>
          </a:r>
          <a:r>
            <a:rPr kumimoji="0" lang="en-US" sz="1200" b="0" i="0" u="none" strike="noStrike" kern="0" cap="none" spc="0" normalizeH="0" baseline="-2500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LP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 = 23.5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x = 7, y =  1</a:t>
          </a:r>
        </a:p>
      </xdr:txBody>
    </xdr:sp>
    <xdr:clientData/>
  </xdr:twoCellAnchor>
  <xdr:twoCellAnchor>
    <xdr:from>
      <xdr:col>13</xdr:col>
      <xdr:colOff>471434</xdr:colOff>
      <xdr:row>26</xdr:row>
      <xdr:rowOff>152498</xdr:rowOff>
    </xdr:from>
    <xdr:to>
      <xdr:col>16</xdr:col>
      <xdr:colOff>484881</xdr:colOff>
      <xdr:row>31</xdr:row>
      <xdr:rowOff>114398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775550D6-5835-4C62-A3C0-652C9E14A3F9}"/>
            </a:ext>
          </a:extLst>
        </xdr:cNvPr>
        <xdr:cNvSpPr>
          <a:spLocks/>
        </xdr:cNvSpPr>
      </xdr:nvSpPr>
      <xdr:spPr>
        <a:xfrm>
          <a:off x="7732846" y="6438998"/>
          <a:ext cx="1828800" cy="9144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363636"/>
              </a:solidFill>
              <a:effectLst/>
              <a:uLnTx/>
              <a:uFillTx/>
              <a:latin typeface="+mn-lt"/>
              <a:ea typeface="+mn-ea"/>
              <a:cs typeface="+mn-cs"/>
            </a:rPr>
            <a:t>Infeasible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363636"/>
              </a:solidFill>
              <a:effectLst/>
              <a:uLnTx/>
              <a:uFillTx/>
              <a:latin typeface="+mn-lt"/>
              <a:ea typeface="+mn-ea"/>
              <a:cs typeface="+mn-cs"/>
            </a:rPr>
            <a:t>with y &gt;= 2 while x = 6</a:t>
          </a:r>
        </a:p>
      </xdr:txBody>
    </xdr:sp>
    <xdr:clientData/>
  </xdr:twoCellAnchor>
  <xdr:twoCellAnchor>
    <xdr:from>
      <xdr:col>8</xdr:col>
      <xdr:colOff>172036</xdr:colOff>
      <xdr:row>6</xdr:row>
      <xdr:rowOff>28162</xdr:rowOff>
    </xdr:from>
    <xdr:to>
      <xdr:col>11</xdr:col>
      <xdr:colOff>489229</xdr:colOff>
      <xdr:row>9</xdr:row>
      <xdr:rowOff>12935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AD13A90D-164C-48A3-920B-3C4C5D099E0E}"/>
            </a:ext>
          </a:extLst>
        </xdr:cNvPr>
        <xdr:cNvCxnSpPr>
          <a:stCxn id="4" idx="0"/>
          <a:endCxn id="3" idx="4"/>
        </xdr:cNvCxnSpPr>
      </xdr:nvCxnSpPr>
      <xdr:spPr>
        <a:xfrm flipV="1">
          <a:off x="4407860" y="1171162"/>
          <a:ext cx="2132545" cy="937273"/>
        </a:xfrm>
        <a:prstGeom prst="line">
          <a:avLst/>
        </a:prstGeom>
        <a:ln w="1905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489229</xdr:colOff>
      <xdr:row>6</xdr:row>
      <xdr:rowOff>28162</xdr:rowOff>
    </xdr:from>
    <xdr:to>
      <xdr:col>15</xdr:col>
      <xdr:colOff>188452</xdr:colOff>
      <xdr:row>9</xdr:row>
      <xdr:rowOff>58465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7E53B872-6BF5-475F-AEB7-82487BD1D409}"/>
            </a:ext>
          </a:extLst>
        </xdr:cNvPr>
        <xdr:cNvCxnSpPr>
          <a:stCxn id="5" idx="0"/>
          <a:endCxn id="3" idx="4"/>
        </xdr:cNvCxnSpPr>
      </xdr:nvCxnSpPr>
      <xdr:spPr>
        <a:xfrm flipH="1" flipV="1">
          <a:off x="6540405" y="1171162"/>
          <a:ext cx="2119694" cy="982803"/>
        </a:xfrm>
        <a:prstGeom prst="line">
          <a:avLst/>
        </a:prstGeom>
        <a:ln w="1905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566043</xdr:colOff>
      <xdr:row>13</xdr:row>
      <xdr:rowOff>165335</xdr:rowOff>
    </xdr:from>
    <xdr:to>
      <xdr:col>8</xdr:col>
      <xdr:colOff>172036</xdr:colOff>
      <xdr:row>17</xdr:row>
      <xdr:rowOff>974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EAE5455E-BBCA-4E73-BD8B-4E75F07F0028}"/>
            </a:ext>
          </a:extLst>
        </xdr:cNvPr>
        <xdr:cNvCxnSpPr>
          <a:stCxn id="2" idx="0"/>
          <a:endCxn id="4" idx="4"/>
        </xdr:cNvCxnSpPr>
      </xdr:nvCxnSpPr>
      <xdr:spPr>
        <a:xfrm flipV="1">
          <a:off x="2381396" y="3022835"/>
          <a:ext cx="2026464" cy="1169139"/>
        </a:xfrm>
        <a:prstGeom prst="line">
          <a:avLst/>
        </a:prstGeom>
        <a:ln w="1905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172036</xdr:colOff>
      <xdr:row>13</xdr:row>
      <xdr:rowOff>165335</xdr:rowOff>
    </xdr:from>
    <xdr:to>
      <xdr:col>11</xdr:col>
      <xdr:colOff>476377</xdr:colOff>
      <xdr:row>17</xdr:row>
      <xdr:rowOff>974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2FB5EC5D-DE42-4DE1-BE91-8CB303C0A108}"/>
            </a:ext>
          </a:extLst>
        </xdr:cNvPr>
        <xdr:cNvCxnSpPr>
          <a:stCxn id="6" idx="0"/>
          <a:endCxn id="4" idx="4"/>
        </xdr:cNvCxnSpPr>
      </xdr:nvCxnSpPr>
      <xdr:spPr>
        <a:xfrm flipH="1" flipV="1">
          <a:off x="4407860" y="3022835"/>
          <a:ext cx="2119693" cy="1169139"/>
        </a:xfrm>
        <a:prstGeom prst="line">
          <a:avLst/>
        </a:prstGeom>
        <a:ln w="1905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172034</xdr:colOff>
      <xdr:row>21</xdr:row>
      <xdr:rowOff>153374</xdr:rowOff>
    </xdr:from>
    <xdr:to>
      <xdr:col>11</xdr:col>
      <xdr:colOff>476377</xdr:colOff>
      <xdr:row>26</xdr:row>
      <xdr:rowOff>152498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C1964A84-44B6-4D27-A345-9BC11B1A18C0}"/>
            </a:ext>
          </a:extLst>
        </xdr:cNvPr>
        <xdr:cNvCxnSpPr>
          <a:stCxn id="7" idx="0"/>
          <a:endCxn id="6" idx="4"/>
        </xdr:cNvCxnSpPr>
      </xdr:nvCxnSpPr>
      <xdr:spPr>
        <a:xfrm flipV="1">
          <a:off x="4407858" y="5106374"/>
          <a:ext cx="2119695" cy="1332624"/>
        </a:xfrm>
        <a:prstGeom prst="line">
          <a:avLst/>
        </a:prstGeom>
        <a:ln w="1905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476377</xdr:colOff>
      <xdr:row>21</xdr:row>
      <xdr:rowOff>153374</xdr:rowOff>
    </xdr:from>
    <xdr:to>
      <xdr:col>15</xdr:col>
      <xdr:colOff>175599</xdr:colOff>
      <xdr:row>26</xdr:row>
      <xdr:rowOff>152498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6958BA72-7378-486C-8CB1-A892051CF578}"/>
            </a:ext>
          </a:extLst>
        </xdr:cNvPr>
        <xdr:cNvCxnSpPr>
          <a:stCxn id="8" idx="0"/>
          <a:endCxn id="6" idx="4"/>
        </xdr:cNvCxnSpPr>
      </xdr:nvCxnSpPr>
      <xdr:spPr>
        <a:xfrm flipH="1" flipV="1">
          <a:off x="6527553" y="5106374"/>
          <a:ext cx="2119693" cy="1332624"/>
        </a:xfrm>
        <a:prstGeom prst="line">
          <a:avLst/>
        </a:prstGeom>
        <a:ln w="1905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47625</xdr:rowOff>
    </xdr:from>
    <xdr:to>
      <xdr:col>9</xdr:col>
      <xdr:colOff>1133475</xdr:colOff>
      <xdr:row>5</xdr:row>
      <xdr:rowOff>200025</xdr:rowOff>
    </xdr:to>
    <xdr:cxnSp macro="">
      <xdr:nvCxnSpPr>
        <xdr:cNvPr id="8" name="Connector: Elbow 7">
          <a:extLst>
            <a:ext uri="{FF2B5EF4-FFF2-40B4-BE49-F238E27FC236}">
              <a16:creationId xmlns:a16="http://schemas.microsoft.com/office/drawing/2014/main" id="{7FFD1A44-2D07-43B0-A080-5FAA1F2F2F86}"/>
            </a:ext>
          </a:extLst>
        </xdr:cNvPr>
        <xdr:cNvCxnSpPr/>
      </xdr:nvCxnSpPr>
      <xdr:spPr>
        <a:xfrm flipV="1">
          <a:off x="4429125" y="695325"/>
          <a:ext cx="3143250" cy="571500"/>
        </a:xfrm>
        <a:prstGeom prst="bentConnector3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</xdr:row>
      <xdr:rowOff>123825</xdr:rowOff>
    </xdr:from>
    <xdr:to>
      <xdr:col>9</xdr:col>
      <xdr:colOff>514350</xdr:colOff>
      <xdr:row>11</xdr:row>
      <xdr:rowOff>123825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A8047F19-0D6F-4C63-AE12-142F805B3C3B}"/>
            </a:ext>
          </a:extLst>
        </xdr:cNvPr>
        <xdr:cNvCxnSpPr/>
      </xdr:nvCxnSpPr>
      <xdr:spPr>
        <a:xfrm>
          <a:off x="4429125" y="1419225"/>
          <a:ext cx="2524125" cy="990600"/>
        </a:xfrm>
        <a:prstGeom prst="bentConnector3">
          <a:avLst>
            <a:gd name="adj1" fmla="val 50000"/>
          </a:avLst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381002</xdr:colOff>
      <xdr:row>7</xdr:row>
      <xdr:rowOff>95250</xdr:rowOff>
    </xdr:from>
    <xdr:to>
      <xdr:col>9</xdr:col>
      <xdr:colOff>885825</xdr:colOff>
      <xdr:row>20</xdr:row>
      <xdr:rowOff>47628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05B63364-8640-4952-BF27-C864CC8C3D20}"/>
            </a:ext>
          </a:extLst>
        </xdr:cNvPr>
        <xdr:cNvCxnSpPr/>
      </xdr:nvCxnSpPr>
      <xdr:spPr>
        <a:xfrm rot="16200000" flipH="1">
          <a:off x="4795837" y="1595440"/>
          <a:ext cx="2543178" cy="2514598"/>
        </a:xfrm>
        <a:prstGeom prst="bentConnector3">
          <a:avLst>
            <a:gd name="adj1" fmla="val 89326"/>
          </a:avLst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7</xdr:row>
      <xdr:rowOff>104775</xdr:rowOff>
    </xdr:from>
    <xdr:to>
      <xdr:col>5</xdr:col>
      <xdr:colOff>371475</xdr:colOff>
      <xdr:row>7</xdr:row>
      <xdr:rowOff>104775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4A1B50C3-463F-4593-AE15-18D05D58AE26}"/>
            </a:ext>
          </a:extLst>
        </xdr:cNvPr>
        <xdr:cNvCxnSpPr/>
      </xdr:nvCxnSpPr>
      <xdr:spPr>
        <a:xfrm>
          <a:off x="4448175" y="1590675"/>
          <a:ext cx="352425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914401</xdr:colOff>
      <xdr:row>9</xdr:row>
      <xdr:rowOff>9524</xdr:rowOff>
    </xdr:from>
    <xdr:to>
      <xdr:col>9</xdr:col>
      <xdr:colOff>514351</xdr:colOff>
      <xdr:row>29</xdr:row>
      <xdr:rowOff>142873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F3F635DF-5CEC-4EE4-95A8-626CA0736DCE}"/>
            </a:ext>
          </a:extLst>
        </xdr:cNvPr>
        <xdr:cNvCxnSpPr/>
      </xdr:nvCxnSpPr>
      <xdr:spPr>
        <a:xfrm rot="16200000" flipH="1">
          <a:off x="3505201" y="2562224"/>
          <a:ext cx="4133849" cy="2762250"/>
        </a:xfrm>
        <a:prstGeom prst="bentConnector3">
          <a:avLst>
            <a:gd name="adj1" fmla="val 100000"/>
          </a:avLst>
        </a:prstGeom>
        <a:ln w="57150">
          <a:solidFill>
            <a:srgbClr val="00B050"/>
          </a:solidFill>
          <a:prstDash val="sysDash"/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104779</xdr:colOff>
      <xdr:row>3</xdr:row>
      <xdr:rowOff>85725</xdr:rowOff>
    </xdr:from>
    <xdr:to>
      <xdr:col>17</xdr:col>
      <xdr:colOff>1447801</xdr:colOff>
      <xdr:row>35</xdr:row>
      <xdr:rowOff>123828</xdr:rowOff>
    </xdr:to>
    <xdr:cxnSp macro="">
      <xdr:nvCxnSpPr>
        <xdr:cNvPr id="32" name="Connector: Elbow 31">
          <a:extLst>
            <a:ext uri="{FF2B5EF4-FFF2-40B4-BE49-F238E27FC236}">
              <a16:creationId xmlns:a16="http://schemas.microsoft.com/office/drawing/2014/main" id="{FDD65296-B8D6-4316-AA31-971ADAAD3CC8}"/>
            </a:ext>
          </a:extLst>
        </xdr:cNvPr>
        <xdr:cNvCxnSpPr/>
      </xdr:nvCxnSpPr>
      <xdr:spPr>
        <a:xfrm rot="5400000" flipH="1" flipV="1">
          <a:off x="8605838" y="2919416"/>
          <a:ext cx="6438903" cy="2066922"/>
        </a:xfrm>
        <a:prstGeom prst="bentConnector3">
          <a:avLst>
            <a:gd name="adj1" fmla="val 444"/>
          </a:avLst>
        </a:prstGeom>
        <a:ln w="57150">
          <a:solidFill>
            <a:srgbClr val="00B050"/>
          </a:solidFill>
          <a:prstDash val="sysDash"/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PA Excel Theme (Dark Font)">
  <a:themeElements>
    <a:clrScheme name="Custom 13">
      <a:dk1>
        <a:srgbClr val="363636"/>
      </a:dk1>
      <a:lt1>
        <a:sysClr val="window" lastClr="FFFFFF"/>
      </a:lt1>
      <a:dk2>
        <a:srgbClr val="363636"/>
      </a:dk2>
      <a:lt2>
        <a:srgbClr val="FAFAFA"/>
      </a:lt2>
      <a:accent1>
        <a:srgbClr val="A8D3DE"/>
      </a:accent1>
      <a:accent2>
        <a:srgbClr val="F2A896"/>
      </a:accent2>
      <a:accent3>
        <a:srgbClr val="C2DCD1"/>
      </a:accent3>
      <a:accent4>
        <a:srgbClr val="C7BBDB"/>
      </a:accent4>
      <a:accent5>
        <a:srgbClr val="F7D2B4"/>
      </a:accent5>
      <a:accent6>
        <a:srgbClr val="FEE6BA"/>
      </a:accent6>
      <a:hlink>
        <a:srgbClr val="A2ACB7"/>
      </a:hlink>
      <a:folHlink>
        <a:srgbClr val="D0C3C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PA Analytical Theme" id="{C3791AA3-2BCE-4DE3-A11E-8EEFB3DF1A0D}" vid="{6D5C3EE0-D954-490F-883D-FAFEFEB86FF6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3D72E-2E03-44F7-817D-AFC9835123F9}">
  <dimension ref="B2:K17"/>
  <sheetViews>
    <sheetView zoomScale="145" zoomScaleNormal="145" workbookViewId="0">
      <selection activeCell="C25" sqref="C25"/>
    </sheetView>
  </sheetViews>
  <sheetFormatPr defaultRowHeight="15" x14ac:dyDescent="0.25"/>
  <cols>
    <col min="1" max="1" width="2.7109375" customWidth="1"/>
    <col min="2" max="2" width="9.140625" style="6"/>
    <col min="3" max="3" width="14.7109375" customWidth="1"/>
    <col min="4" max="4" width="2.7109375" customWidth="1"/>
    <col min="5" max="6" width="14.7109375" customWidth="1"/>
    <col min="11" max="11" width="11.7109375" bestFit="1" customWidth="1"/>
  </cols>
  <sheetData>
    <row r="2" spans="2:11" s="4" customFormat="1" ht="30" x14ac:dyDescent="0.25">
      <c r="B2" s="5"/>
      <c r="C2" s="4" t="s">
        <v>5</v>
      </c>
      <c r="E2" s="7" t="s">
        <v>3</v>
      </c>
      <c r="F2" s="7" t="s">
        <v>4</v>
      </c>
      <c r="H2" s="4" t="s">
        <v>6</v>
      </c>
    </row>
    <row r="3" spans="2:11" x14ac:dyDescent="0.25">
      <c r="B3" s="6" t="s">
        <v>0</v>
      </c>
      <c r="C3" s="3">
        <v>17</v>
      </c>
      <c r="E3" s="1">
        <v>0.1</v>
      </c>
      <c r="F3" s="2">
        <f>E3 * SUM($C$3:$C$5)</f>
        <v>8.5</v>
      </c>
      <c r="H3" t="b">
        <f>C3 &gt;= F3</f>
        <v>1</v>
      </c>
      <c r="J3">
        <v>150000</v>
      </c>
      <c r="K3" s="10">
        <f>J3 * C3</f>
        <v>2550000</v>
      </c>
    </row>
    <row r="4" spans="2:11" x14ac:dyDescent="0.25">
      <c r="B4" s="6" t="s">
        <v>1</v>
      </c>
      <c r="C4" s="3">
        <v>62</v>
      </c>
      <c r="E4" s="1">
        <v>0.2</v>
      </c>
      <c r="F4" s="2">
        <f>E4 * SUM($C$3:$C$5)</f>
        <v>17</v>
      </c>
      <c r="H4" t="b">
        <f t="shared" ref="H4:H5" si="0">C4 &gt;= F4</f>
        <v>1</v>
      </c>
      <c r="J4">
        <v>190000</v>
      </c>
      <c r="K4" s="10">
        <f t="shared" ref="K4:K5" si="1">J4 * C4</f>
        <v>11780000</v>
      </c>
    </row>
    <row r="5" spans="2:11" x14ac:dyDescent="0.25">
      <c r="B5" s="6" t="s">
        <v>2</v>
      </c>
      <c r="C5" s="3">
        <v>6</v>
      </c>
      <c r="E5" s="1">
        <v>0.05</v>
      </c>
      <c r="F5" s="2">
        <f>E5 * SUM($C$3:$C$5)</f>
        <v>4.25</v>
      </c>
      <c r="H5" t="b">
        <f t="shared" si="0"/>
        <v>1</v>
      </c>
      <c r="J5">
        <v>20000</v>
      </c>
      <c r="K5" s="10">
        <f t="shared" si="1"/>
        <v>120000</v>
      </c>
    </row>
    <row r="6" spans="2:11" x14ac:dyDescent="0.25">
      <c r="K6" s="10">
        <f>SUMPRODUCT(J3:J5, C3:C5)</f>
        <v>14450000</v>
      </c>
    </row>
    <row r="7" spans="2:11" x14ac:dyDescent="0.25">
      <c r="F7" s="8">
        <f>F3/SUM($C$3:$C$5)</f>
        <v>0.1</v>
      </c>
    </row>
    <row r="8" spans="2:11" x14ac:dyDescent="0.25">
      <c r="F8" s="8">
        <f t="shared" ref="F8:F9" si="2">F4/SUM($C$3:$C$5)</f>
        <v>0.2</v>
      </c>
    </row>
    <row r="9" spans="2:11" x14ac:dyDescent="0.25">
      <c r="F9" s="8">
        <f t="shared" si="2"/>
        <v>0.05</v>
      </c>
    </row>
    <row r="11" spans="2:11" x14ac:dyDescent="0.25">
      <c r="C11" t="s">
        <v>7</v>
      </c>
    </row>
    <row r="14" spans="2:11" x14ac:dyDescent="0.25">
      <c r="C14" t="s">
        <v>11</v>
      </c>
      <c r="E14" t="s">
        <v>12</v>
      </c>
    </row>
    <row r="15" spans="2:11" x14ac:dyDescent="0.25">
      <c r="B15" s="6" t="s">
        <v>8</v>
      </c>
      <c r="C15" s="10">
        <v>548000</v>
      </c>
      <c r="E15" s="9">
        <f>C15 / 4000</f>
        <v>137</v>
      </c>
    </row>
    <row r="16" spans="2:11" x14ac:dyDescent="0.25">
      <c r="B16" s="6" t="s">
        <v>9</v>
      </c>
      <c r="C16" s="10">
        <v>14450000</v>
      </c>
    </row>
    <row r="17" spans="2:3" x14ac:dyDescent="0.25">
      <c r="B17" s="6" t="s">
        <v>10</v>
      </c>
      <c r="C17" s="10">
        <f>SUM(C15:C16)</f>
        <v>14998000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D06EB-489A-46D0-97F2-4F17DCF836F2}">
  <dimension ref="B2:W35"/>
  <sheetViews>
    <sheetView showGridLines="0" zoomScale="107" zoomScaleNormal="107" workbookViewId="0">
      <selection activeCell="Q6" sqref="Q6"/>
    </sheetView>
  </sheetViews>
  <sheetFormatPr defaultRowHeight="15" x14ac:dyDescent="0.25"/>
  <sheetData>
    <row r="2" spans="4:23" x14ac:dyDescent="0.25">
      <c r="D2" s="14"/>
      <c r="E2" s="14"/>
      <c r="F2" s="14"/>
      <c r="G2" s="14"/>
      <c r="H2" s="14"/>
      <c r="I2" s="14"/>
      <c r="J2" s="15" t="s">
        <v>26</v>
      </c>
    </row>
    <row r="3" spans="4:23" x14ac:dyDescent="0.25">
      <c r="J3" s="11" t="s">
        <v>13</v>
      </c>
    </row>
    <row r="4" spans="4:23" x14ac:dyDescent="0.25">
      <c r="V4">
        <v>2.5</v>
      </c>
      <c r="W4" s="3">
        <v>4</v>
      </c>
    </row>
    <row r="5" spans="4:23" x14ac:dyDescent="0.25">
      <c r="V5">
        <v>6</v>
      </c>
      <c r="W5" s="3">
        <v>3</v>
      </c>
    </row>
    <row r="6" spans="4:23" x14ac:dyDescent="0.25">
      <c r="W6" s="12">
        <f>SUMPRODUCT(W4:W5, V4:V5)</f>
        <v>28</v>
      </c>
    </row>
    <row r="10" spans="4:23" x14ac:dyDescent="0.25">
      <c r="E10" s="14"/>
      <c r="F10" s="14"/>
      <c r="G10" s="15" t="s">
        <v>16</v>
      </c>
    </row>
    <row r="11" spans="4:23" x14ac:dyDescent="0.25">
      <c r="G11" s="17" t="s">
        <v>28</v>
      </c>
      <c r="N11" s="16" t="s">
        <v>29</v>
      </c>
    </row>
    <row r="15" spans="4:23" x14ac:dyDescent="0.25">
      <c r="O15" t="s">
        <v>15</v>
      </c>
    </row>
    <row r="16" spans="4:23" x14ac:dyDescent="0.25">
      <c r="O16" s="13" t="s">
        <v>23</v>
      </c>
      <c r="P16" s="13"/>
      <c r="Q16" s="13"/>
    </row>
    <row r="17" spans="2:17" x14ac:dyDescent="0.25">
      <c r="B17" s="14"/>
      <c r="C17" s="14"/>
      <c r="D17" s="15" t="s">
        <v>17</v>
      </c>
      <c r="O17" s="13" t="s">
        <v>24</v>
      </c>
      <c r="P17" s="13"/>
      <c r="Q17" s="13"/>
    </row>
    <row r="18" spans="2:17" x14ac:dyDescent="0.25">
      <c r="D18" s="17" t="s">
        <v>31</v>
      </c>
      <c r="K18" s="18" t="s">
        <v>30</v>
      </c>
    </row>
    <row r="23" spans="2:17" x14ac:dyDescent="0.25">
      <c r="E23" s="13" t="s">
        <v>19</v>
      </c>
      <c r="F23" s="13"/>
    </row>
    <row r="24" spans="2:17" x14ac:dyDescent="0.25">
      <c r="E24" s="13" t="s">
        <v>25</v>
      </c>
      <c r="F24" s="13"/>
    </row>
    <row r="25" spans="2:17" x14ac:dyDescent="0.25">
      <c r="E25" s="13" t="s">
        <v>27</v>
      </c>
      <c r="F25" s="13"/>
    </row>
    <row r="27" spans="2:17" x14ac:dyDescent="0.25">
      <c r="E27" s="14"/>
      <c r="F27" s="14"/>
      <c r="G27" s="15" t="s">
        <v>18</v>
      </c>
    </row>
    <row r="28" spans="2:17" x14ac:dyDescent="0.25">
      <c r="G28" s="11" t="s">
        <v>32</v>
      </c>
      <c r="N28" s="11" t="s">
        <v>33</v>
      </c>
    </row>
    <row r="33" spans="8:17" x14ac:dyDescent="0.25">
      <c r="H33" s="13" t="s">
        <v>14</v>
      </c>
      <c r="I33" s="13"/>
      <c r="J33" s="13"/>
      <c r="O33" s="13" t="s">
        <v>15</v>
      </c>
      <c r="P33" s="13"/>
      <c r="Q33" s="13"/>
    </row>
    <row r="34" spans="8:17" x14ac:dyDescent="0.25">
      <c r="H34" s="13" t="s">
        <v>20</v>
      </c>
      <c r="I34" s="13"/>
      <c r="J34" s="13"/>
      <c r="O34" s="13" t="s">
        <v>21</v>
      </c>
      <c r="P34" s="13"/>
      <c r="Q34" s="13"/>
    </row>
    <row r="35" spans="8:17" x14ac:dyDescent="0.25">
      <c r="O35" s="13" t="s">
        <v>22</v>
      </c>
      <c r="P35" s="13"/>
      <c r="Q35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D429F-0FAD-4E51-A5D6-04B3E7306A79}">
  <sheetPr>
    <pageSetUpPr fitToPage="1"/>
  </sheetPr>
  <dimension ref="B2:H52"/>
  <sheetViews>
    <sheetView showGridLines="0" zoomScale="145" zoomScaleNormal="145" workbookViewId="0">
      <selection activeCell="F18" sqref="F18"/>
    </sheetView>
  </sheetViews>
  <sheetFormatPr defaultRowHeight="15" x14ac:dyDescent="0.25"/>
  <cols>
    <col min="1" max="1" width="2.7109375" customWidth="1"/>
    <col min="2" max="2" width="28.140625" bestFit="1" customWidth="1"/>
    <col min="5" max="5" width="17.28515625" bestFit="1" customWidth="1"/>
    <col min="6" max="6" width="9.140625" style="23"/>
  </cols>
  <sheetData>
    <row r="2" spans="2:8" ht="18" x14ac:dyDescent="0.35">
      <c r="C2" s="19" t="s">
        <v>35</v>
      </c>
      <c r="D2" s="20" t="s">
        <v>36</v>
      </c>
      <c r="E2" s="19" t="s">
        <v>34</v>
      </c>
      <c r="F2" s="30" t="s">
        <v>55</v>
      </c>
      <c r="G2" s="31"/>
      <c r="H2" s="31"/>
    </row>
    <row r="3" spans="2:8" ht="18" x14ac:dyDescent="0.35">
      <c r="B3" s="22" t="s">
        <v>38</v>
      </c>
      <c r="C3" s="3">
        <v>2</v>
      </c>
      <c r="D3" s="3">
        <v>2</v>
      </c>
      <c r="E3" s="21">
        <f t="shared" ref="E3" si="0">C3 * COS(C3) * SIN(D3) + 0.5*D3</f>
        <v>0.24319750469207169</v>
      </c>
      <c r="F3" s="23" t="s">
        <v>45</v>
      </c>
    </row>
    <row r="5" spans="2:8" ht="18" x14ac:dyDescent="0.35">
      <c r="C5" s="19" t="s">
        <v>35</v>
      </c>
      <c r="D5" s="20" t="s">
        <v>36</v>
      </c>
      <c r="E5" s="19" t="s">
        <v>34</v>
      </c>
    </row>
    <row r="6" spans="2:8" ht="18" x14ac:dyDescent="0.35">
      <c r="B6" s="6" t="s">
        <v>37</v>
      </c>
      <c r="C6" s="27">
        <v>2</v>
      </c>
      <c r="D6" s="28">
        <v>2</v>
      </c>
      <c r="E6" s="21">
        <f t="shared" ref="E6" si="1">C6 * COS(C6) * SIN(D6) + 0.5*D6</f>
        <v>0.24319750469207169</v>
      </c>
      <c r="F6" s="23" t="s">
        <v>45</v>
      </c>
    </row>
    <row r="7" spans="2:8" x14ac:dyDescent="0.25">
      <c r="B7" s="6" t="s">
        <v>43</v>
      </c>
      <c r="C7" t="b">
        <v>0</v>
      </c>
    </row>
    <row r="8" spans="2:8" x14ac:dyDescent="0.25">
      <c r="B8" s="6"/>
    </row>
    <row r="9" spans="2:8" x14ac:dyDescent="0.25">
      <c r="B9" s="42" t="s">
        <v>44</v>
      </c>
      <c r="C9" s="43"/>
      <c r="D9" s="43"/>
      <c r="E9" s="43"/>
    </row>
    <row r="10" spans="2:8" x14ac:dyDescent="0.25">
      <c r="B10" s="44" t="s">
        <v>49</v>
      </c>
      <c r="C10" s="45">
        <f>C6</f>
        <v>2</v>
      </c>
      <c r="D10" s="45">
        <f>D6</f>
        <v>2</v>
      </c>
      <c r="E10" s="46">
        <f>E6</f>
        <v>0.24319750469207169</v>
      </c>
      <c r="F10" s="23" t="s">
        <v>52</v>
      </c>
    </row>
    <row r="12" spans="2:8" s="19" customFormat="1" ht="18" x14ac:dyDescent="0.35">
      <c r="B12" s="32" t="str">
        <f>"Neighbors of (" &amp; C6 &amp; ", " &amp; D6 &amp; ")"</f>
        <v>Neighbors of (2, 2)</v>
      </c>
      <c r="C12" s="32" t="s">
        <v>35</v>
      </c>
      <c r="D12" s="32" t="s">
        <v>36</v>
      </c>
      <c r="E12" s="32" t="s">
        <v>34</v>
      </c>
      <c r="F12" s="23"/>
    </row>
    <row r="13" spans="2:8" ht="18" x14ac:dyDescent="0.35">
      <c r="B13" s="39" t="s">
        <v>39</v>
      </c>
      <c r="C13" s="40">
        <f>C6 + 1</f>
        <v>3</v>
      </c>
      <c r="D13" s="40">
        <f>D6</f>
        <v>2</v>
      </c>
      <c r="E13" s="41">
        <f t="shared" ref="E13:E16" si="2">C13 * COS(C13) * SIN(D13) + 0.5*D13</f>
        <v>-1.7005928892065527</v>
      </c>
      <c r="F13" s="23" t="s">
        <v>45</v>
      </c>
    </row>
    <row r="14" spans="2:8" x14ac:dyDescent="0.25">
      <c r="B14" s="33" t="s">
        <v>40</v>
      </c>
      <c r="C14" s="34">
        <f>C6 - 1</f>
        <v>1</v>
      </c>
      <c r="D14" s="34">
        <f>D6</f>
        <v>2</v>
      </c>
      <c r="E14" s="35">
        <f t="shared" si="2"/>
        <v>1.491295496433882</v>
      </c>
      <c r="F14" s="23" t="s">
        <v>46</v>
      </c>
    </row>
    <row r="15" spans="2:8" x14ac:dyDescent="0.25">
      <c r="B15" s="33" t="s">
        <v>41</v>
      </c>
      <c r="C15" s="34">
        <f>C6</f>
        <v>2</v>
      </c>
      <c r="D15" s="34">
        <f>D6 + 1</f>
        <v>3</v>
      </c>
      <c r="E15" s="35">
        <f t="shared" si="2"/>
        <v>1.3825467101447579</v>
      </c>
      <c r="F15" s="23" t="s">
        <v>46</v>
      </c>
    </row>
    <row r="16" spans="2:8" x14ac:dyDescent="0.25">
      <c r="B16" s="36" t="s">
        <v>42</v>
      </c>
      <c r="C16" s="37">
        <f>C6</f>
        <v>2</v>
      </c>
      <c r="D16" s="37">
        <f>D6 - 1</f>
        <v>1</v>
      </c>
      <c r="E16" s="38">
        <f t="shared" si="2"/>
        <v>-0.20035097674802926</v>
      </c>
      <c r="F16" s="23" t="s">
        <v>46</v>
      </c>
    </row>
    <row r="18" spans="2:6" x14ac:dyDescent="0.25">
      <c r="B18" s="24" t="s">
        <v>47</v>
      </c>
      <c r="C18" s="25">
        <f>INDEX(C13:C16, MATCH(D18, D13:D16, 0), 1)</f>
        <v>3</v>
      </c>
      <c r="D18" s="25">
        <f>INDEX(D13:D16, MATCH(E18, E13:E16, 0), 1)</f>
        <v>2</v>
      </c>
      <c r="E18" s="29">
        <f>MIN(E13:E16, E10)</f>
        <v>-1.7005928892065527</v>
      </c>
      <c r="F18" s="23" t="s">
        <v>53</v>
      </c>
    </row>
    <row r="19" spans="2:6" x14ac:dyDescent="0.25">
      <c r="B19" s="6" t="s">
        <v>48</v>
      </c>
      <c r="C19" t="b">
        <f>E18 = E10</f>
        <v>0</v>
      </c>
    </row>
    <row r="20" spans="2:6" x14ac:dyDescent="0.25">
      <c r="B20" s="6" t="s">
        <v>43</v>
      </c>
      <c r="C20" t="b">
        <f>C19</f>
        <v>0</v>
      </c>
      <c r="F20" s="23" t="s">
        <v>51</v>
      </c>
    </row>
    <row r="22" spans="2:6" ht="18" x14ac:dyDescent="0.35">
      <c r="C22" s="19" t="s">
        <v>35</v>
      </c>
      <c r="D22" s="20" t="s">
        <v>36</v>
      </c>
      <c r="E22" s="19" t="s">
        <v>34</v>
      </c>
    </row>
    <row r="23" spans="2:6" ht="18" x14ac:dyDescent="0.35">
      <c r="B23" s="6" t="s">
        <v>37</v>
      </c>
      <c r="C23" s="27">
        <f t="shared" ref="C23:E23" si="3">C18</f>
        <v>3</v>
      </c>
      <c r="D23" s="28">
        <f t="shared" si="3"/>
        <v>2</v>
      </c>
      <c r="E23" s="21">
        <f t="shared" si="3"/>
        <v>-1.7005928892065527</v>
      </c>
      <c r="F23" s="23" t="s">
        <v>45</v>
      </c>
    </row>
    <row r="24" spans="2:6" x14ac:dyDescent="0.25">
      <c r="B24" s="6"/>
    </row>
    <row r="25" spans="2:6" x14ac:dyDescent="0.25">
      <c r="B25" s="42" t="s">
        <v>50</v>
      </c>
      <c r="C25" s="43"/>
      <c r="D25" s="43"/>
      <c r="E25" s="43"/>
    </row>
    <row r="26" spans="2:6" x14ac:dyDescent="0.25">
      <c r="B26" s="44" t="s">
        <v>49</v>
      </c>
      <c r="C26" s="45">
        <f>C23</f>
        <v>3</v>
      </c>
      <c r="D26" s="45">
        <f>D23</f>
        <v>2</v>
      </c>
      <c r="E26" s="46">
        <f>E23</f>
        <v>-1.7005928892065527</v>
      </c>
      <c r="F26" s="23" t="s">
        <v>52</v>
      </c>
    </row>
    <row r="28" spans="2:6" s="19" customFormat="1" ht="18" x14ac:dyDescent="0.35">
      <c r="B28" s="32" t="str">
        <f>"Neighbors of (" &amp; C23 &amp; ", " &amp; D23 &amp; ")"</f>
        <v>Neighbors of (3, 2)</v>
      </c>
      <c r="C28" s="32" t="s">
        <v>35</v>
      </c>
      <c r="D28" s="32" t="s">
        <v>36</v>
      </c>
      <c r="E28" s="32" t="s">
        <v>34</v>
      </c>
      <c r="F28" s="23"/>
    </row>
    <row r="29" spans="2:6" ht="18" x14ac:dyDescent="0.35">
      <c r="B29" s="39" t="s">
        <v>39</v>
      </c>
      <c r="C29" s="40">
        <f>C23 + 1</f>
        <v>4</v>
      </c>
      <c r="D29" s="40">
        <f>D23</f>
        <v>2</v>
      </c>
      <c r="E29" s="41">
        <f t="shared" ref="E29:E32" si="4">C29 * COS(C29) * SIN(D29) + 0.5*D29</f>
        <v>-1.3774258500492151</v>
      </c>
      <c r="F29" s="23" t="s">
        <v>45</v>
      </c>
    </row>
    <row r="30" spans="2:6" x14ac:dyDescent="0.25">
      <c r="B30" s="33" t="s">
        <v>40</v>
      </c>
      <c r="C30" s="34">
        <f>C23 - 1</f>
        <v>2</v>
      </c>
      <c r="D30" s="34">
        <f>D23</f>
        <v>2</v>
      </c>
      <c r="E30" s="35">
        <f t="shared" si="4"/>
        <v>0.24319750469207169</v>
      </c>
      <c r="F30" s="23" t="s">
        <v>46</v>
      </c>
    </row>
    <row r="31" spans="2:6" x14ac:dyDescent="0.25">
      <c r="B31" s="33" t="s">
        <v>41</v>
      </c>
      <c r="C31" s="34">
        <f>C23</f>
        <v>3</v>
      </c>
      <c r="D31" s="34">
        <f>D23 + 1</f>
        <v>3</v>
      </c>
      <c r="E31" s="35">
        <f t="shared" si="4"/>
        <v>1.0808767527016112</v>
      </c>
      <c r="F31" s="23" t="s">
        <v>46</v>
      </c>
    </row>
    <row r="32" spans="2:6" x14ac:dyDescent="0.25">
      <c r="B32" s="36" t="s">
        <v>42</v>
      </c>
      <c r="C32" s="37">
        <f>C23</f>
        <v>3</v>
      </c>
      <c r="D32" s="37">
        <f>D23 - 1</f>
        <v>1</v>
      </c>
      <c r="E32" s="38">
        <f t="shared" si="4"/>
        <v>-1.9991498832004151</v>
      </c>
      <c r="F32" s="23" t="s">
        <v>46</v>
      </c>
    </row>
    <row r="34" spans="2:6" x14ac:dyDescent="0.25">
      <c r="B34" s="24" t="s">
        <v>47</v>
      </c>
      <c r="C34" s="25">
        <f>INDEX(C29:C32, MATCH(D34, D29:D32, 0), 1)</f>
        <v>3</v>
      </c>
      <c r="D34" s="25">
        <f>INDEX(D29:D32, MATCH(E34, E29:E32, 0), 1)</f>
        <v>1</v>
      </c>
      <c r="E34" s="29">
        <f>MIN(E29:E32, E26)</f>
        <v>-1.9991498832004151</v>
      </c>
      <c r="F34" s="23" t="s">
        <v>53</v>
      </c>
    </row>
    <row r="35" spans="2:6" x14ac:dyDescent="0.25">
      <c r="B35" s="6" t="s">
        <v>48</v>
      </c>
      <c r="C35" t="b">
        <f>E34 = E26</f>
        <v>0</v>
      </c>
    </row>
    <row r="36" spans="2:6" x14ac:dyDescent="0.25">
      <c r="B36" s="6" t="s">
        <v>43</v>
      </c>
      <c r="C36" t="b">
        <f>C35</f>
        <v>0</v>
      </c>
      <c r="F36" s="23" t="s">
        <v>51</v>
      </c>
    </row>
    <row r="38" spans="2:6" ht="18" x14ac:dyDescent="0.35">
      <c r="C38" s="19" t="s">
        <v>35</v>
      </c>
      <c r="D38" s="20" t="s">
        <v>36</v>
      </c>
      <c r="E38" s="19" t="s">
        <v>34</v>
      </c>
    </row>
    <row r="39" spans="2:6" ht="18" x14ac:dyDescent="0.35">
      <c r="B39" s="6" t="s">
        <v>37</v>
      </c>
      <c r="C39" s="27">
        <f t="shared" ref="C39:E39" si="5">C34</f>
        <v>3</v>
      </c>
      <c r="D39" s="28">
        <f t="shared" si="5"/>
        <v>1</v>
      </c>
      <c r="E39" s="21">
        <f t="shared" si="5"/>
        <v>-1.9991498832004151</v>
      </c>
      <c r="F39" s="23" t="s">
        <v>45</v>
      </c>
    </row>
    <row r="40" spans="2:6" x14ac:dyDescent="0.25">
      <c r="B40" s="6"/>
    </row>
    <row r="41" spans="2:6" x14ac:dyDescent="0.25">
      <c r="B41" s="42" t="s">
        <v>56</v>
      </c>
      <c r="C41" s="43"/>
      <c r="D41" s="43"/>
      <c r="E41" s="43"/>
    </row>
    <row r="42" spans="2:6" x14ac:dyDescent="0.25">
      <c r="B42" s="44" t="s">
        <v>49</v>
      </c>
      <c r="C42" s="45">
        <f>C39</f>
        <v>3</v>
      </c>
      <c r="D42" s="45">
        <f>D39</f>
        <v>1</v>
      </c>
      <c r="E42" s="46">
        <f>E39</f>
        <v>-1.9991498832004151</v>
      </c>
      <c r="F42" s="23" t="s">
        <v>52</v>
      </c>
    </row>
    <row r="44" spans="2:6" ht="18" x14ac:dyDescent="0.35">
      <c r="B44" s="32" t="str">
        <f>"Neighbors of (" &amp; C39 &amp; ", " &amp; D39 &amp; ")"</f>
        <v>Neighbors of (3, 1)</v>
      </c>
      <c r="C44" s="32" t="s">
        <v>35</v>
      </c>
      <c r="D44" s="32" t="s">
        <v>36</v>
      </c>
      <c r="E44" s="32" t="s">
        <v>34</v>
      </c>
    </row>
    <row r="45" spans="2:6" ht="18" x14ac:dyDescent="0.35">
      <c r="B45" s="39" t="s">
        <v>39</v>
      </c>
      <c r="C45" s="40">
        <f>C39 + 1</f>
        <v>4</v>
      </c>
      <c r="D45" s="40">
        <f>D39</f>
        <v>1</v>
      </c>
      <c r="E45" s="41">
        <f t="shared" ref="E45:E48" si="6">C45 * COS(C45) * SIN(D45) + 0.5*D45</f>
        <v>-1.7000885654460114</v>
      </c>
      <c r="F45" s="23" t="s">
        <v>45</v>
      </c>
    </row>
    <row r="46" spans="2:6" x14ac:dyDescent="0.25">
      <c r="B46" s="33" t="s">
        <v>40</v>
      </c>
      <c r="C46" s="34">
        <f>C39 - 1</f>
        <v>2</v>
      </c>
      <c r="D46" s="34">
        <f>D39</f>
        <v>1</v>
      </c>
      <c r="E46" s="35">
        <f t="shared" si="6"/>
        <v>-0.20035097674802926</v>
      </c>
      <c r="F46" s="23" t="s">
        <v>46</v>
      </c>
    </row>
    <row r="47" spans="2:6" x14ac:dyDescent="0.25">
      <c r="B47" s="33" t="s">
        <v>41</v>
      </c>
      <c r="C47" s="34">
        <f>C39</f>
        <v>3</v>
      </c>
      <c r="D47" s="34">
        <f>D39 + 1</f>
        <v>2</v>
      </c>
      <c r="E47" s="35">
        <f t="shared" si="6"/>
        <v>-1.7005928892065527</v>
      </c>
      <c r="F47" s="23" t="s">
        <v>46</v>
      </c>
    </row>
    <row r="48" spans="2:6" x14ac:dyDescent="0.25">
      <c r="B48" s="36" t="s">
        <v>42</v>
      </c>
      <c r="C48" s="37">
        <f>C39</f>
        <v>3</v>
      </c>
      <c r="D48" s="37">
        <f>D39 - 1</f>
        <v>0</v>
      </c>
      <c r="E48" s="38">
        <f t="shared" si="6"/>
        <v>0</v>
      </c>
      <c r="F48" s="23" t="s">
        <v>46</v>
      </c>
    </row>
    <row r="50" spans="2:6" x14ac:dyDescent="0.25">
      <c r="B50" s="24" t="s">
        <v>47</v>
      </c>
      <c r="C50" s="25">
        <f>IFERROR(INDEX(C45:C48, MATCH(D50, D45:D48, 0), 1), C39)</f>
        <v>4</v>
      </c>
      <c r="D50" s="25">
        <f>IFERROR(INDEX(D45:D48, MATCH(E50, E45:E48, 0), 1), D39)</f>
        <v>1</v>
      </c>
      <c r="E50" s="29">
        <f>MIN(E45:E48, E42)</f>
        <v>-1.9991498832004151</v>
      </c>
      <c r="F50" s="23" t="s">
        <v>53</v>
      </c>
    </row>
    <row r="51" spans="2:6" x14ac:dyDescent="0.25">
      <c r="B51" s="6" t="s">
        <v>48</v>
      </c>
      <c r="C51" t="b">
        <f>E50 = E42</f>
        <v>1</v>
      </c>
    </row>
    <row r="52" spans="2:6" x14ac:dyDescent="0.25">
      <c r="B52" s="6" t="s">
        <v>43</v>
      </c>
      <c r="C52" t="b">
        <f>C51</f>
        <v>1</v>
      </c>
      <c r="F52" s="23" t="s">
        <v>54</v>
      </c>
    </row>
  </sheetData>
  <phoneticPr fontId="8" type="noConversion"/>
  <conditionalFormatting sqref="C20">
    <cfRule type="cellIs" dxfId="16" priority="5" operator="equal">
      <formula>FALSE</formula>
    </cfRule>
    <cfRule type="containsText" dxfId="15" priority="6" operator="containsText" text="TRUE">
      <formula>NOT(ISERROR(SEARCH("TRUE",C20)))</formula>
    </cfRule>
  </conditionalFormatting>
  <conditionalFormatting sqref="C36">
    <cfRule type="cellIs" dxfId="14" priority="3" operator="equal">
      <formula>FALSE</formula>
    </cfRule>
    <cfRule type="containsText" dxfId="13" priority="4" operator="containsText" text="TRUE">
      <formula>NOT(ISERROR(SEARCH("TRUE",C36)))</formula>
    </cfRule>
  </conditionalFormatting>
  <conditionalFormatting sqref="C52">
    <cfRule type="cellIs" dxfId="12" priority="1" operator="equal">
      <formula>FALSE</formula>
    </cfRule>
    <cfRule type="containsText" dxfId="11" priority="2" operator="containsText" text="TRUE">
      <formula>NOT(ISERROR(SEARCH("TRUE",C52)))</formula>
    </cfRule>
  </conditionalFormatting>
  <pageMargins left="0.7" right="0.7" top="0.75" bottom="0.75" header="0.3" footer="0.3"/>
  <pageSetup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4587-F967-47CA-924E-C1058BF6DDBB}">
  <sheetPr>
    <pageSetUpPr fitToPage="1"/>
  </sheetPr>
  <dimension ref="B2:W36"/>
  <sheetViews>
    <sheetView showGridLines="0" tabSelected="1" topLeftCell="F2" zoomScaleNormal="100" workbookViewId="0">
      <selection activeCell="R5" sqref="R5:U9"/>
    </sheetView>
  </sheetViews>
  <sheetFormatPr defaultRowHeight="15" x14ac:dyDescent="0.25"/>
  <cols>
    <col min="1" max="1" width="2.7109375" customWidth="1"/>
    <col min="2" max="2" width="28.140625" bestFit="1" customWidth="1"/>
    <col min="5" max="5" width="17.28515625" bestFit="1" customWidth="1"/>
    <col min="6" max="6" width="9.140625" style="23"/>
    <col min="9" max="9" width="2.7109375" customWidth="1"/>
    <col min="10" max="10" width="28.140625" bestFit="1" customWidth="1"/>
    <col min="13" max="13" width="17.28515625" bestFit="1" customWidth="1"/>
    <col min="14" max="17" width="2.7109375" customWidth="1"/>
    <col min="18" max="18" width="28.140625" bestFit="1" customWidth="1"/>
    <col min="21" max="21" width="17.28515625" bestFit="1" customWidth="1"/>
    <col min="23" max="23" width="9.140625" style="26"/>
  </cols>
  <sheetData>
    <row r="2" spans="2:23" ht="18" x14ac:dyDescent="0.35">
      <c r="C2" s="19" t="s">
        <v>35</v>
      </c>
      <c r="D2" s="20" t="s">
        <v>36</v>
      </c>
      <c r="E2" s="19" t="s">
        <v>34</v>
      </c>
      <c r="F2" s="30" t="s">
        <v>55</v>
      </c>
      <c r="G2" s="31"/>
      <c r="H2" s="31"/>
      <c r="I2" s="26"/>
      <c r="K2" s="19" t="s">
        <v>35</v>
      </c>
      <c r="L2" s="20" t="s">
        <v>36</v>
      </c>
      <c r="M2" s="19" t="s">
        <v>34</v>
      </c>
      <c r="N2" s="26"/>
      <c r="O2" s="26"/>
      <c r="P2" s="26"/>
      <c r="S2" s="19" t="s">
        <v>35</v>
      </c>
      <c r="T2" s="20" t="s">
        <v>36</v>
      </c>
      <c r="U2" s="19" t="s">
        <v>34</v>
      </c>
      <c r="V2" s="26"/>
    </row>
    <row r="3" spans="2:23" ht="18" x14ac:dyDescent="0.35">
      <c r="B3" s="11" t="s">
        <v>58</v>
      </c>
      <c r="C3" s="3">
        <v>-1</v>
      </c>
      <c r="D3" s="3">
        <v>-2</v>
      </c>
      <c r="E3" s="21">
        <f>C3 * COS(C3) * SIN(D3) + 0.5*D3</f>
        <v>-0.50870450356611807</v>
      </c>
      <c r="F3" s="23" t="s">
        <v>45</v>
      </c>
      <c r="J3" s="11" t="str">
        <f>B6</f>
        <v>Neighbor 1 (x1 + 1, x2)</v>
      </c>
      <c r="K3" s="3">
        <f t="shared" ref="K3:L3" si="0">C6</f>
        <v>0</v>
      </c>
      <c r="L3" s="3">
        <f t="shared" si="0"/>
        <v>-2</v>
      </c>
      <c r="M3" s="21">
        <f>K3 * COS(K3) * SIN(L3) + 0.5*L3</f>
        <v>-1</v>
      </c>
      <c r="R3" s="11" t="s">
        <v>57</v>
      </c>
      <c r="S3" s="3">
        <v>1</v>
      </c>
      <c r="T3" s="3">
        <v>-4</v>
      </c>
      <c r="U3" s="21">
        <f>S3 * COS(S3) * SIN(T3) + 0.5*T3</f>
        <v>-1.5910978666983644</v>
      </c>
    </row>
    <row r="4" spans="2:23" x14ac:dyDescent="0.25">
      <c r="B4" s="6"/>
      <c r="C4" s="48">
        <f>$T$3 - C3</f>
        <v>-3</v>
      </c>
      <c r="D4" s="48">
        <f>$T$3 - D3</f>
        <v>-2</v>
      </c>
      <c r="J4" s="6"/>
      <c r="K4" s="48">
        <f>$T$3 - K3</f>
        <v>-4</v>
      </c>
      <c r="L4" s="48">
        <f>$T$3 - L3</f>
        <v>-2</v>
      </c>
      <c r="R4" s="6"/>
    </row>
    <row r="5" spans="2:23" s="19" customFormat="1" ht="18" x14ac:dyDescent="0.35">
      <c r="B5" s="32" t="str">
        <f>"Neighbors of (" &amp;C3 &amp; ", " &amp;D3&amp; ")"</f>
        <v>Neighbors of (-1, -2)</v>
      </c>
      <c r="C5" s="32" t="s">
        <v>35</v>
      </c>
      <c r="D5" s="32" t="s">
        <v>36</v>
      </c>
      <c r="E5" s="32" t="s">
        <v>34</v>
      </c>
      <c r="F5" s="23"/>
      <c r="J5" s="32" t="str">
        <f>"Neighbors of (" &amp;K3 &amp; ", " &amp;L3&amp; ")"</f>
        <v>Neighbors of (0, -2)</v>
      </c>
      <c r="K5" s="32" t="s">
        <v>35</v>
      </c>
      <c r="L5" s="32" t="s">
        <v>36</v>
      </c>
      <c r="M5" s="32" t="s">
        <v>34</v>
      </c>
      <c r="R5"/>
      <c r="S5"/>
      <c r="T5"/>
      <c r="U5"/>
      <c r="W5" s="47"/>
    </row>
    <row r="6" spans="2:23" ht="18" x14ac:dyDescent="0.35">
      <c r="B6" s="39" t="s">
        <v>39</v>
      </c>
      <c r="C6" s="40">
        <f>C3 + 1</f>
        <v>0</v>
      </c>
      <c r="D6" s="40">
        <f>D3</f>
        <v>-2</v>
      </c>
      <c r="E6" s="41">
        <f t="shared" ref="E6:E9" si="1">C6 * COS(C6) * SIN(D6) + 0.5*D6</f>
        <v>-1</v>
      </c>
      <c r="F6" s="23" t="s">
        <v>45</v>
      </c>
      <c r="J6" s="39" t="s">
        <v>39</v>
      </c>
      <c r="K6" s="40">
        <f>K3 + 1</f>
        <v>1</v>
      </c>
      <c r="L6" s="40">
        <f>L3</f>
        <v>-2</v>
      </c>
      <c r="M6" s="41">
        <f t="shared" ref="M6:M9" si="2">K6 * COS(K6) * SIN(L6) + 0.5*L6</f>
        <v>-1.491295496433882</v>
      </c>
    </row>
    <row r="7" spans="2:23" x14ac:dyDescent="0.25">
      <c r="B7" s="33" t="s">
        <v>40</v>
      </c>
      <c r="C7" s="34">
        <f>C3 - 1</f>
        <v>-2</v>
      </c>
      <c r="D7" s="34">
        <f>D3</f>
        <v>-2</v>
      </c>
      <c r="E7" s="35">
        <f t="shared" si="1"/>
        <v>-1.7568024953079284</v>
      </c>
      <c r="F7" s="23" t="s">
        <v>46</v>
      </c>
      <c r="J7" s="33" t="s">
        <v>40</v>
      </c>
      <c r="K7" s="34">
        <f>K3 - 1</f>
        <v>-1</v>
      </c>
      <c r="L7" s="34">
        <f>L3</f>
        <v>-2</v>
      </c>
      <c r="M7" s="35">
        <f t="shared" si="2"/>
        <v>-0.50870450356611807</v>
      </c>
    </row>
    <row r="8" spans="2:23" x14ac:dyDescent="0.25">
      <c r="B8" s="33" t="s">
        <v>41</v>
      </c>
      <c r="C8" s="34">
        <f>C3</f>
        <v>-1</v>
      </c>
      <c r="D8" s="34">
        <f>D3 + 1</f>
        <v>-1</v>
      </c>
      <c r="E8" s="35">
        <f t="shared" si="1"/>
        <v>-4.535128658715909E-2</v>
      </c>
      <c r="F8" s="23" t="s">
        <v>46</v>
      </c>
      <c r="J8" s="33" t="s">
        <v>41</v>
      </c>
      <c r="K8" s="34">
        <f>K3</f>
        <v>0</v>
      </c>
      <c r="L8" s="34">
        <f>L3 + 1</f>
        <v>-1</v>
      </c>
      <c r="M8" s="35">
        <f t="shared" si="2"/>
        <v>-0.5</v>
      </c>
    </row>
    <row r="9" spans="2:23" x14ac:dyDescent="0.25">
      <c r="B9" s="36" t="s">
        <v>42</v>
      </c>
      <c r="C9" s="37">
        <f>C3</f>
        <v>-1</v>
      </c>
      <c r="D9" s="37">
        <f>D3 - 1</f>
        <v>-3</v>
      </c>
      <c r="E9" s="38">
        <f t="shared" si="1"/>
        <v>-1.4237525342411232</v>
      </c>
      <c r="F9" s="23" t="s">
        <v>46</v>
      </c>
      <c r="J9" s="36" t="s">
        <v>42</v>
      </c>
      <c r="K9" s="37">
        <f>K3</f>
        <v>0</v>
      </c>
      <c r="L9" s="37">
        <f>L3 - 1</f>
        <v>-3</v>
      </c>
      <c r="M9" s="38">
        <f t="shared" si="2"/>
        <v>-1.5</v>
      </c>
    </row>
    <row r="11" spans="2:23" ht="18" x14ac:dyDescent="0.35">
      <c r="K11" s="19" t="s">
        <v>35</v>
      </c>
      <c r="L11" s="20" t="s">
        <v>36</v>
      </c>
      <c r="M11" s="19" t="s">
        <v>34</v>
      </c>
    </row>
    <row r="12" spans="2:23" x14ac:dyDescent="0.25">
      <c r="J12" s="11" t="str">
        <f>B7</f>
        <v>Neighbor 2 (x1 - 1, x2)</v>
      </c>
      <c r="K12" s="3">
        <f t="shared" ref="K12:L12" si="3">C7</f>
        <v>-2</v>
      </c>
      <c r="L12" s="3">
        <f t="shared" si="3"/>
        <v>-2</v>
      </c>
      <c r="M12" s="21">
        <f>K12 * COS(K12) * SIN(L12) + 0.5*L12</f>
        <v>-1.7568024953079284</v>
      </c>
    </row>
    <row r="13" spans="2:23" x14ac:dyDescent="0.25">
      <c r="J13" s="6"/>
      <c r="K13" s="48">
        <f>$T$3 - K12</f>
        <v>-2</v>
      </c>
      <c r="L13" s="48">
        <f>$T$3 - L12</f>
        <v>-2</v>
      </c>
    </row>
    <row r="14" spans="2:23" ht="18" x14ac:dyDescent="0.35">
      <c r="J14" s="32" t="str">
        <f>"Neighbors of (" &amp;K12 &amp; ", " &amp;L12&amp; ")"</f>
        <v>Neighbors of (-2, -2)</v>
      </c>
      <c r="K14" s="32" t="s">
        <v>35</v>
      </c>
      <c r="L14" s="32" t="s">
        <v>36</v>
      </c>
      <c r="M14" s="32" t="s">
        <v>34</v>
      </c>
    </row>
    <row r="15" spans="2:23" x14ac:dyDescent="0.25">
      <c r="J15" s="39" t="s">
        <v>39</v>
      </c>
      <c r="K15" s="40">
        <f>K12 + 1</f>
        <v>-1</v>
      </c>
      <c r="L15" s="40">
        <f>L12</f>
        <v>-2</v>
      </c>
      <c r="M15" s="41">
        <f t="shared" ref="M15:M18" si="4">K15 * COS(K15) * SIN(L15) + 0.5*L15</f>
        <v>-0.50870450356611807</v>
      </c>
    </row>
    <row r="16" spans="2:23" x14ac:dyDescent="0.25">
      <c r="J16" s="33" t="s">
        <v>40</v>
      </c>
      <c r="K16" s="34">
        <f>K12 - 1</f>
        <v>-3</v>
      </c>
      <c r="L16" s="34">
        <f>L12</f>
        <v>-2</v>
      </c>
      <c r="M16" s="35">
        <f t="shared" si="4"/>
        <v>-3.7005928892065527</v>
      </c>
    </row>
    <row r="17" spans="7:13" x14ac:dyDescent="0.25">
      <c r="J17" s="33" t="s">
        <v>41</v>
      </c>
      <c r="K17" s="34">
        <f>K12</f>
        <v>-2</v>
      </c>
      <c r="L17" s="34">
        <f>L12 + 1</f>
        <v>-1</v>
      </c>
      <c r="M17" s="35">
        <f t="shared" si="4"/>
        <v>-1.2003509767480294</v>
      </c>
    </row>
    <row r="18" spans="7:13" x14ac:dyDescent="0.25">
      <c r="J18" s="36" t="s">
        <v>42</v>
      </c>
      <c r="K18" s="37">
        <f>K12</f>
        <v>-2</v>
      </c>
      <c r="L18" s="37">
        <f>L12 - 1</f>
        <v>-3</v>
      </c>
      <c r="M18" s="38">
        <f t="shared" si="4"/>
        <v>-1.6174532898552421</v>
      </c>
    </row>
    <row r="20" spans="7:13" ht="18" x14ac:dyDescent="0.35">
      <c r="K20" s="19" t="s">
        <v>35</v>
      </c>
      <c r="L20" s="20" t="s">
        <v>36</v>
      </c>
      <c r="M20" s="19" t="s">
        <v>34</v>
      </c>
    </row>
    <row r="21" spans="7:13" x14ac:dyDescent="0.25">
      <c r="J21" s="11" t="str">
        <f>B8</f>
        <v>Neighbor 3 (x1, x2 + 1)</v>
      </c>
      <c r="K21" s="3">
        <f t="shared" ref="K21:L21" si="5">C8</f>
        <v>-1</v>
      </c>
      <c r="L21" s="3">
        <f t="shared" si="5"/>
        <v>-1</v>
      </c>
      <c r="M21" s="21">
        <f>K21 * COS(K21) * SIN(L21) + 0.5*L21</f>
        <v>-4.535128658715909E-2</v>
      </c>
    </row>
    <row r="22" spans="7:13" x14ac:dyDescent="0.25">
      <c r="J22" s="6"/>
      <c r="K22" s="48">
        <f>$T$3 - K21</f>
        <v>-3</v>
      </c>
      <c r="L22" s="48">
        <f>$T$3 - L21</f>
        <v>-3</v>
      </c>
    </row>
    <row r="23" spans="7:13" ht="18" x14ac:dyDescent="0.35">
      <c r="J23" s="32" t="str">
        <f>"Neighbors of (" &amp;K21 &amp; ", " &amp;L21&amp; ")"</f>
        <v>Neighbors of (-1, -1)</v>
      </c>
      <c r="K23" s="32" t="s">
        <v>35</v>
      </c>
      <c r="L23" s="32" t="s">
        <v>36</v>
      </c>
      <c r="M23" s="32" t="s">
        <v>34</v>
      </c>
    </row>
    <row r="24" spans="7:13" x14ac:dyDescent="0.25">
      <c r="J24" s="39" t="s">
        <v>39</v>
      </c>
      <c r="K24" s="40">
        <f>K21 + 1</f>
        <v>0</v>
      </c>
      <c r="L24" s="40">
        <f>L21</f>
        <v>-1</v>
      </c>
      <c r="M24" s="41">
        <f t="shared" ref="M24:M27" si="6">K24 * COS(K24) * SIN(L24) + 0.5*L24</f>
        <v>-0.5</v>
      </c>
    </row>
    <row r="25" spans="7:13" x14ac:dyDescent="0.25">
      <c r="J25" s="33" t="s">
        <v>40</v>
      </c>
      <c r="K25" s="34">
        <f>K21 - 1</f>
        <v>-2</v>
      </c>
      <c r="L25" s="34">
        <f>L21</f>
        <v>-1</v>
      </c>
      <c r="M25" s="35">
        <f t="shared" si="6"/>
        <v>-1.2003509767480294</v>
      </c>
    </row>
    <row r="26" spans="7:13" x14ac:dyDescent="0.25">
      <c r="J26" s="33" t="s">
        <v>41</v>
      </c>
      <c r="K26" s="34">
        <f>K21</f>
        <v>-1</v>
      </c>
      <c r="L26" s="34">
        <f>L21 + 1</f>
        <v>0</v>
      </c>
      <c r="M26" s="35">
        <f t="shared" si="6"/>
        <v>0</v>
      </c>
    </row>
    <row r="27" spans="7:13" x14ac:dyDescent="0.25">
      <c r="J27" s="36" t="s">
        <v>42</v>
      </c>
      <c r="K27" s="37">
        <f>K21</f>
        <v>-1</v>
      </c>
      <c r="L27" s="37">
        <f>L21 - 1</f>
        <v>-2</v>
      </c>
      <c r="M27" s="38">
        <f t="shared" si="6"/>
        <v>-0.50870450356611807</v>
      </c>
    </row>
    <row r="29" spans="7:13" ht="18" x14ac:dyDescent="0.35">
      <c r="G29" s="49" t="s">
        <v>59</v>
      </c>
      <c r="K29" s="19" t="s">
        <v>35</v>
      </c>
      <c r="L29" s="20" t="s">
        <v>36</v>
      </c>
      <c r="M29" s="19" t="s">
        <v>34</v>
      </c>
    </row>
    <row r="30" spans="7:13" x14ac:dyDescent="0.25">
      <c r="J30" s="11" t="str">
        <f>B9</f>
        <v>Neighbor 4 (x1, x2 - 1)</v>
      </c>
      <c r="K30" s="3">
        <f t="shared" ref="K30:L30" si="7">C9</f>
        <v>-1</v>
      </c>
      <c r="L30" s="3">
        <f t="shared" si="7"/>
        <v>-3</v>
      </c>
      <c r="M30" s="21">
        <f>K30 * COS(K30) * SIN(L30) + 0.5*L30</f>
        <v>-1.4237525342411232</v>
      </c>
    </row>
    <row r="31" spans="7:13" x14ac:dyDescent="0.25">
      <c r="J31" s="6"/>
      <c r="K31" s="48">
        <f>$T$3 - K30</f>
        <v>-3</v>
      </c>
      <c r="L31" s="48">
        <f>$T$3 - L30</f>
        <v>-1</v>
      </c>
    </row>
    <row r="32" spans="7:13" ht="18" x14ac:dyDescent="0.35">
      <c r="J32" s="32" t="str">
        <f>"Neighbors of (" &amp;K30 &amp; ", " &amp;L30&amp; ")"</f>
        <v>Neighbors of (-1, -3)</v>
      </c>
      <c r="K32" s="32" t="s">
        <v>35</v>
      </c>
      <c r="L32" s="32" t="s">
        <v>36</v>
      </c>
      <c r="M32" s="32" t="s">
        <v>34</v>
      </c>
    </row>
    <row r="33" spans="10:13" x14ac:dyDescent="0.25">
      <c r="J33" s="39" t="s">
        <v>39</v>
      </c>
      <c r="K33" s="40">
        <f>K30 + 1</f>
        <v>0</v>
      </c>
      <c r="L33" s="40">
        <f>L30</f>
        <v>-3</v>
      </c>
      <c r="M33" s="41">
        <f t="shared" ref="M33:M36" si="8">K33 * COS(K33) * SIN(L33) + 0.5*L33</f>
        <v>-1.5</v>
      </c>
    </row>
    <row r="34" spans="10:13" x14ac:dyDescent="0.25">
      <c r="J34" s="33" t="s">
        <v>40</v>
      </c>
      <c r="K34" s="34">
        <f>K30 - 1</f>
        <v>-2</v>
      </c>
      <c r="L34" s="34">
        <f>L30</f>
        <v>-3</v>
      </c>
      <c r="M34" s="35">
        <f t="shared" si="8"/>
        <v>-1.6174532898552421</v>
      </c>
    </row>
    <row r="35" spans="10:13" x14ac:dyDescent="0.25">
      <c r="J35" s="33" t="s">
        <v>41</v>
      </c>
      <c r="K35" s="34">
        <f>K30</f>
        <v>-1</v>
      </c>
      <c r="L35" s="34">
        <f>L30 + 1</f>
        <v>-2</v>
      </c>
      <c r="M35" s="35">
        <f t="shared" si="8"/>
        <v>-0.50870450356611807</v>
      </c>
    </row>
    <row r="36" spans="10:13" x14ac:dyDescent="0.25">
      <c r="J36" s="36" t="s">
        <v>42</v>
      </c>
      <c r="K36" s="37">
        <f>K30</f>
        <v>-1</v>
      </c>
      <c r="L36" s="37">
        <f>L30 - 1</f>
        <v>-4</v>
      </c>
      <c r="M36" s="38">
        <f t="shared" si="8"/>
        <v>-2.4089021333016358</v>
      </c>
    </row>
  </sheetData>
  <conditionalFormatting sqref="E6:E9">
    <cfRule type="top10" dxfId="10" priority="10" bottom="1" rank="1"/>
  </conditionalFormatting>
  <conditionalFormatting sqref="M6:M9">
    <cfRule type="top10" dxfId="8" priority="8" bottom="1" rank="1"/>
  </conditionalFormatting>
  <conditionalFormatting sqref="M15:M18">
    <cfRule type="top10" dxfId="7" priority="7" bottom="1" rank="1"/>
  </conditionalFormatting>
  <conditionalFormatting sqref="M24:M27">
    <cfRule type="top10" dxfId="5" priority="6" bottom="1" rank="1"/>
  </conditionalFormatting>
  <conditionalFormatting sqref="M33:M36">
    <cfRule type="top10" dxfId="4" priority="5" bottom="1" rank="1"/>
  </conditionalFormatting>
  <pageMargins left="0.7" right="0.7" top="0.75" bottom="0.75" header="0.3" footer="0.3"/>
  <pageSetup scale="3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Problem 1</vt:lpstr>
      <vt:lpstr>Problem 2</vt:lpstr>
      <vt:lpstr>Problem 3 (i)</vt:lpstr>
      <vt:lpstr>Problem 3 (ii)</vt:lpstr>
      <vt:lpstr>'Problem 3 (ii)'!Print_Area</vt:lpstr>
      <vt:lpstr>x1_</vt:lpstr>
      <vt:lpstr>x2_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cp:lastPrinted>2022-05-10T20:45:10Z</cp:lastPrinted>
  <dcterms:created xsi:type="dcterms:W3CDTF">2022-05-10T16:19:35Z</dcterms:created>
  <dcterms:modified xsi:type="dcterms:W3CDTF">2022-05-10T22:13:09Z</dcterms:modified>
</cp:coreProperties>
</file>