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Systems Optimization/02 - Notes and Assignments/Week 15 - Network and Integer Prog/ASSN - Network Int/"/>
    </mc:Choice>
  </mc:AlternateContent>
  <xr:revisionPtr revIDLastSave="563" documentId="8_{ABC65779-E84C-4D9F-A631-136AB035208C}" xr6:coauthVersionLast="46" xr6:coauthVersionMax="46" xr10:uidLastSave="{7E1301B9-64AF-45D6-B234-EFD06E39AFDE}"/>
  <bookViews>
    <workbookView xWindow="28680" yWindow="-120" windowWidth="29040" windowHeight="15840" xr2:uid="{44A56B6A-9319-4D59-9DD1-835AAC0A420F}"/>
  </bookViews>
  <sheets>
    <sheet name="Energy (Joules)" sheetId="4" r:id="rId1"/>
    <sheet name="Comb Hours" sheetId="9" state="hidden" r:id="rId2"/>
    <sheet name="Comb USD" sheetId="11" state="hidden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0" i="4" l="1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K5" i="4" a="1"/>
  <c r="K5" i="4"/>
  <c r="A30" i="4"/>
  <c r="B30" i="4"/>
  <c r="C30" i="4"/>
  <c r="D30" i="4"/>
  <c r="A29" i="4"/>
  <c r="B29" i="4"/>
  <c r="C29" i="4"/>
  <c r="D29" i="4"/>
  <c r="A28" i="4"/>
  <c r="B28" i="4"/>
  <c r="C28" i="4"/>
  <c r="D28" i="4"/>
  <c r="A27" i="4"/>
  <c r="B27" i="4"/>
  <c r="C27" i="4"/>
  <c r="D27" i="4"/>
  <c r="A26" i="4"/>
  <c r="B26" i="4"/>
  <c r="C26" i="4"/>
  <c r="D26" i="4"/>
  <c r="A25" i="4"/>
  <c r="B25" i="4"/>
  <c r="C25" i="4"/>
  <c r="D25" i="4"/>
  <c r="A24" i="4"/>
  <c r="B24" i="4"/>
  <c r="C24" i="4"/>
  <c r="D24" i="4"/>
  <c r="A23" i="4"/>
  <c r="B23" i="4"/>
  <c r="C23" i="4"/>
  <c r="D23" i="4"/>
  <c r="A22" i="4"/>
  <c r="B22" i="4"/>
  <c r="C22" i="4"/>
  <c r="D22" i="4"/>
  <c r="A21" i="4"/>
  <c r="B21" i="4"/>
  <c r="C21" i="4"/>
  <c r="D21" i="4"/>
  <c r="A20" i="4"/>
  <c r="B20" i="4"/>
  <c r="C20" i="4"/>
  <c r="D20" i="4"/>
  <c r="A19" i="4"/>
  <c r="B19" i="4"/>
  <c r="C19" i="4"/>
  <c r="D19" i="4"/>
  <c r="A18" i="4"/>
  <c r="B18" i="4"/>
  <c r="C18" i="4"/>
  <c r="D18" i="4"/>
  <c r="A17" i="4"/>
  <c r="B17" i="4"/>
  <c r="C17" i="4"/>
  <c r="D17" i="4"/>
  <c r="K15" i="4" a="1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A16" i="4"/>
  <c r="B16" i="4"/>
  <c r="C16" i="4"/>
  <c r="D16" i="4"/>
  <c r="D15" i="4"/>
  <c r="J23" i="9"/>
  <c r="J24" i="9"/>
  <c r="J25" i="9"/>
  <c r="J26" i="9"/>
  <c r="J27" i="9"/>
  <c r="J28" i="9"/>
  <c r="J29" i="9"/>
  <c r="J16" i="9"/>
  <c r="J17" i="9"/>
  <c r="J18" i="9"/>
  <c r="J19" i="9"/>
  <c r="J20" i="9"/>
  <c r="J21" i="9"/>
  <c r="J22" i="9"/>
  <c r="K16" i="11"/>
  <c r="R16" i="11"/>
  <c r="L16" i="11"/>
  <c r="S16" i="11"/>
  <c r="M16" i="11"/>
  <c r="T16" i="11"/>
  <c r="N16" i="11"/>
  <c r="U16" i="11"/>
  <c r="O16" i="11"/>
  <c r="V16" i="11"/>
  <c r="P16" i="11"/>
  <c r="W16" i="11"/>
  <c r="Q16" i="11"/>
  <c r="X16" i="11"/>
  <c r="K17" i="11"/>
  <c r="R17" i="11"/>
  <c r="L17" i="11"/>
  <c r="S17" i="11"/>
  <c r="M17" i="11"/>
  <c r="T17" i="11"/>
  <c r="N17" i="11"/>
  <c r="U17" i="11"/>
  <c r="O17" i="11"/>
  <c r="V17" i="11"/>
  <c r="P17" i="11"/>
  <c r="W17" i="11"/>
  <c r="Q17" i="11"/>
  <c r="X17" i="11"/>
  <c r="K18" i="11"/>
  <c r="R18" i="11"/>
  <c r="L18" i="11"/>
  <c r="S18" i="11"/>
  <c r="M18" i="11"/>
  <c r="T18" i="11"/>
  <c r="N18" i="11"/>
  <c r="U18" i="11"/>
  <c r="O18" i="11"/>
  <c r="V18" i="11"/>
  <c r="P18" i="11"/>
  <c r="W18" i="11"/>
  <c r="Q18" i="11"/>
  <c r="X18" i="11"/>
  <c r="K19" i="11"/>
  <c r="R19" i="11"/>
  <c r="L19" i="11"/>
  <c r="S19" i="11"/>
  <c r="M19" i="11"/>
  <c r="T19" i="11"/>
  <c r="N19" i="11"/>
  <c r="U19" i="11"/>
  <c r="O19" i="11"/>
  <c r="V19" i="11"/>
  <c r="P19" i="11"/>
  <c r="W19" i="11"/>
  <c r="Q19" i="11"/>
  <c r="X19" i="11"/>
  <c r="K20" i="11"/>
  <c r="R20" i="11"/>
  <c r="L20" i="11"/>
  <c r="S20" i="11"/>
  <c r="M20" i="11"/>
  <c r="T20" i="11"/>
  <c r="N20" i="11"/>
  <c r="U20" i="11"/>
  <c r="O20" i="11"/>
  <c r="V20" i="11"/>
  <c r="P20" i="11"/>
  <c r="W20" i="11"/>
  <c r="Q20" i="11"/>
  <c r="X20" i="11"/>
  <c r="K21" i="11"/>
  <c r="R21" i="11"/>
  <c r="L21" i="11"/>
  <c r="S21" i="11"/>
  <c r="M21" i="11"/>
  <c r="T21" i="11"/>
  <c r="N21" i="11"/>
  <c r="U21" i="11"/>
  <c r="O21" i="11"/>
  <c r="V21" i="11"/>
  <c r="P21" i="11"/>
  <c r="W21" i="11"/>
  <c r="Q21" i="11"/>
  <c r="X21" i="11"/>
  <c r="K22" i="11"/>
  <c r="R22" i="11"/>
  <c r="L22" i="11"/>
  <c r="S22" i="11"/>
  <c r="M22" i="11"/>
  <c r="T22" i="11"/>
  <c r="N22" i="11"/>
  <c r="U22" i="11"/>
  <c r="O22" i="11"/>
  <c r="V22" i="11"/>
  <c r="P22" i="11"/>
  <c r="W22" i="11"/>
  <c r="Q22" i="11"/>
  <c r="X22" i="11"/>
  <c r="X29" i="11"/>
  <c r="Q29" i="11"/>
  <c r="W29" i="11"/>
  <c r="P29" i="11"/>
  <c r="V29" i="11"/>
  <c r="O29" i="11"/>
  <c r="U29" i="11"/>
  <c r="N29" i="11"/>
  <c r="T29" i="11"/>
  <c r="M29" i="11"/>
  <c r="S29" i="11"/>
  <c r="L29" i="11"/>
  <c r="R29" i="11"/>
  <c r="K29" i="11"/>
  <c r="X28" i="11"/>
  <c r="Q28" i="11"/>
  <c r="W28" i="11"/>
  <c r="P28" i="11"/>
  <c r="V28" i="11"/>
  <c r="O28" i="11"/>
  <c r="U28" i="11"/>
  <c r="N28" i="11"/>
  <c r="T28" i="11"/>
  <c r="M28" i="11"/>
  <c r="S28" i="11"/>
  <c r="L28" i="11"/>
  <c r="R28" i="11"/>
  <c r="K28" i="11"/>
  <c r="X27" i="11"/>
  <c r="Q27" i="11"/>
  <c r="W27" i="11"/>
  <c r="P27" i="11"/>
  <c r="V27" i="11"/>
  <c r="O27" i="11"/>
  <c r="U27" i="11"/>
  <c r="N27" i="11"/>
  <c r="T27" i="11"/>
  <c r="M27" i="11"/>
  <c r="S27" i="11"/>
  <c r="L27" i="11"/>
  <c r="R27" i="11"/>
  <c r="K27" i="11"/>
  <c r="X26" i="11"/>
  <c r="Q26" i="11"/>
  <c r="W26" i="11"/>
  <c r="P26" i="11"/>
  <c r="V26" i="11"/>
  <c r="O26" i="11"/>
  <c r="U26" i="11"/>
  <c r="N26" i="11"/>
  <c r="T26" i="11"/>
  <c r="M26" i="11"/>
  <c r="S26" i="11"/>
  <c r="L26" i="11"/>
  <c r="R26" i="11"/>
  <c r="K26" i="11"/>
  <c r="X25" i="11"/>
  <c r="Q25" i="11"/>
  <c r="W25" i="11"/>
  <c r="P25" i="11"/>
  <c r="V25" i="11"/>
  <c r="O25" i="11"/>
  <c r="U25" i="11"/>
  <c r="N25" i="11"/>
  <c r="T25" i="11"/>
  <c r="M25" i="11"/>
  <c r="S25" i="11"/>
  <c r="L25" i="11"/>
  <c r="R25" i="11"/>
  <c r="K25" i="11"/>
  <c r="X24" i="11"/>
  <c r="Q24" i="11"/>
  <c r="W24" i="11"/>
  <c r="P24" i="11"/>
  <c r="V24" i="11"/>
  <c r="O24" i="11"/>
  <c r="U24" i="11"/>
  <c r="N24" i="11"/>
  <c r="T24" i="11"/>
  <c r="M24" i="11"/>
  <c r="S24" i="11"/>
  <c r="L24" i="11"/>
  <c r="R24" i="11"/>
  <c r="K24" i="11"/>
  <c r="X23" i="11"/>
  <c r="Q23" i="11"/>
  <c r="W23" i="11"/>
  <c r="P23" i="11"/>
  <c r="V23" i="11"/>
  <c r="O23" i="11"/>
  <c r="U23" i="11"/>
  <c r="N23" i="11"/>
  <c r="T23" i="11"/>
  <c r="M23" i="11"/>
  <c r="S23" i="11"/>
  <c r="L23" i="11"/>
  <c r="R23" i="11"/>
  <c r="K23" i="11"/>
  <c r="R23" i="9"/>
  <c r="K23" i="9"/>
  <c r="S23" i="9"/>
  <c r="L23" i="9"/>
  <c r="T23" i="9"/>
  <c r="M23" i="9"/>
  <c r="U23" i="9"/>
  <c r="N23" i="9"/>
  <c r="V23" i="9"/>
  <c r="O23" i="9"/>
  <c r="W23" i="9"/>
  <c r="P23" i="9"/>
  <c r="X23" i="9"/>
  <c r="Q23" i="9"/>
  <c r="R24" i="9"/>
  <c r="K24" i="9"/>
  <c r="S24" i="9"/>
  <c r="L24" i="9"/>
  <c r="T24" i="9"/>
  <c r="M24" i="9"/>
  <c r="U24" i="9"/>
  <c r="N24" i="9"/>
  <c r="V24" i="9"/>
  <c r="O24" i="9"/>
  <c r="W24" i="9"/>
  <c r="P24" i="9"/>
  <c r="X24" i="9"/>
  <c r="Q24" i="9"/>
  <c r="R25" i="9"/>
  <c r="K25" i="9"/>
  <c r="S25" i="9"/>
  <c r="L25" i="9"/>
  <c r="T25" i="9"/>
  <c r="M25" i="9"/>
  <c r="U25" i="9"/>
  <c r="N25" i="9"/>
  <c r="V25" i="9"/>
  <c r="O25" i="9"/>
  <c r="W25" i="9"/>
  <c r="P25" i="9"/>
  <c r="X25" i="9"/>
  <c r="Q25" i="9"/>
  <c r="R26" i="9"/>
  <c r="K26" i="9"/>
  <c r="S26" i="9"/>
  <c r="L26" i="9"/>
  <c r="T26" i="9"/>
  <c r="M26" i="9"/>
  <c r="U26" i="9"/>
  <c r="N26" i="9"/>
  <c r="V26" i="9"/>
  <c r="O26" i="9"/>
  <c r="W26" i="9"/>
  <c r="P26" i="9"/>
  <c r="X26" i="9"/>
  <c r="Q26" i="9"/>
  <c r="R27" i="9"/>
  <c r="K27" i="9"/>
  <c r="S27" i="9"/>
  <c r="L27" i="9"/>
  <c r="T27" i="9"/>
  <c r="M27" i="9"/>
  <c r="U27" i="9"/>
  <c r="N27" i="9"/>
  <c r="V27" i="9"/>
  <c r="O27" i="9"/>
  <c r="W27" i="9"/>
  <c r="P27" i="9"/>
  <c r="X27" i="9"/>
  <c r="Q27" i="9"/>
  <c r="R28" i="9"/>
  <c r="K28" i="9"/>
  <c r="S28" i="9"/>
  <c r="L28" i="9"/>
  <c r="T28" i="9"/>
  <c r="M28" i="9"/>
  <c r="U28" i="9"/>
  <c r="N28" i="9"/>
  <c r="V28" i="9"/>
  <c r="O28" i="9"/>
  <c r="W28" i="9"/>
  <c r="P28" i="9"/>
  <c r="X28" i="9"/>
  <c r="Q28" i="9"/>
  <c r="R29" i="9"/>
  <c r="K29" i="9"/>
  <c r="S29" i="9"/>
  <c r="L29" i="9"/>
  <c r="T29" i="9"/>
  <c r="M29" i="9"/>
  <c r="U29" i="9"/>
  <c r="N29" i="9"/>
  <c r="V29" i="9"/>
  <c r="O29" i="9"/>
  <c r="W29" i="9"/>
  <c r="P29" i="9"/>
  <c r="X29" i="9"/>
  <c r="Q29" i="9"/>
  <c r="K16" i="9"/>
  <c r="R16" i="9"/>
  <c r="L16" i="9"/>
  <c r="S16" i="9"/>
  <c r="M16" i="9"/>
  <c r="T16" i="9"/>
  <c r="N16" i="9"/>
  <c r="U16" i="9"/>
  <c r="O16" i="9"/>
  <c r="V16" i="9"/>
  <c r="P16" i="9"/>
  <c r="W16" i="9"/>
  <c r="Q16" i="9"/>
  <c r="X16" i="9"/>
  <c r="K17" i="9"/>
  <c r="R17" i="9"/>
  <c r="L17" i="9"/>
  <c r="S17" i="9"/>
  <c r="M17" i="9"/>
  <c r="T17" i="9"/>
  <c r="N17" i="9"/>
  <c r="U17" i="9"/>
  <c r="O17" i="9"/>
  <c r="V17" i="9"/>
  <c r="P17" i="9"/>
  <c r="W17" i="9"/>
  <c r="Q17" i="9"/>
  <c r="X17" i="9"/>
  <c r="K18" i="9"/>
  <c r="R18" i="9"/>
  <c r="L18" i="9"/>
  <c r="S18" i="9"/>
  <c r="M18" i="9"/>
  <c r="T18" i="9"/>
  <c r="N18" i="9"/>
  <c r="U18" i="9"/>
  <c r="O18" i="9"/>
  <c r="V18" i="9"/>
  <c r="P18" i="9"/>
  <c r="W18" i="9"/>
  <c r="Q18" i="9"/>
  <c r="X18" i="9"/>
  <c r="K19" i="9"/>
  <c r="R19" i="9"/>
  <c r="L19" i="9"/>
  <c r="S19" i="9"/>
  <c r="M19" i="9"/>
  <c r="T19" i="9"/>
  <c r="N19" i="9"/>
  <c r="U19" i="9"/>
  <c r="O19" i="9"/>
  <c r="V19" i="9"/>
  <c r="P19" i="9"/>
  <c r="W19" i="9"/>
  <c r="Q19" i="9"/>
  <c r="X19" i="9"/>
  <c r="K20" i="9"/>
  <c r="R20" i="9"/>
  <c r="L20" i="9"/>
  <c r="S20" i="9"/>
  <c r="M20" i="9"/>
  <c r="T20" i="9"/>
  <c r="N20" i="9"/>
  <c r="U20" i="9"/>
  <c r="O20" i="9"/>
  <c r="V20" i="9"/>
  <c r="P20" i="9"/>
  <c r="W20" i="9"/>
  <c r="Q20" i="9"/>
  <c r="X20" i="9"/>
  <c r="K21" i="9"/>
  <c r="R21" i="9"/>
  <c r="L21" i="9"/>
  <c r="S21" i="9"/>
  <c r="M21" i="9"/>
  <c r="T21" i="9"/>
  <c r="N21" i="9"/>
  <c r="U21" i="9"/>
  <c r="O21" i="9"/>
  <c r="V21" i="9"/>
  <c r="P21" i="9"/>
  <c r="W21" i="9"/>
  <c r="Q21" i="9"/>
  <c r="X21" i="9"/>
  <c r="K22" i="9"/>
  <c r="R22" i="9"/>
  <c r="L22" i="9"/>
  <c r="S22" i="9"/>
  <c r="M22" i="9"/>
  <c r="T22" i="9"/>
  <c r="N22" i="9"/>
  <c r="U22" i="9"/>
  <c r="O22" i="9"/>
  <c r="V22" i="9"/>
  <c r="P22" i="9"/>
  <c r="W22" i="9"/>
  <c r="Q22" i="9"/>
  <c r="X22" i="9"/>
  <c r="A29" i="9"/>
  <c r="B29" i="9"/>
  <c r="C29" i="9"/>
  <c r="D29" i="9"/>
  <c r="A28" i="9"/>
  <c r="B28" i="9"/>
  <c r="C28" i="9"/>
  <c r="D28" i="9"/>
  <c r="A27" i="9"/>
  <c r="B27" i="9"/>
  <c r="C27" i="9"/>
  <c r="D27" i="9"/>
  <c r="A26" i="9"/>
  <c r="B26" i="9"/>
  <c r="C26" i="9"/>
  <c r="D26" i="9"/>
  <c r="A25" i="9"/>
  <c r="B25" i="9"/>
  <c r="C25" i="9"/>
  <c r="D25" i="9"/>
  <c r="A24" i="9"/>
  <c r="B24" i="9"/>
  <c r="C24" i="9"/>
  <c r="D24" i="9"/>
  <c r="A23" i="9"/>
  <c r="B23" i="9"/>
  <c r="C23" i="9"/>
  <c r="D23" i="9"/>
  <c r="A22" i="9"/>
  <c r="B22" i="9"/>
  <c r="C22" i="9"/>
  <c r="D22" i="9"/>
  <c r="A21" i="9"/>
  <c r="B21" i="9"/>
  <c r="C21" i="9"/>
  <c r="D21" i="9"/>
  <c r="A20" i="9"/>
  <c r="B20" i="9"/>
  <c r="C20" i="9"/>
  <c r="D20" i="9"/>
  <c r="A19" i="9"/>
  <c r="B19" i="9"/>
  <c r="C19" i="9"/>
  <c r="D19" i="9"/>
  <c r="A18" i="9"/>
  <c r="B18" i="9"/>
  <c r="C18" i="9"/>
  <c r="D18" i="9"/>
  <c r="A17" i="9"/>
  <c r="B17" i="9"/>
  <c r="C17" i="9"/>
  <c r="D17" i="9"/>
  <c r="A16" i="9"/>
  <c r="B16" i="9"/>
  <c r="C16" i="9"/>
  <c r="D16" i="9"/>
  <c r="D15" i="9"/>
  <c r="G23" i="11"/>
  <c r="G24" i="11"/>
  <c r="G25" i="11"/>
  <c r="G26" i="11"/>
  <c r="G27" i="11"/>
  <c r="G28" i="11"/>
  <c r="G29" i="11"/>
  <c r="G16" i="11"/>
  <c r="G17" i="11"/>
  <c r="G18" i="11"/>
  <c r="G19" i="11"/>
  <c r="G20" i="11"/>
  <c r="G21" i="11"/>
  <c r="G22" i="11"/>
  <c r="K7" i="11"/>
  <c r="I7" i="11"/>
  <c r="I8" i="9"/>
  <c r="J8" i="9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D29" i="11"/>
  <c r="A29" i="11"/>
  <c r="D28" i="11"/>
  <c r="A28" i="11"/>
  <c r="D27" i="11"/>
  <c r="A27" i="11"/>
  <c r="D26" i="11"/>
  <c r="A26" i="11"/>
  <c r="D25" i="11"/>
  <c r="A25" i="11"/>
  <c r="D24" i="11"/>
  <c r="A24" i="11"/>
  <c r="D23" i="11"/>
  <c r="A23" i="11"/>
  <c r="D22" i="11"/>
  <c r="A22" i="11"/>
  <c r="D21" i="11"/>
  <c r="A21" i="11"/>
  <c r="D20" i="11"/>
  <c r="A20" i="11"/>
  <c r="D19" i="11"/>
  <c r="A19" i="11"/>
  <c r="D18" i="11"/>
  <c r="A18" i="11"/>
  <c r="D17" i="11"/>
  <c r="A17" i="11"/>
  <c r="D16" i="11"/>
  <c r="A16" i="11"/>
  <c r="R15" i="11" a="1"/>
  <c r="R15" i="11"/>
  <c r="S15" i="11"/>
  <c r="T15" i="11"/>
  <c r="U15" i="11"/>
  <c r="V15" i="11"/>
  <c r="W15" i="11"/>
  <c r="X15" i="11"/>
  <c r="K15" i="11" a="1"/>
  <c r="K15" i="11"/>
  <c r="L15" i="11"/>
  <c r="M15" i="11"/>
  <c r="N15" i="11"/>
  <c r="O15" i="11"/>
  <c r="P15" i="11"/>
  <c r="Q15" i="11"/>
  <c r="D15" i="11"/>
  <c r="K13" i="11"/>
  <c r="K6" i="11"/>
  <c r="I6" i="11"/>
  <c r="K5" i="11" a="1"/>
  <c r="K5" i="11"/>
  <c r="I5" i="11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R15" i="9" a="1"/>
  <c r="R15" i="9"/>
  <c r="S15" i="9"/>
  <c r="T15" i="9"/>
  <c r="U15" i="9"/>
  <c r="V15" i="9"/>
  <c r="W15" i="9"/>
  <c r="X15" i="9"/>
  <c r="K7" i="9"/>
  <c r="I7" i="9"/>
  <c r="K6" i="9"/>
  <c r="I6" i="9"/>
  <c r="K5" i="9" a="1"/>
  <c r="K5" i="9"/>
  <c r="I5" i="9"/>
  <c r="K15" i="9" a="1"/>
  <c r="K15" i="9"/>
  <c r="L15" i="9"/>
  <c r="M15" i="9"/>
  <c r="N15" i="9"/>
  <c r="O15" i="9"/>
  <c r="P15" i="9"/>
  <c r="Q15" i="9"/>
  <c r="K13" i="9"/>
  <c r="K13" i="4"/>
  <c r="K6" i="4"/>
  <c r="K7" i="4"/>
  <c r="I7" i="4"/>
  <c r="I6" i="4"/>
  <c r="I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<sst xmlns="http://schemas.openxmlformats.org/spreadsheetml/2006/main" count="65" uniqueCount="44">
  <si>
    <t>to</t>
  </si>
  <si>
    <t>from</t>
  </si>
  <si>
    <t>matrix</t>
  </si>
  <si>
    <t>POS</t>
  </si>
  <si>
    <t>DIST</t>
  </si>
  <si>
    <t>POS_NAME</t>
  </si>
  <si>
    <t>x</t>
  </si>
  <si>
    <t>y</t>
  </si>
  <si>
    <t>city</t>
  </si>
  <si>
    <t>Hours</t>
  </si>
  <si>
    <t>Transportation Method</t>
  </si>
  <si>
    <t>Measure</t>
  </si>
  <si>
    <t>COST</t>
  </si>
  <si>
    <t>Bus 1</t>
  </si>
  <si>
    <t>Bus 2</t>
  </si>
  <si>
    <t>Bus 3</t>
  </si>
  <si>
    <t>Bus 4</t>
  </si>
  <si>
    <t>Bus 5</t>
  </si>
  <si>
    <t>Bus 6</t>
  </si>
  <si>
    <t>Bus 7</t>
  </si>
  <si>
    <t>Airplane 1</t>
  </si>
  <si>
    <t>Airplane 2</t>
  </si>
  <si>
    <t>Airplane 3</t>
  </si>
  <si>
    <t>Airplane 4</t>
  </si>
  <si>
    <t>Airplane 5</t>
  </si>
  <si>
    <t>Airplane 6</t>
  </si>
  <si>
    <t>Airplane 7</t>
  </si>
  <si>
    <t>* Assume that it takes the same amount of distance from an bus station 1 to bus station 2 as it takes to get from bus station 1 to airplane 2, etc.</t>
  </si>
  <si>
    <t>Joules</t>
  </si>
  <si>
    <t>Quadrant 1</t>
  </si>
  <si>
    <t>Quadrant 2</t>
  </si>
  <si>
    <t>Quadrant 3</t>
  </si>
  <si>
    <t>Quadrant 4</t>
  </si>
  <si>
    <t>Quadrant 5</t>
  </si>
  <si>
    <t>Quadrant 6</t>
  </si>
  <si>
    <t>Quadrant 7</t>
  </si>
  <si>
    <t>Quadrant 8</t>
  </si>
  <si>
    <t>Quadrant 9</t>
  </si>
  <si>
    <t>Quadrant 10</t>
  </si>
  <si>
    <t>Quadrant 11</t>
  </si>
  <si>
    <t>Quadrant 12</t>
  </si>
  <si>
    <t>Quadrant 13</t>
  </si>
  <si>
    <t>Quadrant 14</t>
  </si>
  <si>
    <t>Quadrant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</si>
</sst>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5" borderId="9" applyNumberFormat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43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2" xfId="0" applyFont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3" fillId="3" borderId="4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"/>
    </xf>
    <xf numFmtId="0" fontId="2" fillId="2" borderId="1" xfId="2"/>
    <xf numFmtId="0" fontId="2" fillId="4" borderId="1" xfId="2" applyFill="1" applyAlignment="1">
      <alignment horizontal="center"/>
    </xf>
    <xf numFmtId="0" fontId="4" fillId="0" borderId="0" xfId="0" applyFont="1"/>
    <xf numFmtId="43" fontId="0" fillId="0" borderId="0" xfId="1" applyFont="1" applyFill="1"/>
    <xf numFmtId="0" fontId="6" fillId="0" borderId="0" xfId="0" applyFont="1"/>
    <xf numFmtId="0" fontId="5" fillId="5" borderId="9" xfId="3"/>
    <xf numFmtId="0" fontId="0" fillId="0" borderId="0" xfId="1" applyNumberFormat="1" applyFont="1" applyFill="1"/>
    <xf numFmtId="41" fontId="0" fillId="0" borderId="0" xfId="1" applyNumberFormat="1" applyFont="1" applyFill="1"/>
    <xf numFmtId="41" fontId="0" fillId="0" borderId="0" xfId="0" applyNumberFormat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Border="1"/>
    <xf numFmtId="0" fontId="0" fillId="0" borderId="0" xfId="1" applyNumberFormat="1" applyFont="1"/>
    <xf numFmtId="9" fontId="0" fillId="0" borderId="0" xfId="4" applyFont="1"/>
    <xf numFmtId="9" fontId="3" fillId="0" borderId="0" xfId="4" applyFont="1" applyAlignment="1">
      <alignment horizontal="center"/>
    </xf>
    <xf numFmtId="9" fontId="3" fillId="0" borderId="2" xfId="4" applyFont="1" applyBorder="1" applyAlignment="1">
      <alignment horizontal="center"/>
    </xf>
    <xf numFmtId="0" fontId="0" fillId="8" borderId="0" xfId="1" applyNumberFormat="1" applyFont="1" applyFill="1"/>
    <xf numFmtId="41" fontId="0" fillId="0" borderId="0" xfId="1" applyNumberFormat="1" applyFont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right"/>
    </xf>
    <xf numFmtId="0" fontId="3" fillId="7" borderId="0" xfId="0" applyFont="1" applyFill="1" applyBorder="1" applyAlignment="1">
      <alignment horizontal="right"/>
    </xf>
    <xf numFmtId="9" fontId="0" fillId="0" borderId="0" xfId="0" applyNumberFormat="1"/>
    <xf numFmtId="0" fontId="3" fillId="3" borderId="3" xfId="0" applyFont="1" applyFill="1" applyBorder="1" applyAlignment="1">
      <alignment horizontal="left" indent="1"/>
    </xf>
    <xf numFmtId="41" fontId="0" fillId="8" borderId="0" xfId="1" applyNumberFormat="1" applyFont="1" applyFill="1"/>
    <xf numFmtId="0" fontId="7" fillId="9" borderId="0" xfId="0" applyFont="1" applyFill="1"/>
    <xf numFmtId="0" fontId="9" fillId="9" borderId="0" xfId="0" applyFont="1" applyFill="1"/>
  </cellXfs>
  <cellStyles count="5">
    <cellStyle name="Comma" xfId="1" builtinId="3"/>
    <cellStyle name="Input" xfId="3" builtinId="20"/>
    <cellStyle name="Normal" xfId="0" builtinId="0"/>
    <cellStyle name="Output" xfId="2" builtinId="21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76EF-5EA2-4198-A33A-8839D7A7DAFB}">
  <sheetPr>
    <tabColor theme="7" tint="0.59999389629810485"/>
  </sheetPr>
  <dimension ref="A2:AO46"/>
  <sheetViews>
    <sheetView tabSelected="1" zoomScaleNormal="100" workbookViewId="0"/>
  </sheetViews>
  <sheetFormatPr defaultRowHeight="15" x14ac:dyDescent="0.25"/>
  <cols>
    <col min="7" max="7" width="12.42578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3" t="s">
        <v>10</v>
      </c>
      <c r="J2" s="15"/>
    </row>
    <row r="3" spans="1:41" x14ac:dyDescent="0.25">
      <c r="I3" s="3" t="s">
        <v>11</v>
      </c>
      <c r="J3" s="15" t="s">
        <v>28</v>
      </c>
    </row>
    <row r="5" spans="1:41" x14ac:dyDescent="0.25">
      <c r="I5" s="10" t="str">
        <f>J5 &amp; " = " &amp; K5</f>
        <v>POS_NAME = ['Quadrant 1', 'Quadrant 2', 'Quadrant 3', 'Quadrant 4', 'Quadrant 5', 'Quadrant 6', 'Quadrant 7', 'Quadrant 8', 'Quadrant 9', 'Quadrant 10', 'Quadrant 11', 'Quadrant 12', 'Quadrant 13', 'Quadrant 14', 'Quadrant 15']</v>
      </c>
      <c r="J5" t="s">
        <v>5</v>
      </c>
      <c r="K5" t="str" cm="1">
        <f t="array" ref="K5">"['" &amp; _xlfn.TEXTJOIN("', '", TRUE, J2  &amp; "" &amp; J16:J49) &amp; "']"</f>
        <v>['Quadrant 1', 'Quadrant 2', 'Quadrant 3', 'Quadrant 4', 'Quadrant 5', 'Quadrant 6', 'Quadrant 7', 'Quadrant 8', 'Quadrant 9', 'Quadrant 10', 'Quadrant 11', 'Quadrant 12', 'Quadrant 13', 'Quadrant 14', 'Quadrant 15']</v>
      </c>
    </row>
    <row r="6" spans="1:41" x14ac:dyDescent="0.25">
      <c r="I6" s="10" t="str">
        <f>J6 &amp; " = " &amp; K6</f>
        <v>POS = [['Quadrant 1', 'Quadrant 1'], 
['Quadrant 2', 'Quadrant 2'], 
['Quadrant 3', 'Quadrant 3'], 
['Quadrant 4', 'Quadrant 4'], 
['Quadrant 5', 'Quadrant 5'], 
['Quadrant 6', 'Quadrant 6'], 
['Quadrant 7', 'Quadrant 7'], 
['Quadrant 8', 'Quadrant 8'], 
['Quadrant 9', 'Quadrant 9'], 
['Quadrant 10', 'Quadrant 10'], 
['Quadrant 11', 'Quadrant 11'], 
['Quadrant 12', 'Quadrant 12'], 
['Quadrant 13', 'Quadrant 13'], 
['Quadrant 14', 'Quadrant 14'], 
['Quadrant 15', 'Quadrant 15']]</v>
      </c>
      <c r="J6" t="s">
        <v>3</v>
      </c>
      <c r="K6" t="str">
        <f>"[" &amp; _xlfn.TEXTJOIN(", " &amp; CHAR(10), TRUE, D16:D46) &amp; "]"</f>
        <v>[['Quadrant 1', 'Quadrant 1'], 
['Quadrant 2', 'Quadrant 2'], 
['Quadrant 3', 'Quadrant 3'], 
['Quadrant 4', 'Quadrant 4'], 
['Quadrant 5', 'Quadrant 5'], 
['Quadrant 6', 'Quadrant 6'], 
['Quadrant 7', 'Quadrant 7'], 
['Quadrant 8', 'Quadrant 8'], 
['Quadrant 9', 'Quadrant 9'], 
['Quadrant 10', 'Quadrant 10'], 
['Quadrant 11', 'Quadrant 11'], 
['Quadrant 12', 'Quadrant 12'], 
['Quadrant 13', 'Quadrant 13'], 
['Quadrant 14', 'Quadrant 14'], 
['Quadrant 15', 'Quadrant 15']]</v>
      </c>
    </row>
    <row r="7" spans="1:41" x14ac:dyDescent="0.25">
      <c r="I7" s="10" t="str">
        <f t="shared" ref="I7" si="0">J7 &amp; " = " &amp; K7</f>
        <v>DIST = [[0, 15.8, 3.81, 7.54, 22.9, 6.89, 15.2, 10.4, 17.7, 9.51, 10.3, 22.1, 9.33, 19.6, 7.4], 
[15.8, 0, 22.6, 21.4, 3.75, 3.57, 23.4, 15.2, 4.41, 7.85, 8.67, 21.8, 12.4, 5.09, 13.9], 
[3.81, 22.6, 0, 10, 17.1, 2.95, 24, 13.3, 8.88, 17.6, 7.99, 22.8, 18.4, 17.3, 24], 
[7.54, 21.4, 10, 0, 7.59, 3.99, 3.87, 6.29, 6.41, 15.2, 25.2, 3.33, 13.4, 6.07, 7.75], 
[22.9, 3.75, 17.1, 7.59, 0, 7.08, 7.6, 21.6, 13.8, 8.79, 13, 4.4, 4.52, 8.55, 13.7], 
[6.89, 3.57, 2.95, 3.99, 7.08, 0, 11.1, 4.81, 4.87, 18.8, 22.2, 5.92, 7.86, 17.4, 7.1], 
[15.2, 23.4, 24, 3.87, 7.6, 11.1, 0, 16.2, 15.6, 25.9, 20.2, 25.9, 4.18, 7.82, 8.9], 
[10.4, 15.2, 13.3, 6.29, 21.6, 4.81, 16.2, 0, 15.9, 19.3, 10.4, 13.3, 4.72, 16.9, 5.66], 
[17.7, 4.41, 8.88, 6.41, 13.8, 4.87, 15.6, 15.9, 0, 6.1, 11, 9.11, 2.3, 24.1, 15.5], 
[9.51, 7.85, 17.6, 15.2, 8.79, 18.8, 25.9, 19.3, 6.1, 0, 17.1, 21.5, 25.5, 23.2, 6.22], 
[10.3, 8.67, 7.99, 25.2, 13, 22.2, 20.2, 10.4, 11, 17.1, 0, 14, 6.26, 22.6, 13.6], 
[22.1, 21.8, 22.8, 3.33, 4.4, 5.92, 25.9, 13.3, 9.11, 21.5, 14, 0, 17.3, 25.3, 5.56], 
[9.33, 12.4, 18.4, 13.4, 4.52, 7.86, 4.18, 4.72, 2.3, 25.5, 6.26, 17.3, 0, 4.02, 6.51], 
[19.6, 5.09, 17.3, 6.07, 8.55, 17.4, 7.82, 16.9, 24.1, 23.2, 22.6, 25.3, 4.02, 0, 4.67], 
[7.4, 13.9, 24, 7.75, 13.7, 7.1, 8.9, 5.66, 15.5, 6.22, 13.6, 5.56, 6.51, 4.67, 0]]</v>
      </c>
      <c r="J7" t="s">
        <v>4</v>
      </c>
      <c r="K7" t="str">
        <f>"[" &amp; _xlfn.TEXTJOIN(", " &amp; CHAR(10), TRUE, G16:G46) &amp; "]"</f>
        <v>[[0, 15.8, 3.81, 7.54, 22.9, 6.89, 15.2, 10.4, 17.7, 9.51, 10.3, 22.1, 9.33, 19.6, 7.4], 
[15.8, 0, 22.6, 21.4, 3.75, 3.57, 23.4, 15.2, 4.41, 7.85, 8.67, 21.8, 12.4, 5.09, 13.9], 
[3.81, 22.6, 0, 10, 17.1, 2.95, 24, 13.3, 8.88, 17.6, 7.99, 22.8, 18.4, 17.3, 24], 
[7.54, 21.4, 10, 0, 7.59, 3.99, 3.87, 6.29, 6.41, 15.2, 25.2, 3.33, 13.4, 6.07, 7.75], 
[22.9, 3.75, 17.1, 7.59, 0, 7.08, 7.6, 21.6, 13.8, 8.79, 13, 4.4, 4.52, 8.55, 13.7], 
[6.89, 3.57, 2.95, 3.99, 7.08, 0, 11.1, 4.81, 4.87, 18.8, 22.2, 5.92, 7.86, 17.4, 7.1], 
[15.2, 23.4, 24, 3.87, 7.6, 11.1, 0, 16.2, 15.6, 25.9, 20.2, 25.9, 4.18, 7.82, 8.9], 
[10.4, 15.2, 13.3, 6.29, 21.6, 4.81, 16.2, 0, 15.9, 19.3, 10.4, 13.3, 4.72, 16.9, 5.66], 
[17.7, 4.41, 8.88, 6.41, 13.8, 4.87, 15.6, 15.9, 0, 6.1, 11, 9.11, 2.3, 24.1, 15.5], 
[9.51, 7.85, 17.6, 15.2, 8.79, 18.8, 25.9, 19.3, 6.1, 0, 17.1, 21.5, 25.5, 23.2, 6.22], 
[10.3, 8.67, 7.99, 25.2, 13, 22.2, 20.2, 10.4, 11, 17.1, 0, 14, 6.26, 22.6, 13.6], 
[22.1, 21.8, 22.8, 3.33, 4.4, 5.92, 25.9, 13.3, 9.11, 21.5, 14, 0, 17.3, 25.3, 5.56], 
[9.33, 12.4, 18.4, 13.4, 4.52, 7.86, 4.18, 4.72, 2.3, 25.5, 6.26, 17.3, 0, 4.02, 6.51], 
[19.6, 5.09, 17.3, 6.07, 8.55, 17.4, 7.82, 16.9, 24.1, 23.2, 22.6, 25.3, 4.02, 0, 4.67], 
[7.4, 13.9, 24, 7.75, 13.7, 7.1, 8.9, 5.66, 15.5, 6.22, 13.6, 5.56, 6.51, 4.67, 0]]</v>
      </c>
    </row>
    <row r="9" spans="1:41" s="2" customFormat="1" x14ac:dyDescent="0.25">
      <c r="N9"/>
      <c r="O9"/>
    </row>
    <row r="13" spans="1:41" x14ac:dyDescent="0.25">
      <c r="K13" s="14" t="str">
        <f>"Travel Time - " &amp; J2 &amp; " (" &amp; J3 &amp; ")"</f>
        <v>Travel Time -  (Joules)</v>
      </c>
    </row>
    <row r="14" spans="1:41" x14ac:dyDescent="0.25">
      <c r="K14" s="33" t="s">
        <v>0</v>
      </c>
      <c r="L14" s="7"/>
      <c r="M14" s="7"/>
      <c r="N14" s="7"/>
      <c r="O14" s="7"/>
      <c r="P14" s="7"/>
      <c r="Q14" s="8"/>
    </row>
    <row r="15" spans="1:41" x14ac:dyDescent="0.25">
      <c r="A15" s="4" t="s">
        <v>8</v>
      </c>
      <c r="B15" s="4" t="s">
        <v>6</v>
      </c>
      <c r="C15" s="4" t="s">
        <v>7</v>
      </c>
      <c r="D15" s="11" t="str">
        <f>"[" &amp; _xlfn.TEXTJOIN(", ", TRUE, D16:D46) &amp; "]"</f>
        <v>[['Quadrant 1', 'Quadrant 1'], ['Quadrant 2', 'Quadrant 2'], ['Quadrant 3', 'Quadrant 3'], ['Quadrant 4', 'Quadrant 4'], ['Quadrant 5', 'Quadrant 5'], ['Quadrant 6', 'Quadrant 6'], ['Quadrant 7', 'Quadrant 7'], ['Quadrant 8', 'Quadrant 8'], ['Quadrant 9', 'Quadrant 9'], ['Quadrant 10', 'Quadrant 10'], ['Quadrant 11', 'Quadrant 11'], ['Quadrant 12', 'Quadrant 12'], ['Quadrant 13', 'Quadrant 13'], ['Quadrant 14', 'Quadrant 14'], ['Quadrant 15', 'Quadrant 15']]</v>
      </c>
      <c r="G15" t="s">
        <v>2</v>
      </c>
      <c r="K15" s="28" t="str">
        <f t="array" ref="K15:Y15">TRANSPOSE(J16:J30)</f>
        <v>Quadrant 1</v>
      </c>
      <c r="L15" s="28" t="str">
        <v>Quadrant 2</v>
      </c>
      <c r="M15" s="28" t="str">
        <v>Quadrant 3</v>
      </c>
      <c r="N15" s="28" t="str">
        <v>Quadrant 4</v>
      </c>
      <c r="O15" s="28" t="str">
        <v>Quadrant 5</v>
      </c>
      <c r="P15" s="28" t="str">
        <v>Quadrant 6</v>
      </c>
      <c r="Q15" s="28" t="str">
        <v>Quadrant 7</v>
      </c>
      <c r="R15" s="28" t="str">
        <v>Quadrant 8</v>
      </c>
      <c r="S15" s="28" t="str">
        <v>Quadrant 9</v>
      </c>
      <c r="T15" s="28" t="str">
        <v>Quadrant 10</v>
      </c>
      <c r="U15" s="28" t="str">
        <v>Quadrant 11</v>
      </c>
      <c r="V15" s="28" t="str">
        <v>Quadrant 12</v>
      </c>
      <c r="W15" s="28" t="str">
        <v>Quadrant 13</v>
      </c>
      <c r="X15" s="28" t="str">
        <v>Quadrant 14</v>
      </c>
      <c r="Y15" s="28" t="str">
        <v>Quadrant 15</v>
      </c>
    </row>
    <row r="16" spans="1:41" x14ac:dyDescent="0.25">
      <c r="A16" t="str">
        <f>J16</f>
        <v>Quadrant 1</v>
      </c>
      <c r="B16" s="32" t="str">
        <f t="shared" ref="B16:C30" si="1">$A16</f>
        <v>Quadrant 1</v>
      </c>
      <c r="C16" s="32" t="str">
        <f t="shared" si="1"/>
        <v>Quadrant 1</v>
      </c>
      <c r="D16" t="str">
        <f t="shared" ref="D16:D22" si="2">"['" &amp; B16 &amp; "', '" &amp; C16 &amp; "']"</f>
        <v>['Quadrant 1', 'Quadrant 1']</v>
      </c>
      <c r="G16" t="str">
        <f>"[" &amp; _xlfn.TEXTJOIN(", ", TRUE, K16:Y16) &amp; "]"</f>
        <v>[0, 15.8, 3.81, 7.54, 22.9, 6.89, 15.2, 10.4, 17.7, 9.51, 10.3, 22.1, 9.33, 19.6, 7.4]</v>
      </c>
      <c r="H16" s="12">
        <v>0</v>
      </c>
      <c r="I16" s="9" t="s">
        <v>1</v>
      </c>
      <c r="J16" s="30" t="s">
        <v>29</v>
      </c>
      <c r="K16" s="15">
        <v>0</v>
      </c>
      <c r="L16" s="15">
        <v>15.8</v>
      </c>
      <c r="M16" s="15">
        <v>3.81</v>
      </c>
      <c r="N16" s="15">
        <v>7.54</v>
      </c>
      <c r="O16" s="15">
        <v>22.9</v>
      </c>
      <c r="P16" s="15">
        <v>6.89</v>
      </c>
      <c r="Q16" s="15">
        <v>15.2</v>
      </c>
      <c r="R16" s="15">
        <v>10.4</v>
      </c>
      <c r="S16" s="15">
        <v>17.7</v>
      </c>
      <c r="T16" s="15">
        <v>9.51</v>
      </c>
      <c r="U16" s="15">
        <v>10.3</v>
      </c>
      <c r="V16" s="15">
        <v>22.1</v>
      </c>
      <c r="W16" s="15">
        <v>9.33</v>
      </c>
      <c r="X16" s="15">
        <v>19.600000000000001</v>
      </c>
      <c r="Y16" s="15">
        <v>7.4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x14ac:dyDescent="0.25">
      <c r="A17" t="str">
        <f t="shared" ref="A17:A30" si="3">J17</f>
        <v>Quadrant 2</v>
      </c>
      <c r="B17" s="32" t="str">
        <f t="shared" si="1"/>
        <v>Quadrant 2</v>
      </c>
      <c r="C17" s="32" t="str">
        <f t="shared" si="1"/>
        <v>Quadrant 2</v>
      </c>
      <c r="D17" t="str">
        <f t="shared" ref="D17:D30" si="4">"['" &amp; B17 &amp; "', '" &amp; C17 &amp; "']"</f>
        <v>['Quadrant 2', 'Quadrant 2']</v>
      </c>
      <c r="G17" t="str">
        <f t="shared" ref="G17:G30" si="5">"[" &amp; _xlfn.TEXTJOIN(", ", TRUE, K17:Y17) &amp; "]"</f>
        <v>[15.8, 0, 22.6, 21.4, 3.75, 3.57, 23.4, 15.2, 4.41, 7.85, 8.67, 21.8, 12.4, 5.09, 13.9]</v>
      </c>
      <c r="H17" s="12">
        <v>0</v>
      </c>
      <c r="I17" s="5"/>
      <c r="J17" s="30" t="s">
        <v>30</v>
      </c>
      <c r="K17" s="15">
        <v>15.8</v>
      </c>
      <c r="L17" s="15">
        <v>0</v>
      </c>
      <c r="M17" s="15">
        <v>22.6</v>
      </c>
      <c r="N17" s="15">
        <v>21.4</v>
      </c>
      <c r="O17" s="15">
        <v>3.75</v>
      </c>
      <c r="P17" s="15">
        <v>3.57</v>
      </c>
      <c r="Q17" s="15">
        <v>23.4</v>
      </c>
      <c r="R17" s="15">
        <v>15.2</v>
      </c>
      <c r="S17" s="15">
        <v>4.41</v>
      </c>
      <c r="T17" s="15">
        <v>7.85</v>
      </c>
      <c r="U17" s="15">
        <v>8.67</v>
      </c>
      <c r="V17" s="15">
        <v>21.8</v>
      </c>
      <c r="W17" s="15">
        <v>12.4</v>
      </c>
      <c r="X17" s="15">
        <v>5.09</v>
      </c>
      <c r="Y17" s="15">
        <v>13.9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x14ac:dyDescent="0.25">
      <c r="A18" t="str">
        <f t="shared" si="3"/>
        <v>Quadrant 3</v>
      </c>
      <c r="B18" s="32" t="str">
        <f t="shared" si="1"/>
        <v>Quadrant 3</v>
      </c>
      <c r="C18" s="32" t="str">
        <f t="shared" si="1"/>
        <v>Quadrant 3</v>
      </c>
      <c r="D18" t="str">
        <f t="shared" si="4"/>
        <v>['Quadrant 3', 'Quadrant 3']</v>
      </c>
      <c r="G18" t="str">
        <f t="shared" si="5"/>
        <v>[3.81, 22.6, 0, 10, 17.1, 2.95, 24, 13.3, 8.88, 17.6, 7.99, 22.8, 18.4, 17.3, 24]</v>
      </c>
      <c r="H18" s="12">
        <v>0</v>
      </c>
      <c r="I18" s="5"/>
      <c r="J18" s="30" t="s">
        <v>31</v>
      </c>
      <c r="K18" s="15">
        <v>3.81</v>
      </c>
      <c r="L18" s="15">
        <v>22.6</v>
      </c>
      <c r="M18" s="15">
        <v>0</v>
      </c>
      <c r="N18" s="15">
        <v>10</v>
      </c>
      <c r="O18" s="15">
        <v>17.100000000000001</v>
      </c>
      <c r="P18" s="15">
        <v>2.95</v>
      </c>
      <c r="Q18" s="15">
        <v>24</v>
      </c>
      <c r="R18" s="15">
        <v>13.3</v>
      </c>
      <c r="S18" s="15">
        <v>8.8800000000000008</v>
      </c>
      <c r="T18" s="15">
        <v>17.600000000000001</v>
      </c>
      <c r="U18" s="15">
        <v>7.99</v>
      </c>
      <c r="V18" s="15">
        <v>22.8</v>
      </c>
      <c r="W18" s="15">
        <v>18.399999999999999</v>
      </c>
      <c r="X18" s="15">
        <v>17.3</v>
      </c>
      <c r="Y18" s="15">
        <v>24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x14ac:dyDescent="0.25">
      <c r="A19" t="str">
        <f t="shared" si="3"/>
        <v>Quadrant 4</v>
      </c>
      <c r="B19" s="32" t="str">
        <f t="shared" si="1"/>
        <v>Quadrant 4</v>
      </c>
      <c r="C19" s="32" t="str">
        <f t="shared" si="1"/>
        <v>Quadrant 4</v>
      </c>
      <c r="D19" t="str">
        <f t="shared" si="4"/>
        <v>['Quadrant 4', 'Quadrant 4']</v>
      </c>
      <c r="G19" t="str">
        <f t="shared" si="5"/>
        <v>[7.54, 21.4, 10, 0, 7.59, 3.99, 3.87, 6.29, 6.41, 15.2, 25.2, 3.33, 13.4, 6.07, 7.75]</v>
      </c>
      <c r="H19" s="12">
        <v>0</v>
      </c>
      <c r="I19" s="5"/>
      <c r="J19" s="30" t="s">
        <v>32</v>
      </c>
      <c r="K19" s="15">
        <v>7.54</v>
      </c>
      <c r="L19" s="15">
        <v>21.4</v>
      </c>
      <c r="M19" s="15">
        <v>10</v>
      </c>
      <c r="N19" s="15">
        <v>0</v>
      </c>
      <c r="O19" s="15">
        <v>7.59</v>
      </c>
      <c r="P19" s="15">
        <v>3.99</v>
      </c>
      <c r="Q19" s="15">
        <v>3.87</v>
      </c>
      <c r="R19" s="15">
        <v>6.29</v>
      </c>
      <c r="S19" s="15">
        <v>6.41</v>
      </c>
      <c r="T19" s="15">
        <v>15.2</v>
      </c>
      <c r="U19" s="15">
        <v>25.2</v>
      </c>
      <c r="V19" s="15">
        <v>3.33</v>
      </c>
      <c r="W19" s="15">
        <v>13.4</v>
      </c>
      <c r="X19" s="15">
        <v>6.07</v>
      </c>
      <c r="Y19" s="15">
        <v>7.75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x14ac:dyDescent="0.25">
      <c r="A20" t="str">
        <f t="shared" si="3"/>
        <v>Quadrant 5</v>
      </c>
      <c r="B20" s="32" t="str">
        <f t="shared" si="1"/>
        <v>Quadrant 5</v>
      </c>
      <c r="C20" s="32" t="str">
        <f t="shared" si="1"/>
        <v>Quadrant 5</v>
      </c>
      <c r="D20" t="str">
        <f t="shared" si="4"/>
        <v>['Quadrant 5', 'Quadrant 5']</v>
      </c>
      <c r="G20" t="str">
        <f t="shared" si="5"/>
        <v>[22.9, 3.75, 17.1, 7.59, 0, 7.08, 7.6, 21.6, 13.8, 8.79, 13, 4.4, 4.52, 8.55, 13.7]</v>
      </c>
      <c r="H20" s="12">
        <v>0</v>
      </c>
      <c r="I20" s="5"/>
      <c r="J20" s="30" t="s">
        <v>33</v>
      </c>
      <c r="K20" s="15">
        <v>22.9</v>
      </c>
      <c r="L20" s="15">
        <v>3.75</v>
      </c>
      <c r="M20" s="15">
        <v>17.100000000000001</v>
      </c>
      <c r="N20" s="15">
        <v>7.59</v>
      </c>
      <c r="O20" s="15">
        <v>0</v>
      </c>
      <c r="P20" s="15">
        <v>7.08</v>
      </c>
      <c r="Q20" s="15">
        <v>7.6</v>
      </c>
      <c r="R20" s="15">
        <v>21.6</v>
      </c>
      <c r="S20" s="15">
        <v>13.8</v>
      </c>
      <c r="T20" s="15">
        <v>8.7899999999999991</v>
      </c>
      <c r="U20" s="15">
        <v>13</v>
      </c>
      <c r="V20" s="15">
        <v>4.4000000000000004</v>
      </c>
      <c r="W20" s="15">
        <v>4.5199999999999996</v>
      </c>
      <c r="X20" s="15">
        <v>8.5500000000000007</v>
      </c>
      <c r="Y20" s="15">
        <v>13.7</v>
      </c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x14ac:dyDescent="0.25">
      <c r="A21" t="str">
        <f t="shared" si="3"/>
        <v>Quadrant 6</v>
      </c>
      <c r="B21" s="32" t="str">
        <f t="shared" si="1"/>
        <v>Quadrant 6</v>
      </c>
      <c r="C21" s="32" t="str">
        <f t="shared" si="1"/>
        <v>Quadrant 6</v>
      </c>
      <c r="D21" t="str">
        <f t="shared" si="4"/>
        <v>['Quadrant 6', 'Quadrant 6']</v>
      </c>
      <c r="G21" t="str">
        <f t="shared" si="5"/>
        <v>[6.89, 3.57, 2.95, 3.99, 7.08, 0, 11.1, 4.81, 4.87, 18.8, 22.2, 5.92, 7.86, 17.4, 7.1]</v>
      </c>
      <c r="H21" s="12">
        <v>0</v>
      </c>
      <c r="I21" s="5"/>
      <c r="J21" s="30" t="s">
        <v>34</v>
      </c>
      <c r="K21" s="15">
        <v>6.89</v>
      </c>
      <c r="L21" s="15">
        <v>3.57</v>
      </c>
      <c r="M21" s="15">
        <v>2.95</v>
      </c>
      <c r="N21" s="15">
        <v>3.99</v>
      </c>
      <c r="O21" s="15">
        <v>7.08</v>
      </c>
      <c r="P21" s="15">
        <v>0</v>
      </c>
      <c r="Q21" s="15">
        <v>11.1</v>
      </c>
      <c r="R21" s="15">
        <v>4.8099999999999996</v>
      </c>
      <c r="S21" s="15">
        <v>4.87</v>
      </c>
      <c r="T21" s="15">
        <v>18.8</v>
      </c>
      <c r="U21" s="15">
        <v>22.2</v>
      </c>
      <c r="V21" s="15">
        <v>5.92</v>
      </c>
      <c r="W21" s="15">
        <v>7.86</v>
      </c>
      <c r="X21" s="15">
        <v>17.399999999999999</v>
      </c>
      <c r="Y21" s="15">
        <v>7.1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x14ac:dyDescent="0.25">
      <c r="A22" t="str">
        <f t="shared" si="3"/>
        <v>Quadrant 7</v>
      </c>
      <c r="B22" s="32" t="str">
        <f t="shared" si="1"/>
        <v>Quadrant 7</v>
      </c>
      <c r="C22" s="32" t="str">
        <f t="shared" si="1"/>
        <v>Quadrant 7</v>
      </c>
      <c r="D22" t="str">
        <f t="shared" si="4"/>
        <v>['Quadrant 7', 'Quadrant 7']</v>
      </c>
      <c r="G22" t="str">
        <f t="shared" si="5"/>
        <v>[15.2, 23.4, 24, 3.87, 7.6, 11.1, 0, 16.2, 15.6, 25.9, 20.2, 25.9, 4.18, 7.82, 8.9]</v>
      </c>
      <c r="H22" s="12">
        <v>0</v>
      </c>
      <c r="I22" s="6"/>
      <c r="J22" s="30" t="s">
        <v>35</v>
      </c>
      <c r="K22" s="15">
        <v>15.2</v>
      </c>
      <c r="L22" s="15">
        <v>23.4</v>
      </c>
      <c r="M22" s="15">
        <v>24</v>
      </c>
      <c r="N22" s="15">
        <v>3.87</v>
      </c>
      <c r="O22" s="15">
        <v>7.6</v>
      </c>
      <c r="P22" s="15">
        <v>11.1</v>
      </c>
      <c r="Q22" s="15">
        <v>0</v>
      </c>
      <c r="R22" s="15">
        <v>16.2</v>
      </c>
      <c r="S22" s="15">
        <v>15.6</v>
      </c>
      <c r="T22" s="15">
        <v>25.9</v>
      </c>
      <c r="U22" s="15">
        <v>20.2</v>
      </c>
      <c r="V22" s="15">
        <v>25.9</v>
      </c>
      <c r="W22" s="15">
        <v>4.18</v>
      </c>
      <c r="X22" s="15">
        <v>7.82</v>
      </c>
      <c r="Y22" s="15">
        <v>8.9</v>
      </c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x14ac:dyDescent="0.25">
      <c r="A23" t="str">
        <f t="shared" si="3"/>
        <v>Quadrant 8</v>
      </c>
      <c r="B23" s="32" t="str">
        <f t="shared" si="1"/>
        <v>Quadrant 8</v>
      </c>
      <c r="C23" s="32" t="str">
        <f t="shared" si="1"/>
        <v>Quadrant 8</v>
      </c>
      <c r="D23" t="str">
        <f t="shared" si="4"/>
        <v>['Quadrant 8', 'Quadrant 8']</v>
      </c>
      <c r="G23" t="str">
        <f t="shared" si="5"/>
        <v>[10.4, 15.2, 13.3, 6.29, 21.6, 4.81, 16.2, 0, 15.9, 19.3, 10.4, 13.3, 4.72, 16.9, 5.66]</v>
      </c>
      <c r="H23" s="12">
        <v>0</v>
      </c>
      <c r="J23" s="30" t="s">
        <v>36</v>
      </c>
      <c r="K23" s="15">
        <v>10.4</v>
      </c>
      <c r="L23" s="15">
        <v>15.2</v>
      </c>
      <c r="M23" s="15">
        <v>13.3</v>
      </c>
      <c r="N23" s="15">
        <v>6.29</v>
      </c>
      <c r="O23" s="15">
        <v>21.6</v>
      </c>
      <c r="P23" s="15">
        <v>4.8099999999999996</v>
      </c>
      <c r="Q23" s="15">
        <v>16.2</v>
      </c>
      <c r="R23" s="15">
        <v>0</v>
      </c>
      <c r="S23" s="15">
        <v>15.9</v>
      </c>
      <c r="T23" s="15">
        <v>19.3</v>
      </c>
      <c r="U23" s="15">
        <v>10.4</v>
      </c>
      <c r="V23" s="15">
        <v>13.3</v>
      </c>
      <c r="W23" s="15">
        <v>4.72</v>
      </c>
      <c r="X23" s="15">
        <v>16.899999999999999</v>
      </c>
      <c r="Y23" s="15">
        <v>5.66</v>
      </c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5">
      <c r="A24" t="str">
        <f t="shared" si="3"/>
        <v>Quadrant 9</v>
      </c>
      <c r="B24" s="32" t="str">
        <f t="shared" si="1"/>
        <v>Quadrant 9</v>
      </c>
      <c r="C24" s="32" t="str">
        <f t="shared" si="1"/>
        <v>Quadrant 9</v>
      </c>
      <c r="D24" t="str">
        <f t="shared" si="4"/>
        <v>['Quadrant 9', 'Quadrant 9']</v>
      </c>
      <c r="G24" t="str">
        <f t="shared" si="5"/>
        <v>[17.7, 4.41, 8.88, 6.41, 13.8, 4.87, 15.6, 15.9, 0, 6.1, 11, 9.11, 2.3, 24.1, 15.5]</v>
      </c>
      <c r="H24" s="12">
        <v>0</v>
      </c>
      <c r="J24" s="30" t="s">
        <v>37</v>
      </c>
      <c r="K24" s="15">
        <v>17.7</v>
      </c>
      <c r="L24" s="15">
        <v>4.41</v>
      </c>
      <c r="M24" s="15">
        <v>8.8800000000000008</v>
      </c>
      <c r="N24" s="15">
        <v>6.41</v>
      </c>
      <c r="O24" s="15">
        <v>13.8</v>
      </c>
      <c r="P24" s="15">
        <v>4.87</v>
      </c>
      <c r="Q24" s="15">
        <v>15.6</v>
      </c>
      <c r="R24" s="15">
        <v>15.9</v>
      </c>
      <c r="S24" s="15">
        <v>0</v>
      </c>
      <c r="T24" s="15">
        <v>6.1</v>
      </c>
      <c r="U24" s="15">
        <v>11</v>
      </c>
      <c r="V24" s="15">
        <v>9.11</v>
      </c>
      <c r="W24" s="15">
        <v>2.2999999999999998</v>
      </c>
      <c r="X24" s="15">
        <v>24.1</v>
      </c>
      <c r="Y24" s="15">
        <v>15.5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 x14ac:dyDescent="0.25">
      <c r="A25" t="str">
        <f t="shared" si="3"/>
        <v>Quadrant 10</v>
      </c>
      <c r="B25" s="32" t="str">
        <f t="shared" si="1"/>
        <v>Quadrant 10</v>
      </c>
      <c r="C25" s="32" t="str">
        <f t="shared" si="1"/>
        <v>Quadrant 10</v>
      </c>
      <c r="D25" t="str">
        <f t="shared" si="4"/>
        <v>['Quadrant 10', 'Quadrant 10']</v>
      </c>
      <c r="G25" t="str">
        <f t="shared" si="5"/>
        <v>[9.51, 7.85, 17.6, 15.2, 8.79, 18.8, 25.9, 19.3, 6.1, 0, 17.1, 21.5, 25.5, 23.2, 6.22]</v>
      </c>
      <c r="H25" s="12">
        <v>0</v>
      </c>
      <c r="J25" s="30" t="s">
        <v>38</v>
      </c>
      <c r="K25" s="15">
        <v>9.51</v>
      </c>
      <c r="L25" s="15">
        <v>7.85</v>
      </c>
      <c r="M25" s="15">
        <v>17.600000000000001</v>
      </c>
      <c r="N25" s="15">
        <v>15.2</v>
      </c>
      <c r="O25" s="15">
        <v>8.7899999999999991</v>
      </c>
      <c r="P25" s="15">
        <v>18.8</v>
      </c>
      <c r="Q25" s="15">
        <v>25.9</v>
      </c>
      <c r="R25" s="15">
        <v>19.3</v>
      </c>
      <c r="S25" s="15">
        <v>6.1</v>
      </c>
      <c r="T25" s="15">
        <v>0</v>
      </c>
      <c r="U25" s="15">
        <v>17.100000000000001</v>
      </c>
      <c r="V25" s="15">
        <v>21.5</v>
      </c>
      <c r="W25" s="15">
        <v>25.5</v>
      </c>
      <c r="X25" s="15">
        <v>23.2</v>
      </c>
      <c r="Y25" s="15">
        <v>6.22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x14ac:dyDescent="0.25">
      <c r="A26" t="str">
        <f t="shared" si="3"/>
        <v>Quadrant 11</v>
      </c>
      <c r="B26" s="32" t="str">
        <f t="shared" si="1"/>
        <v>Quadrant 11</v>
      </c>
      <c r="C26" s="32" t="str">
        <f t="shared" si="1"/>
        <v>Quadrant 11</v>
      </c>
      <c r="D26" t="str">
        <f t="shared" si="4"/>
        <v>['Quadrant 11', 'Quadrant 11']</v>
      </c>
      <c r="G26" t="str">
        <f t="shared" si="5"/>
        <v>[10.3, 8.67, 7.99, 25.2, 13, 22.2, 20.2, 10.4, 11, 17.1, 0, 14, 6.26, 22.6, 13.6]</v>
      </c>
      <c r="H26" s="12">
        <v>0</v>
      </c>
      <c r="J26" s="30" t="s">
        <v>39</v>
      </c>
      <c r="K26" s="15">
        <v>10.3</v>
      </c>
      <c r="L26" s="15">
        <v>8.67</v>
      </c>
      <c r="M26" s="15">
        <v>7.99</v>
      </c>
      <c r="N26" s="15">
        <v>25.2</v>
      </c>
      <c r="O26" s="15">
        <v>13</v>
      </c>
      <c r="P26" s="15">
        <v>22.2</v>
      </c>
      <c r="Q26" s="15">
        <v>20.2</v>
      </c>
      <c r="R26" s="15">
        <v>10.4</v>
      </c>
      <c r="S26" s="15">
        <v>11</v>
      </c>
      <c r="T26" s="15">
        <v>17.100000000000001</v>
      </c>
      <c r="U26" s="15">
        <v>0</v>
      </c>
      <c r="V26" s="15">
        <v>14</v>
      </c>
      <c r="W26" s="15">
        <v>6.26</v>
      </c>
      <c r="X26" s="15">
        <v>22.6</v>
      </c>
      <c r="Y26" s="15">
        <v>13.6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x14ac:dyDescent="0.25">
      <c r="A27" t="str">
        <f t="shared" si="3"/>
        <v>Quadrant 12</v>
      </c>
      <c r="B27" s="32" t="str">
        <f t="shared" si="1"/>
        <v>Quadrant 12</v>
      </c>
      <c r="C27" s="32" t="str">
        <f t="shared" si="1"/>
        <v>Quadrant 12</v>
      </c>
      <c r="D27" t="str">
        <f t="shared" si="4"/>
        <v>['Quadrant 12', 'Quadrant 12']</v>
      </c>
      <c r="G27" t="str">
        <f t="shared" si="5"/>
        <v>[22.1, 21.8, 22.8, 3.33, 4.4, 5.92, 25.9, 13.3, 9.11, 21.5, 14, 0, 17.3, 25.3, 5.56]</v>
      </c>
      <c r="H27" s="12">
        <v>0</v>
      </c>
      <c r="J27" s="30" t="s">
        <v>40</v>
      </c>
      <c r="K27" s="15">
        <v>22.1</v>
      </c>
      <c r="L27" s="15">
        <v>21.8</v>
      </c>
      <c r="M27" s="15">
        <v>22.8</v>
      </c>
      <c r="N27" s="15">
        <v>3.33</v>
      </c>
      <c r="O27" s="15">
        <v>4.4000000000000004</v>
      </c>
      <c r="P27" s="15">
        <v>5.92</v>
      </c>
      <c r="Q27" s="15">
        <v>25.9</v>
      </c>
      <c r="R27" s="15">
        <v>13.3</v>
      </c>
      <c r="S27" s="15">
        <v>9.11</v>
      </c>
      <c r="T27" s="15">
        <v>21.5</v>
      </c>
      <c r="U27" s="15">
        <v>14</v>
      </c>
      <c r="V27" s="15">
        <v>0</v>
      </c>
      <c r="W27" s="15">
        <v>17.3</v>
      </c>
      <c r="X27" s="15">
        <v>25.3</v>
      </c>
      <c r="Y27" s="15">
        <v>5.56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x14ac:dyDescent="0.25">
      <c r="A28" t="str">
        <f t="shared" si="3"/>
        <v>Quadrant 13</v>
      </c>
      <c r="B28" s="32" t="str">
        <f t="shared" si="1"/>
        <v>Quadrant 13</v>
      </c>
      <c r="C28" s="32" t="str">
        <f t="shared" si="1"/>
        <v>Quadrant 13</v>
      </c>
      <c r="D28" t="str">
        <f t="shared" si="4"/>
        <v>['Quadrant 13', 'Quadrant 13']</v>
      </c>
      <c r="G28" t="str">
        <f t="shared" si="5"/>
        <v>[9.33, 12.4, 18.4, 13.4, 4.52, 7.86, 4.18, 4.72, 2.3, 25.5, 6.26, 17.3, 0, 4.02, 6.51]</v>
      </c>
      <c r="H28" s="12">
        <v>0</v>
      </c>
      <c r="J28" s="30" t="s">
        <v>41</v>
      </c>
      <c r="K28" s="15">
        <v>9.33</v>
      </c>
      <c r="L28" s="15">
        <v>12.4</v>
      </c>
      <c r="M28" s="15">
        <v>18.399999999999999</v>
      </c>
      <c r="N28" s="15">
        <v>13.4</v>
      </c>
      <c r="O28" s="15">
        <v>4.5199999999999996</v>
      </c>
      <c r="P28" s="15">
        <v>7.86</v>
      </c>
      <c r="Q28" s="15">
        <v>4.18</v>
      </c>
      <c r="R28" s="15">
        <v>4.72</v>
      </c>
      <c r="S28" s="15">
        <v>2.2999999999999998</v>
      </c>
      <c r="T28" s="15">
        <v>25.5</v>
      </c>
      <c r="U28" s="15">
        <v>6.26</v>
      </c>
      <c r="V28" s="15">
        <v>17.3</v>
      </c>
      <c r="W28" s="15">
        <v>0</v>
      </c>
      <c r="X28" s="15">
        <v>4.0199999999999996</v>
      </c>
      <c r="Y28" s="15">
        <v>6.51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25">
      <c r="A29" t="str">
        <f t="shared" si="3"/>
        <v>Quadrant 14</v>
      </c>
      <c r="B29" s="32" t="str">
        <f t="shared" si="1"/>
        <v>Quadrant 14</v>
      </c>
      <c r="C29" s="32" t="str">
        <f t="shared" si="1"/>
        <v>Quadrant 14</v>
      </c>
      <c r="D29" t="str">
        <f t="shared" si="4"/>
        <v>['Quadrant 14', 'Quadrant 14']</v>
      </c>
      <c r="G29" t="str">
        <f t="shared" si="5"/>
        <v>[19.6, 5.09, 17.3, 6.07, 8.55, 17.4, 7.82, 16.9, 24.1, 23.2, 22.6, 25.3, 4.02, 0, 4.67]</v>
      </c>
      <c r="H29" s="12">
        <v>0</v>
      </c>
      <c r="J29" s="30" t="s">
        <v>42</v>
      </c>
      <c r="K29" s="15">
        <v>19.600000000000001</v>
      </c>
      <c r="L29" s="15">
        <v>5.09</v>
      </c>
      <c r="M29" s="15">
        <v>17.3</v>
      </c>
      <c r="N29" s="15">
        <v>6.07</v>
      </c>
      <c r="O29" s="15">
        <v>8.5500000000000007</v>
      </c>
      <c r="P29" s="15">
        <v>17.399999999999999</v>
      </c>
      <c r="Q29" s="15">
        <v>7.82</v>
      </c>
      <c r="R29" s="15">
        <v>16.899999999999999</v>
      </c>
      <c r="S29" s="15">
        <v>24.1</v>
      </c>
      <c r="T29" s="15">
        <v>23.2</v>
      </c>
      <c r="U29" s="15">
        <v>22.6</v>
      </c>
      <c r="V29" s="15">
        <v>25.3</v>
      </c>
      <c r="W29" s="15">
        <v>4.0199999999999996</v>
      </c>
      <c r="X29" s="15">
        <v>0</v>
      </c>
      <c r="Y29" s="15">
        <v>4.67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x14ac:dyDescent="0.25">
      <c r="A30" t="str">
        <f t="shared" si="3"/>
        <v>Quadrant 15</v>
      </c>
      <c r="B30" s="32" t="str">
        <f t="shared" si="1"/>
        <v>Quadrant 15</v>
      </c>
      <c r="C30" s="32" t="str">
        <f t="shared" si="1"/>
        <v>Quadrant 15</v>
      </c>
      <c r="D30" t="str">
        <f t="shared" si="4"/>
        <v>['Quadrant 15', 'Quadrant 15']</v>
      </c>
      <c r="G30" t="str">
        <f t="shared" si="5"/>
        <v>[7.4, 13.9, 24, 7.75, 13.7, 7.1, 8.9, 5.66, 15.5, 6.22, 13.6, 5.56, 6.51, 4.67, 0]</v>
      </c>
      <c r="H30" s="12">
        <v>0</v>
      </c>
      <c r="J30" s="30" t="s">
        <v>43</v>
      </c>
      <c r="K30" s="15">
        <v>7.4</v>
      </c>
      <c r="L30" s="15">
        <v>13.9</v>
      </c>
      <c r="M30" s="15">
        <v>24</v>
      </c>
      <c r="N30" s="15">
        <v>7.75</v>
      </c>
      <c r="O30" s="15">
        <v>13.7</v>
      </c>
      <c r="P30" s="15">
        <v>7.1</v>
      </c>
      <c r="Q30" s="15">
        <v>8.9</v>
      </c>
      <c r="R30" s="15">
        <v>5.66</v>
      </c>
      <c r="S30" s="15">
        <v>15.5</v>
      </c>
      <c r="T30" s="15">
        <v>6.22</v>
      </c>
      <c r="U30" s="15">
        <v>13.6</v>
      </c>
      <c r="V30" s="15">
        <v>5.56</v>
      </c>
      <c r="W30" s="15">
        <v>6.51</v>
      </c>
      <c r="X30" s="15">
        <v>4.67</v>
      </c>
      <c r="Y30" s="15">
        <v>0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x14ac:dyDescent="0.25">
      <c r="H31" s="12">
        <v>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x14ac:dyDescent="0.25">
      <c r="H32" s="12">
        <v>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8:41" x14ac:dyDescent="0.25">
      <c r="H33" s="12">
        <v>0</v>
      </c>
      <c r="Z33" s="13"/>
      <c r="AA33" s="13"/>
      <c r="AB33" s="1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8:41" x14ac:dyDescent="0.25">
      <c r="H34" s="12">
        <v>0</v>
      </c>
      <c r="Z34" s="13"/>
      <c r="AA34" s="13"/>
      <c r="AB34" s="13"/>
      <c r="AC34" s="1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8:41" x14ac:dyDescent="0.25">
      <c r="H35" s="12">
        <v>0</v>
      </c>
      <c r="Z35" s="13"/>
      <c r="AA35" s="13"/>
      <c r="AB35" s="13"/>
      <c r="AC35" s="13"/>
      <c r="AD35" s="1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8:41" x14ac:dyDescent="0.25">
      <c r="H36" s="12">
        <v>0</v>
      </c>
      <c r="Z36" s="13"/>
      <c r="AA36" s="13"/>
      <c r="AB36" s="13"/>
      <c r="AC36" s="13"/>
      <c r="AD36" s="13"/>
      <c r="AE36" s="1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8:41" x14ac:dyDescent="0.25">
      <c r="H37" s="12">
        <v>0</v>
      </c>
      <c r="Z37" s="13"/>
      <c r="AA37" s="13"/>
      <c r="AB37" s="13"/>
      <c r="AC37" s="13"/>
      <c r="AD37" s="13"/>
      <c r="AE37" s="13"/>
      <c r="AF37" s="1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8:41" x14ac:dyDescent="0.25">
      <c r="H38" s="12">
        <v>0</v>
      </c>
      <c r="Z38" s="13"/>
      <c r="AA38" s="13"/>
      <c r="AB38" s="13"/>
      <c r="AC38" s="13"/>
      <c r="AD38" s="13"/>
      <c r="AE38" s="13"/>
      <c r="AF38" s="13"/>
      <c r="AG38" s="1"/>
      <c r="AH38" s="13"/>
      <c r="AI38" s="13"/>
      <c r="AJ38" s="13"/>
      <c r="AK38" s="13"/>
      <c r="AL38" s="13"/>
      <c r="AM38" s="13"/>
      <c r="AN38" s="13"/>
      <c r="AO38" s="13"/>
    </row>
    <row r="39" spans="8:41" x14ac:dyDescent="0.25">
      <c r="H39" s="12">
        <v>0</v>
      </c>
      <c r="Z39" s="13"/>
      <c r="AA39" s="13"/>
      <c r="AB39" s="13"/>
      <c r="AC39" s="13"/>
      <c r="AD39" s="13"/>
      <c r="AE39" s="13"/>
      <c r="AF39" s="13"/>
      <c r="AG39" s="13"/>
      <c r="AH39" s="1"/>
      <c r="AI39" s="13"/>
      <c r="AJ39" s="13"/>
      <c r="AK39" s="13"/>
      <c r="AL39" s="13"/>
      <c r="AM39" s="13"/>
      <c r="AN39" s="13"/>
      <c r="AO39" s="13"/>
    </row>
    <row r="40" spans="8:41" x14ac:dyDescent="0.25">
      <c r="H40" s="12">
        <v>0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"/>
      <c r="AJ40" s="13"/>
      <c r="AK40" s="13"/>
      <c r="AL40" s="13"/>
      <c r="AM40" s="13"/>
      <c r="AN40" s="13"/>
      <c r="AO40" s="13"/>
    </row>
    <row r="41" spans="8:41" x14ac:dyDescent="0.25">
      <c r="H41" s="12">
        <v>0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"/>
      <c r="AK41" s="13"/>
      <c r="AL41" s="13"/>
      <c r="AM41" s="13"/>
      <c r="AN41" s="13"/>
      <c r="AO41" s="13"/>
    </row>
    <row r="42" spans="8:41" x14ac:dyDescent="0.25">
      <c r="H42" s="12">
        <v>0</v>
      </c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"/>
      <c r="AL42" s="13"/>
      <c r="AM42" s="13"/>
      <c r="AN42" s="13"/>
      <c r="AO42" s="13"/>
    </row>
    <row r="43" spans="8:41" x14ac:dyDescent="0.25">
      <c r="H43" s="12">
        <v>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"/>
      <c r="AM43" s="13"/>
      <c r="AN43" s="13"/>
      <c r="AO43" s="13"/>
    </row>
    <row r="44" spans="8:41" x14ac:dyDescent="0.25">
      <c r="H44" s="12">
        <v>0</v>
      </c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"/>
      <c r="AN44" s="13"/>
      <c r="AO44" s="13"/>
    </row>
    <row r="45" spans="8:41" x14ac:dyDescent="0.25">
      <c r="H45" s="12">
        <v>0</v>
      </c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"/>
      <c r="AO45" s="13"/>
    </row>
    <row r="46" spans="8:41" x14ac:dyDescent="0.25">
      <c r="H46" s="12">
        <v>0</v>
      </c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42F2-CC6E-4024-8B1A-C72CE8091523}">
  <sheetPr>
    <tabColor theme="4" tint="0.59999389629810485"/>
  </sheetPr>
  <dimension ref="A2:AO46"/>
  <sheetViews>
    <sheetView zoomScale="70" zoomScaleNormal="70" workbookViewId="0">
      <selection activeCell="D17" sqref="D17"/>
    </sheetView>
  </sheetViews>
  <sheetFormatPr defaultRowHeight="15" x14ac:dyDescent="0.25"/>
  <cols>
    <col min="1" max="1" width="12.5703125" style="23" bestFit="1" customWidth="1"/>
    <col min="2" max="2" width="13.42578125" bestFit="1" customWidth="1"/>
    <col min="3" max="3" width="14.28515625" bestFit="1" customWidth="1"/>
    <col min="7" max="7" width="28.5703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3" t="s">
        <v>10</v>
      </c>
      <c r="J2" s="15"/>
    </row>
    <row r="3" spans="1:41" x14ac:dyDescent="0.25">
      <c r="I3" s="3" t="s">
        <v>11</v>
      </c>
      <c r="J3" s="15" t="s">
        <v>9</v>
      </c>
    </row>
    <row r="5" spans="1:41" x14ac:dyDescent="0.25">
      <c r="I5" s="10" t="e">
        <f>"COMB_" &amp; J5 &amp; " = " &amp; K5</f>
        <v>#REF!</v>
      </c>
      <c r="J5" t="s">
        <v>5</v>
      </c>
      <c r="K5" t="e" cm="1">
        <f t="array" ref="K5">"['" &amp; _xlfn.TEXTJOIN("', '", TRUE, J2  &amp; " " &amp; J16:J29) &amp; "']"</f>
        <v>#REF!</v>
      </c>
    </row>
    <row r="6" spans="1:41" x14ac:dyDescent="0.25">
      <c r="I6" s="10" t="e">
        <f t="shared" ref="I6:I7" si="0">"COMB_" &amp; J6 &amp; " = " &amp; K6</f>
        <v>#REF!</v>
      </c>
      <c r="J6" t="s">
        <v>3</v>
      </c>
      <c r="K6" t="e">
        <f>"[" &amp; _xlfn.TEXTJOIN(", " &amp; CHAR(10), TRUE, D16:D46) &amp; "]"</f>
        <v>#REF!</v>
      </c>
    </row>
    <row r="7" spans="1:41" x14ac:dyDescent="0.25">
      <c r="I7" s="10" t="e">
        <f t="shared" si="0"/>
        <v>#REF!</v>
      </c>
      <c r="J7" t="s">
        <v>4</v>
      </c>
      <c r="K7" t="e">
        <f>"[" &amp; _xlfn.TEXTJOIN(", " &amp; CHAR(10), TRUE, G16:G46) &amp; "]"</f>
        <v>#REF!</v>
      </c>
    </row>
    <row r="8" spans="1:41" x14ac:dyDescent="0.25">
      <c r="I8" s="10" t="e">
        <f>'Comb USD'!I7</f>
        <v>#REF!</v>
      </c>
      <c r="J8" t="str">
        <f>'Comb USD'!J7</f>
        <v>COST</v>
      </c>
    </row>
    <row r="9" spans="1:41" s="2" customFormat="1" x14ac:dyDescent="0.25">
      <c r="A9" s="24"/>
      <c r="N9"/>
      <c r="O9"/>
    </row>
    <row r="11" spans="1:41" x14ac:dyDescent="0.25">
      <c r="K11" s="36" t="s">
        <v>27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3" spans="1:41" x14ac:dyDescent="0.25">
      <c r="K13" s="14" t="str">
        <f>"Travel Time - " &amp; J2 &amp; " (" &amp; J3 &amp; ")"</f>
        <v>Travel Time -  (Hours)</v>
      </c>
    </row>
    <row r="14" spans="1:41" x14ac:dyDescent="0.25">
      <c r="K14" s="33" t="s">
        <v>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41" x14ac:dyDescent="0.25">
      <c r="A15" s="25"/>
      <c r="B15" s="4" t="s">
        <v>6</v>
      </c>
      <c r="C15" s="4" t="s">
        <v>7</v>
      </c>
      <c r="D15" s="11" t="e">
        <f>"[" &amp; _xlfn.TEXTJOIN(", ", TRUE, D16:D46) &amp; "]"</f>
        <v>#REF!</v>
      </c>
      <c r="G15" t="s">
        <v>2</v>
      </c>
      <c r="K15" s="28" t="str">
        <f t="array" ref="K15:Q15">TRANSPOSE(J16:J22)</f>
        <v>Quadrant 1</v>
      </c>
      <c r="L15" s="28" t="str">
        <v>Quadrant 2</v>
      </c>
      <c r="M15" s="28" t="str">
        <v>Quadrant 3</v>
      </c>
      <c r="N15" s="28" t="str">
        <v>Quadrant 4</v>
      </c>
      <c r="O15" s="28" t="str">
        <v>Quadrant 5</v>
      </c>
      <c r="P15" s="28" t="str">
        <v>Quadrant 6</v>
      </c>
      <c r="Q15" s="28" t="str">
        <v>Quadrant 7</v>
      </c>
      <c r="R15" s="29" t="e">
        <f t="array" ref="R15:X15">TRANSPOSE(J23:J29)</f>
        <v>#REF!</v>
      </c>
      <c r="S15" s="29" t="e">
        <v>#REF!</v>
      </c>
      <c r="T15" s="29" t="e">
        <v>#REF!</v>
      </c>
      <c r="U15" s="29" t="e">
        <v>#REF!</v>
      </c>
      <c r="V15" s="29" t="e">
        <v>#REF!</v>
      </c>
      <c r="W15" s="29" t="e">
        <v>#REF!</v>
      </c>
      <c r="X15" s="29" t="e">
        <v>#REF!</v>
      </c>
    </row>
    <row r="16" spans="1:41" x14ac:dyDescent="0.25">
      <c r="A16" s="23" t="str">
        <f>J16</f>
        <v>Quadrant 1</v>
      </c>
      <c r="B16" s="32" t="str">
        <f t="shared" ref="B16:C29" si="1">$A16</f>
        <v>Quadrant 1</v>
      </c>
      <c r="C16" s="32" t="str">
        <f t="shared" si="1"/>
        <v>Quadrant 1</v>
      </c>
      <c r="D16" t="str">
        <f>"['" &amp; B16 &amp; "', '" &amp; C16 &amp; "']"</f>
        <v>['Quadrant 1', 'Quadrant 1']</v>
      </c>
      <c r="G16" t="str">
        <f>"[" &amp; _xlfn.TEXTJOIN(", ", TRUE, K16:X16) &amp; "]"</f>
        <v>[0, 15.8, 3.81, 7.54, 22.9, 6.89, 15.2, 0, 15.8, 3.81, 7.54, 22.9, 6.89, 15.2]</v>
      </c>
      <c r="H16" s="12">
        <v>0</v>
      </c>
      <c r="I16" s="9" t="s">
        <v>1</v>
      </c>
      <c r="J16" s="30" t="str">
        <f>'Energy (Joules)'!J16</f>
        <v>Quadrant 1</v>
      </c>
      <c r="K16" s="18">
        <f>'Energy (Joules)'!K16</f>
        <v>0</v>
      </c>
      <c r="L16" s="18">
        <f>'Energy (Joules)'!L16</f>
        <v>15.8</v>
      </c>
      <c r="M16" s="18">
        <f>'Energy (Joules)'!M16</f>
        <v>3.81</v>
      </c>
      <c r="N16" s="18">
        <f>'Energy (Joules)'!N16</f>
        <v>7.54</v>
      </c>
      <c r="O16" s="18">
        <f>'Energy (Joules)'!O16</f>
        <v>22.9</v>
      </c>
      <c r="P16" s="18">
        <f>'Energy (Joules)'!P16</f>
        <v>6.89</v>
      </c>
      <c r="Q16" s="18">
        <f>'Energy (Joules)'!Q16</f>
        <v>15.2</v>
      </c>
      <c r="R16" s="34">
        <f t="shared" ref="R16:X22" si="2">K16</f>
        <v>0</v>
      </c>
      <c r="S16" s="34">
        <f t="shared" si="2"/>
        <v>15.8</v>
      </c>
      <c r="T16" s="34">
        <f t="shared" si="2"/>
        <v>3.81</v>
      </c>
      <c r="U16" s="34">
        <f t="shared" si="2"/>
        <v>7.54</v>
      </c>
      <c r="V16" s="34">
        <f t="shared" si="2"/>
        <v>22.9</v>
      </c>
      <c r="W16" s="34">
        <f t="shared" si="2"/>
        <v>6.89</v>
      </c>
      <c r="X16" s="34">
        <f t="shared" si="2"/>
        <v>15.2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x14ac:dyDescent="0.25">
      <c r="A17" s="23" t="str">
        <f t="shared" ref="A17:A23" si="3">J17</f>
        <v>Quadrant 2</v>
      </c>
      <c r="B17" s="32" t="str">
        <f t="shared" si="1"/>
        <v>Quadrant 2</v>
      </c>
      <c r="C17" s="32" t="str">
        <f t="shared" si="1"/>
        <v>Quadrant 2</v>
      </c>
      <c r="D17" t="str">
        <f t="shared" ref="D17:D29" si="4">"['" &amp; B17 &amp; "', '" &amp; C17 &amp; "']"</f>
        <v>['Quadrant 2', 'Quadrant 2']</v>
      </c>
      <c r="G17" t="str">
        <f t="shared" ref="G17:G29" si="5">"[" &amp; _xlfn.TEXTJOIN(", ", TRUE, K17:X17) &amp; "]"</f>
        <v>[15.8, 0, 22.6, 21.4, 3.75, 3.57, 23.4, 15.8, 0, 22.6, 21.4, 3.75, 3.57, 23.4]</v>
      </c>
      <c r="H17" s="12">
        <v>0</v>
      </c>
      <c r="I17" s="5"/>
      <c r="J17" s="30" t="str">
        <f>'Energy (Joules)'!J17</f>
        <v>Quadrant 2</v>
      </c>
      <c r="K17" s="18">
        <f>'Energy (Joules)'!K17</f>
        <v>15.8</v>
      </c>
      <c r="L17" s="18">
        <f>'Energy (Joules)'!L17</f>
        <v>0</v>
      </c>
      <c r="M17" s="18">
        <f>'Energy (Joules)'!M17</f>
        <v>22.6</v>
      </c>
      <c r="N17" s="18">
        <f>'Energy (Joules)'!N17</f>
        <v>21.4</v>
      </c>
      <c r="O17" s="18">
        <f>'Energy (Joules)'!O17</f>
        <v>3.75</v>
      </c>
      <c r="P17" s="18">
        <f>'Energy (Joules)'!P17</f>
        <v>3.57</v>
      </c>
      <c r="Q17" s="18">
        <f>'Energy (Joules)'!Q17</f>
        <v>23.4</v>
      </c>
      <c r="R17" s="34">
        <f t="shared" si="2"/>
        <v>15.8</v>
      </c>
      <c r="S17" s="34">
        <f t="shared" si="2"/>
        <v>0</v>
      </c>
      <c r="T17" s="34">
        <f t="shared" si="2"/>
        <v>22.6</v>
      </c>
      <c r="U17" s="34">
        <f t="shared" si="2"/>
        <v>21.4</v>
      </c>
      <c r="V17" s="34">
        <f t="shared" si="2"/>
        <v>3.75</v>
      </c>
      <c r="W17" s="34">
        <f t="shared" si="2"/>
        <v>3.57</v>
      </c>
      <c r="X17" s="34">
        <f t="shared" si="2"/>
        <v>23.4</v>
      </c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x14ac:dyDescent="0.25">
      <c r="A18" s="23" t="str">
        <f t="shared" si="3"/>
        <v>Quadrant 3</v>
      </c>
      <c r="B18" s="32" t="str">
        <f t="shared" si="1"/>
        <v>Quadrant 3</v>
      </c>
      <c r="C18" s="32" t="str">
        <f t="shared" si="1"/>
        <v>Quadrant 3</v>
      </c>
      <c r="D18" t="str">
        <f t="shared" si="4"/>
        <v>['Quadrant 3', 'Quadrant 3']</v>
      </c>
      <c r="G18" t="str">
        <f t="shared" si="5"/>
        <v>[3.81, 22.6, 0, 10, 17.1, 2.95, 24, 3.81, 22.6, 0, 10, 17.1, 2.95, 24]</v>
      </c>
      <c r="H18" s="12">
        <v>0</v>
      </c>
      <c r="I18" s="5"/>
      <c r="J18" s="30" t="str">
        <f>'Energy (Joules)'!J18</f>
        <v>Quadrant 3</v>
      </c>
      <c r="K18" s="18">
        <f>'Energy (Joules)'!K18</f>
        <v>3.81</v>
      </c>
      <c r="L18" s="18">
        <f>'Energy (Joules)'!L18</f>
        <v>22.6</v>
      </c>
      <c r="M18" s="18">
        <f>'Energy (Joules)'!M18</f>
        <v>0</v>
      </c>
      <c r="N18" s="18">
        <f>'Energy (Joules)'!N18</f>
        <v>10</v>
      </c>
      <c r="O18" s="18">
        <f>'Energy (Joules)'!O18</f>
        <v>17.100000000000001</v>
      </c>
      <c r="P18" s="18">
        <f>'Energy (Joules)'!P18</f>
        <v>2.95</v>
      </c>
      <c r="Q18" s="18">
        <f>'Energy (Joules)'!Q18</f>
        <v>24</v>
      </c>
      <c r="R18" s="34">
        <f t="shared" si="2"/>
        <v>3.81</v>
      </c>
      <c r="S18" s="34">
        <f t="shared" si="2"/>
        <v>22.6</v>
      </c>
      <c r="T18" s="34">
        <f t="shared" si="2"/>
        <v>0</v>
      </c>
      <c r="U18" s="34">
        <f t="shared" si="2"/>
        <v>10</v>
      </c>
      <c r="V18" s="34">
        <f t="shared" si="2"/>
        <v>17.100000000000001</v>
      </c>
      <c r="W18" s="34">
        <f t="shared" si="2"/>
        <v>2.95</v>
      </c>
      <c r="X18" s="34">
        <f t="shared" si="2"/>
        <v>24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x14ac:dyDescent="0.25">
      <c r="A19" s="23" t="str">
        <f t="shared" si="3"/>
        <v>Quadrant 4</v>
      </c>
      <c r="B19" s="32" t="str">
        <f t="shared" si="1"/>
        <v>Quadrant 4</v>
      </c>
      <c r="C19" s="32" t="str">
        <f t="shared" si="1"/>
        <v>Quadrant 4</v>
      </c>
      <c r="D19" t="str">
        <f t="shared" si="4"/>
        <v>['Quadrant 4', 'Quadrant 4']</v>
      </c>
      <c r="G19" t="str">
        <f t="shared" si="5"/>
        <v>[7.54, 21.4, 10, 0, 7.59, 3.99, 3.87, 7.54, 21.4, 10, 0, 7.59, 3.99, 3.87]</v>
      </c>
      <c r="H19" s="12">
        <v>0</v>
      </c>
      <c r="I19" s="5"/>
      <c r="J19" s="30" t="str">
        <f>'Energy (Joules)'!J19</f>
        <v>Quadrant 4</v>
      </c>
      <c r="K19" s="18">
        <f>'Energy (Joules)'!K19</f>
        <v>7.54</v>
      </c>
      <c r="L19" s="18">
        <f>'Energy (Joules)'!L19</f>
        <v>21.4</v>
      </c>
      <c r="M19" s="18">
        <f>'Energy (Joules)'!M19</f>
        <v>10</v>
      </c>
      <c r="N19" s="18">
        <f>'Energy (Joules)'!N19</f>
        <v>0</v>
      </c>
      <c r="O19" s="18">
        <f>'Energy (Joules)'!O19</f>
        <v>7.59</v>
      </c>
      <c r="P19" s="18">
        <f>'Energy (Joules)'!P19</f>
        <v>3.99</v>
      </c>
      <c r="Q19" s="18">
        <f>'Energy (Joules)'!Q19</f>
        <v>3.87</v>
      </c>
      <c r="R19" s="34">
        <f t="shared" si="2"/>
        <v>7.54</v>
      </c>
      <c r="S19" s="34">
        <f t="shared" si="2"/>
        <v>21.4</v>
      </c>
      <c r="T19" s="34">
        <f t="shared" si="2"/>
        <v>10</v>
      </c>
      <c r="U19" s="34">
        <f t="shared" si="2"/>
        <v>0</v>
      </c>
      <c r="V19" s="34">
        <f t="shared" si="2"/>
        <v>7.59</v>
      </c>
      <c r="W19" s="34">
        <f t="shared" si="2"/>
        <v>3.99</v>
      </c>
      <c r="X19" s="34">
        <f t="shared" si="2"/>
        <v>3.87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x14ac:dyDescent="0.25">
      <c r="A20" s="23" t="str">
        <f t="shared" si="3"/>
        <v>Quadrant 5</v>
      </c>
      <c r="B20" s="32" t="str">
        <f t="shared" si="1"/>
        <v>Quadrant 5</v>
      </c>
      <c r="C20" s="32" t="str">
        <f t="shared" si="1"/>
        <v>Quadrant 5</v>
      </c>
      <c r="D20" t="str">
        <f t="shared" si="4"/>
        <v>['Quadrant 5', 'Quadrant 5']</v>
      </c>
      <c r="G20" t="str">
        <f t="shared" si="5"/>
        <v>[22.9, 3.75, 17.1, 7.59, 0, 7.08, 7.6, 22.9, 3.75, 17.1, 7.59, 0, 7.08, 7.6]</v>
      </c>
      <c r="H20" s="12">
        <v>0</v>
      </c>
      <c r="I20" s="5"/>
      <c r="J20" s="30" t="str">
        <f>'Energy (Joules)'!J20</f>
        <v>Quadrant 5</v>
      </c>
      <c r="K20" s="18">
        <f>'Energy (Joules)'!K20</f>
        <v>22.9</v>
      </c>
      <c r="L20" s="18">
        <f>'Energy (Joules)'!L20</f>
        <v>3.75</v>
      </c>
      <c r="M20" s="18">
        <f>'Energy (Joules)'!M20</f>
        <v>17.100000000000001</v>
      </c>
      <c r="N20" s="18">
        <f>'Energy (Joules)'!N20</f>
        <v>7.59</v>
      </c>
      <c r="O20" s="18">
        <f>'Energy (Joules)'!O20</f>
        <v>0</v>
      </c>
      <c r="P20" s="18">
        <f>'Energy (Joules)'!P20</f>
        <v>7.08</v>
      </c>
      <c r="Q20" s="18">
        <f>'Energy (Joules)'!Q20</f>
        <v>7.6</v>
      </c>
      <c r="R20" s="34">
        <f t="shared" si="2"/>
        <v>22.9</v>
      </c>
      <c r="S20" s="34">
        <f t="shared" si="2"/>
        <v>3.75</v>
      </c>
      <c r="T20" s="34">
        <f t="shared" si="2"/>
        <v>17.100000000000001</v>
      </c>
      <c r="U20" s="34">
        <f t="shared" si="2"/>
        <v>7.59</v>
      </c>
      <c r="V20" s="34">
        <f t="shared" si="2"/>
        <v>0</v>
      </c>
      <c r="W20" s="34">
        <f t="shared" si="2"/>
        <v>7.08</v>
      </c>
      <c r="X20" s="34">
        <f t="shared" si="2"/>
        <v>7.6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x14ac:dyDescent="0.25">
      <c r="A21" s="23" t="str">
        <f t="shared" si="3"/>
        <v>Quadrant 6</v>
      </c>
      <c r="B21" s="32" t="str">
        <f t="shared" si="1"/>
        <v>Quadrant 6</v>
      </c>
      <c r="C21" s="32" t="str">
        <f t="shared" si="1"/>
        <v>Quadrant 6</v>
      </c>
      <c r="D21" t="str">
        <f t="shared" si="4"/>
        <v>['Quadrant 6', 'Quadrant 6']</v>
      </c>
      <c r="G21" t="str">
        <f t="shared" si="5"/>
        <v>[6.89, 3.57, 2.95, 3.99, 7.08, 0, 11.1, 6.89, 3.57, 2.95, 3.99, 7.08, 0, 11.1]</v>
      </c>
      <c r="H21" s="12">
        <v>0</v>
      </c>
      <c r="I21" s="5"/>
      <c r="J21" s="30" t="str">
        <f>'Energy (Joules)'!J21</f>
        <v>Quadrant 6</v>
      </c>
      <c r="K21" s="18">
        <f>'Energy (Joules)'!K21</f>
        <v>6.89</v>
      </c>
      <c r="L21" s="18">
        <f>'Energy (Joules)'!L21</f>
        <v>3.57</v>
      </c>
      <c r="M21" s="18">
        <f>'Energy (Joules)'!M21</f>
        <v>2.95</v>
      </c>
      <c r="N21" s="18">
        <f>'Energy (Joules)'!N21</f>
        <v>3.99</v>
      </c>
      <c r="O21" s="18">
        <f>'Energy (Joules)'!O21</f>
        <v>7.08</v>
      </c>
      <c r="P21" s="18">
        <f>'Energy (Joules)'!P21</f>
        <v>0</v>
      </c>
      <c r="Q21" s="18">
        <f>'Energy (Joules)'!Q21</f>
        <v>11.1</v>
      </c>
      <c r="R21" s="34">
        <f t="shared" si="2"/>
        <v>6.89</v>
      </c>
      <c r="S21" s="34">
        <f t="shared" si="2"/>
        <v>3.57</v>
      </c>
      <c r="T21" s="34">
        <f t="shared" si="2"/>
        <v>2.95</v>
      </c>
      <c r="U21" s="34">
        <f t="shared" si="2"/>
        <v>3.99</v>
      </c>
      <c r="V21" s="34">
        <f t="shared" si="2"/>
        <v>7.08</v>
      </c>
      <c r="W21" s="34">
        <f t="shared" si="2"/>
        <v>0</v>
      </c>
      <c r="X21" s="34">
        <f t="shared" si="2"/>
        <v>11.1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x14ac:dyDescent="0.25">
      <c r="A22" s="23" t="str">
        <f t="shared" si="3"/>
        <v>Quadrant 7</v>
      </c>
      <c r="B22" s="32" t="str">
        <f t="shared" si="1"/>
        <v>Quadrant 7</v>
      </c>
      <c r="C22" s="32" t="str">
        <f t="shared" si="1"/>
        <v>Quadrant 7</v>
      </c>
      <c r="D22" t="str">
        <f t="shared" si="4"/>
        <v>['Quadrant 7', 'Quadrant 7']</v>
      </c>
      <c r="G22" t="str">
        <f t="shared" si="5"/>
        <v>[15.2, 23.4, 24, 3.87, 7.6, 11.1, 0, 15.2, 23.4, 24, 3.87, 7.6, 11.1, 0]</v>
      </c>
      <c r="H22" s="12">
        <v>0</v>
      </c>
      <c r="I22" s="5"/>
      <c r="J22" s="30" t="str">
        <f>'Energy (Joules)'!J22</f>
        <v>Quadrant 7</v>
      </c>
      <c r="K22" s="18">
        <f>'Energy (Joules)'!K22</f>
        <v>15.2</v>
      </c>
      <c r="L22" s="18">
        <f>'Energy (Joules)'!L22</f>
        <v>23.4</v>
      </c>
      <c r="M22" s="18">
        <f>'Energy (Joules)'!M22</f>
        <v>24</v>
      </c>
      <c r="N22" s="18">
        <f>'Energy (Joules)'!N22</f>
        <v>3.87</v>
      </c>
      <c r="O22" s="18">
        <f>'Energy (Joules)'!O22</f>
        <v>7.6</v>
      </c>
      <c r="P22" s="18">
        <f>'Energy (Joules)'!P22</f>
        <v>11.1</v>
      </c>
      <c r="Q22" s="18">
        <f>'Energy (Joules)'!Q22</f>
        <v>0</v>
      </c>
      <c r="R22" s="34">
        <f t="shared" si="2"/>
        <v>15.2</v>
      </c>
      <c r="S22" s="34">
        <f t="shared" si="2"/>
        <v>23.4</v>
      </c>
      <c r="T22" s="34">
        <f t="shared" si="2"/>
        <v>24</v>
      </c>
      <c r="U22" s="34">
        <f t="shared" si="2"/>
        <v>3.87</v>
      </c>
      <c r="V22" s="34">
        <f t="shared" si="2"/>
        <v>7.6</v>
      </c>
      <c r="W22" s="34">
        <f t="shared" si="2"/>
        <v>11.1</v>
      </c>
      <c r="X22" s="34">
        <f t="shared" si="2"/>
        <v>0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x14ac:dyDescent="0.25">
      <c r="A23" s="23" t="e">
        <f t="shared" si="3"/>
        <v>#REF!</v>
      </c>
      <c r="B23" s="32" t="e">
        <f t="shared" si="1"/>
        <v>#REF!</v>
      </c>
      <c r="C23" s="32" t="e">
        <f t="shared" si="1"/>
        <v>#REF!</v>
      </c>
      <c r="D23" t="e">
        <f t="shared" si="4"/>
        <v>#REF!</v>
      </c>
      <c r="G23" t="e">
        <f t="shared" si="5"/>
        <v>#REF!</v>
      </c>
      <c r="H23" s="12">
        <v>0</v>
      </c>
      <c r="I23" s="5"/>
      <c r="J23" s="31" t="e">
        <f>#REF!</f>
        <v>#REF!</v>
      </c>
      <c r="K23" s="34" t="e">
        <f t="shared" ref="K23:Q29" si="6">R23</f>
        <v>#REF!</v>
      </c>
      <c r="L23" s="34" t="e">
        <f t="shared" si="6"/>
        <v>#REF!</v>
      </c>
      <c r="M23" s="34" t="e">
        <f t="shared" si="6"/>
        <v>#REF!</v>
      </c>
      <c r="N23" s="34" t="e">
        <f t="shared" si="6"/>
        <v>#REF!</v>
      </c>
      <c r="O23" s="34" t="e">
        <f t="shared" si="6"/>
        <v>#REF!</v>
      </c>
      <c r="P23" s="34" t="e">
        <f t="shared" si="6"/>
        <v>#REF!</v>
      </c>
      <c r="Q23" s="34" t="e">
        <f t="shared" si="6"/>
        <v>#REF!</v>
      </c>
      <c r="R23" s="27" t="e">
        <f>#REF!</f>
        <v>#REF!</v>
      </c>
      <c r="S23" s="17" t="e">
        <f>#REF!</f>
        <v>#REF!</v>
      </c>
      <c r="T23" s="17" t="e">
        <f>#REF!</f>
        <v>#REF!</v>
      </c>
      <c r="U23" s="17" t="e">
        <f>#REF!</f>
        <v>#REF!</v>
      </c>
      <c r="V23" s="17" t="e">
        <f>#REF!</f>
        <v>#REF!</v>
      </c>
      <c r="W23" s="17" t="e">
        <f>#REF!</f>
        <v>#REF!</v>
      </c>
      <c r="X23" s="17" t="e">
        <f>#REF!</f>
        <v>#REF!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5">
      <c r="A24" s="23" t="e">
        <f t="shared" ref="A24:A29" si="7">J24</f>
        <v>#REF!</v>
      </c>
      <c r="B24" s="32" t="e">
        <f t="shared" si="1"/>
        <v>#REF!</v>
      </c>
      <c r="C24" s="32" t="e">
        <f t="shared" si="1"/>
        <v>#REF!</v>
      </c>
      <c r="D24" t="e">
        <f t="shared" si="4"/>
        <v>#REF!</v>
      </c>
      <c r="G24" t="e">
        <f t="shared" si="5"/>
        <v>#REF!</v>
      </c>
      <c r="H24" s="12">
        <v>0</v>
      </c>
      <c r="I24" s="5"/>
      <c r="J24" s="31" t="e">
        <f>#REF!</f>
        <v>#REF!</v>
      </c>
      <c r="K24" s="34" t="e">
        <f t="shared" si="6"/>
        <v>#REF!</v>
      </c>
      <c r="L24" s="34" t="e">
        <f t="shared" si="6"/>
        <v>#REF!</v>
      </c>
      <c r="M24" s="34" t="e">
        <f t="shared" si="6"/>
        <v>#REF!</v>
      </c>
      <c r="N24" s="34" t="e">
        <f t="shared" si="6"/>
        <v>#REF!</v>
      </c>
      <c r="O24" s="34" t="e">
        <f t="shared" si="6"/>
        <v>#REF!</v>
      </c>
      <c r="P24" s="34" t="e">
        <f t="shared" si="6"/>
        <v>#REF!</v>
      </c>
      <c r="Q24" s="34" t="e">
        <f t="shared" si="6"/>
        <v>#REF!</v>
      </c>
      <c r="R24" s="17" t="e">
        <f>#REF!</f>
        <v>#REF!</v>
      </c>
      <c r="S24" s="27" t="e">
        <f>#REF!</f>
        <v>#REF!</v>
      </c>
      <c r="T24" s="17" t="e">
        <f>#REF!</f>
        <v>#REF!</v>
      </c>
      <c r="U24" s="17" t="e">
        <f>#REF!</f>
        <v>#REF!</v>
      </c>
      <c r="V24" s="17" t="e">
        <f>#REF!</f>
        <v>#REF!</v>
      </c>
      <c r="W24" s="17" t="e">
        <f>#REF!</f>
        <v>#REF!</v>
      </c>
      <c r="X24" s="17" t="e">
        <f>#REF!</f>
        <v>#REF!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 x14ac:dyDescent="0.25">
      <c r="A25" s="23" t="e">
        <f t="shared" si="7"/>
        <v>#REF!</v>
      </c>
      <c r="B25" s="32" t="e">
        <f t="shared" si="1"/>
        <v>#REF!</v>
      </c>
      <c r="C25" s="32" t="e">
        <f t="shared" si="1"/>
        <v>#REF!</v>
      </c>
      <c r="D25" t="e">
        <f t="shared" si="4"/>
        <v>#REF!</v>
      </c>
      <c r="G25" t="e">
        <f t="shared" si="5"/>
        <v>#REF!</v>
      </c>
      <c r="H25" s="12">
        <v>0</v>
      </c>
      <c r="I25" s="5"/>
      <c r="J25" s="31" t="e">
        <f>#REF!</f>
        <v>#REF!</v>
      </c>
      <c r="K25" s="34" t="e">
        <f t="shared" si="6"/>
        <v>#REF!</v>
      </c>
      <c r="L25" s="34" t="e">
        <f t="shared" si="6"/>
        <v>#REF!</v>
      </c>
      <c r="M25" s="34" t="e">
        <f t="shared" si="6"/>
        <v>#REF!</v>
      </c>
      <c r="N25" s="34" t="e">
        <f t="shared" si="6"/>
        <v>#REF!</v>
      </c>
      <c r="O25" s="34" t="e">
        <f t="shared" si="6"/>
        <v>#REF!</v>
      </c>
      <c r="P25" s="34" t="e">
        <f t="shared" si="6"/>
        <v>#REF!</v>
      </c>
      <c r="Q25" s="34" t="e">
        <f t="shared" si="6"/>
        <v>#REF!</v>
      </c>
      <c r="R25" s="17" t="e">
        <f>#REF!</f>
        <v>#REF!</v>
      </c>
      <c r="S25" s="17" t="e">
        <f>#REF!</f>
        <v>#REF!</v>
      </c>
      <c r="T25" s="27" t="e">
        <f>#REF!</f>
        <v>#REF!</v>
      </c>
      <c r="U25" s="17" t="e">
        <f>#REF!</f>
        <v>#REF!</v>
      </c>
      <c r="V25" s="17" t="e">
        <f>#REF!</f>
        <v>#REF!</v>
      </c>
      <c r="W25" s="17" t="e">
        <f>#REF!</f>
        <v>#REF!</v>
      </c>
      <c r="X25" s="17" t="e">
        <f>#REF!</f>
        <v>#REF!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x14ac:dyDescent="0.25">
      <c r="A26" s="23" t="e">
        <f t="shared" si="7"/>
        <v>#REF!</v>
      </c>
      <c r="B26" s="32" t="e">
        <f t="shared" si="1"/>
        <v>#REF!</v>
      </c>
      <c r="C26" s="32" t="e">
        <f t="shared" si="1"/>
        <v>#REF!</v>
      </c>
      <c r="D26" t="e">
        <f t="shared" si="4"/>
        <v>#REF!</v>
      </c>
      <c r="G26" t="e">
        <f t="shared" si="5"/>
        <v>#REF!</v>
      </c>
      <c r="H26" s="12">
        <v>0</v>
      </c>
      <c r="I26" s="5"/>
      <c r="J26" s="31" t="e">
        <f>#REF!</f>
        <v>#REF!</v>
      </c>
      <c r="K26" s="34" t="e">
        <f t="shared" si="6"/>
        <v>#REF!</v>
      </c>
      <c r="L26" s="34" t="e">
        <f t="shared" si="6"/>
        <v>#REF!</v>
      </c>
      <c r="M26" s="34" t="e">
        <f t="shared" si="6"/>
        <v>#REF!</v>
      </c>
      <c r="N26" s="34" t="e">
        <f t="shared" si="6"/>
        <v>#REF!</v>
      </c>
      <c r="O26" s="34" t="e">
        <f t="shared" si="6"/>
        <v>#REF!</v>
      </c>
      <c r="P26" s="34" t="e">
        <f t="shared" si="6"/>
        <v>#REF!</v>
      </c>
      <c r="Q26" s="34" t="e">
        <f t="shared" si="6"/>
        <v>#REF!</v>
      </c>
      <c r="R26" s="17" t="e">
        <f>#REF!</f>
        <v>#REF!</v>
      </c>
      <c r="S26" s="17" t="e">
        <f>#REF!</f>
        <v>#REF!</v>
      </c>
      <c r="T26" s="17" t="e">
        <f>#REF!</f>
        <v>#REF!</v>
      </c>
      <c r="U26" s="27" t="e">
        <f>#REF!</f>
        <v>#REF!</v>
      </c>
      <c r="V26" s="17" t="e">
        <f>#REF!</f>
        <v>#REF!</v>
      </c>
      <c r="W26" s="17" t="e">
        <f>#REF!</f>
        <v>#REF!</v>
      </c>
      <c r="X26" s="17" t="e">
        <f>#REF!</f>
        <v>#REF!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x14ac:dyDescent="0.25">
      <c r="A27" s="23" t="e">
        <f t="shared" si="7"/>
        <v>#REF!</v>
      </c>
      <c r="B27" s="32" t="e">
        <f t="shared" si="1"/>
        <v>#REF!</v>
      </c>
      <c r="C27" s="32" t="e">
        <f t="shared" si="1"/>
        <v>#REF!</v>
      </c>
      <c r="D27" t="e">
        <f t="shared" si="4"/>
        <v>#REF!</v>
      </c>
      <c r="G27" t="e">
        <f t="shared" si="5"/>
        <v>#REF!</v>
      </c>
      <c r="H27" s="12">
        <v>0</v>
      </c>
      <c r="I27" s="5"/>
      <c r="J27" s="31" t="e">
        <f>#REF!</f>
        <v>#REF!</v>
      </c>
      <c r="K27" s="34" t="e">
        <f t="shared" si="6"/>
        <v>#REF!</v>
      </c>
      <c r="L27" s="34" t="e">
        <f t="shared" si="6"/>
        <v>#REF!</v>
      </c>
      <c r="M27" s="34" t="e">
        <f t="shared" si="6"/>
        <v>#REF!</v>
      </c>
      <c r="N27" s="34" t="e">
        <f t="shared" si="6"/>
        <v>#REF!</v>
      </c>
      <c r="O27" s="34" t="e">
        <f t="shared" si="6"/>
        <v>#REF!</v>
      </c>
      <c r="P27" s="34" t="e">
        <f t="shared" si="6"/>
        <v>#REF!</v>
      </c>
      <c r="Q27" s="34" t="e">
        <f t="shared" si="6"/>
        <v>#REF!</v>
      </c>
      <c r="R27" s="17" t="e">
        <f>#REF!</f>
        <v>#REF!</v>
      </c>
      <c r="S27" s="17" t="e">
        <f>#REF!</f>
        <v>#REF!</v>
      </c>
      <c r="T27" s="17" t="e">
        <f>#REF!</f>
        <v>#REF!</v>
      </c>
      <c r="U27" s="17" t="e">
        <f>#REF!</f>
        <v>#REF!</v>
      </c>
      <c r="V27" s="27" t="e">
        <f>#REF!</f>
        <v>#REF!</v>
      </c>
      <c r="W27" s="17" t="e">
        <f>#REF!</f>
        <v>#REF!</v>
      </c>
      <c r="X27" s="17" t="e">
        <f>#REF!</f>
        <v>#REF!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x14ac:dyDescent="0.25">
      <c r="A28" s="23" t="e">
        <f t="shared" si="7"/>
        <v>#REF!</v>
      </c>
      <c r="B28" s="32" t="e">
        <f t="shared" si="1"/>
        <v>#REF!</v>
      </c>
      <c r="C28" s="32" t="e">
        <f t="shared" si="1"/>
        <v>#REF!</v>
      </c>
      <c r="D28" t="e">
        <f t="shared" si="4"/>
        <v>#REF!</v>
      </c>
      <c r="G28" t="e">
        <f t="shared" si="5"/>
        <v>#REF!</v>
      </c>
      <c r="H28" s="12">
        <v>0</v>
      </c>
      <c r="I28" s="5"/>
      <c r="J28" s="31" t="e">
        <f>#REF!</f>
        <v>#REF!</v>
      </c>
      <c r="K28" s="34" t="e">
        <f t="shared" si="6"/>
        <v>#REF!</v>
      </c>
      <c r="L28" s="34" t="e">
        <f t="shared" si="6"/>
        <v>#REF!</v>
      </c>
      <c r="M28" s="34" t="e">
        <f t="shared" si="6"/>
        <v>#REF!</v>
      </c>
      <c r="N28" s="34" t="e">
        <f t="shared" si="6"/>
        <v>#REF!</v>
      </c>
      <c r="O28" s="34" t="e">
        <f t="shared" si="6"/>
        <v>#REF!</v>
      </c>
      <c r="P28" s="34" t="e">
        <f t="shared" si="6"/>
        <v>#REF!</v>
      </c>
      <c r="Q28" s="34" t="e">
        <f t="shared" si="6"/>
        <v>#REF!</v>
      </c>
      <c r="R28" s="17" t="e">
        <f>#REF!</f>
        <v>#REF!</v>
      </c>
      <c r="S28" s="17" t="e">
        <f>#REF!</f>
        <v>#REF!</v>
      </c>
      <c r="T28" s="17" t="e">
        <f>#REF!</f>
        <v>#REF!</v>
      </c>
      <c r="U28" s="17" t="e">
        <f>#REF!</f>
        <v>#REF!</v>
      </c>
      <c r="V28" s="17" t="e">
        <f>#REF!</f>
        <v>#REF!</v>
      </c>
      <c r="W28" s="27" t="e">
        <f>#REF!</f>
        <v>#REF!</v>
      </c>
      <c r="X28" s="17" t="e">
        <f>#REF!</f>
        <v>#REF!</v>
      </c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25">
      <c r="A29" s="23" t="e">
        <f t="shared" si="7"/>
        <v>#REF!</v>
      </c>
      <c r="B29" s="32" t="e">
        <f t="shared" si="1"/>
        <v>#REF!</v>
      </c>
      <c r="C29" s="32" t="e">
        <f t="shared" si="1"/>
        <v>#REF!</v>
      </c>
      <c r="D29" t="e">
        <f t="shared" si="4"/>
        <v>#REF!</v>
      </c>
      <c r="G29" t="e">
        <f t="shared" si="5"/>
        <v>#REF!</v>
      </c>
      <c r="H29" s="12">
        <v>0</v>
      </c>
      <c r="I29" s="6"/>
      <c r="J29" s="31" t="e">
        <f>#REF!</f>
        <v>#REF!</v>
      </c>
      <c r="K29" s="34" t="e">
        <f t="shared" si="6"/>
        <v>#REF!</v>
      </c>
      <c r="L29" s="34" t="e">
        <f t="shared" si="6"/>
        <v>#REF!</v>
      </c>
      <c r="M29" s="34" t="e">
        <f t="shared" si="6"/>
        <v>#REF!</v>
      </c>
      <c r="N29" s="34" t="e">
        <f t="shared" si="6"/>
        <v>#REF!</v>
      </c>
      <c r="O29" s="34" t="e">
        <f t="shared" si="6"/>
        <v>#REF!</v>
      </c>
      <c r="P29" s="34" t="e">
        <f t="shared" si="6"/>
        <v>#REF!</v>
      </c>
      <c r="Q29" s="34" t="e">
        <f t="shared" si="6"/>
        <v>#REF!</v>
      </c>
      <c r="R29" s="17" t="e">
        <f>#REF!</f>
        <v>#REF!</v>
      </c>
      <c r="S29" s="17" t="e">
        <f>#REF!</f>
        <v>#REF!</v>
      </c>
      <c r="T29" s="17" t="e">
        <f>#REF!</f>
        <v>#REF!</v>
      </c>
      <c r="U29" s="17" t="e">
        <f>#REF!</f>
        <v>#REF!</v>
      </c>
      <c r="V29" s="17" t="e">
        <f>#REF!</f>
        <v>#REF!</v>
      </c>
      <c r="W29" s="17" t="e">
        <f>#REF!</f>
        <v>#REF!</v>
      </c>
      <c r="X29" s="27" t="e">
        <f>#REF!</f>
        <v>#REF!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x14ac:dyDescent="0.25">
      <c r="H30" s="12">
        <v>0</v>
      </c>
      <c r="K30" s="22"/>
      <c r="L30" s="16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x14ac:dyDescent="0.25">
      <c r="H31" s="12">
        <v>0</v>
      </c>
      <c r="K31" s="16"/>
      <c r="L31" s="22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x14ac:dyDescent="0.25">
      <c r="H32" s="12">
        <v>0</v>
      </c>
      <c r="K32" s="16"/>
      <c r="L32" s="16"/>
      <c r="M32" s="22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8:41" x14ac:dyDescent="0.25">
      <c r="H33" s="12">
        <v>0</v>
      </c>
      <c r="K33" s="16"/>
      <c r="L33" s="16"/>
      <c r="M33" s="16"/>
      <c r="N33" s="22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8:41" x14ac:dyDescent="0.25">
      <c r="H34" s="12">
        <v>0</v>
      </c>
      <c r="K34" s="16"/>
      <c r="L34" s="16"/>
      <c r="M34" s="16"/>
      <c r="N34" s="16"/>
      <c r="O34" s="22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8:41" x14ac:dyDescent="0.25">
      <c r="H35" s="12">
        <v>0</v>
      </c>
      <c r="K35" s="16"/>
      <c r="L35" s="16"/>
      <c r="M35" s="16"/>
      <c r="N35" s="16"/>
      <c r="O35" s="16"/>
      <c r="P35" s="22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8:41" x14ac:dyDescent="0.25">
      <c r="H36" s="12">
        <v>0</v>
      </c>
      <c r="K36" s="16"/>
      <c r="L36" s="16"/>
      <c r="M36" s="16"/>
      <c r="N36" s="16"/>
      <c r="O36" s="16"/>
      <c r="P36" s="16"/>
      <c r="Q36" s="2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8:41" x14ac:dyDescent="0.25">
      <c r="H37" s="12">
        <v>0</v>
      </c>
      <c r="K37" s="22"/>
      <c r="L37" s="16"/>
      <c r="M37" s="16"/>
      <c r="N37" s="16"/>
      <c r="O37" s="16"/>
      <c r="P37" s="16"/>
      <c r="Q37" s="16"/>
      <c r="R37" s="13"/>
      <c r="S37" s="13"/>
      <c r="T37" s="13"/>
      <c r="U37" s="13"/>
      <c r="V37" s="13"/>
      <c r="W37" s="13"/>
      <c r="X37" s="13"/>
      <c r="Y37" s="1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8:41" x14ac:dyDescent="0.25">
      <c r="H38" s="12">
        <v>0</v>
      </c>
      <c r="K38" s="16"/>
      <c r="L38" s="22"/>
      <c r="M38" s="16"/>
      <c r="N38" s="16"/>
      <c r="O38" s="16"/>
      <c r="P38" s="16"/>
      <c r="Q38" s="16"/>
      <c r="R38" s="13"/>
      <c r="S38" s="13"/>
      <c r="T38" s="13"/>
      <c r="U38" s="13"/>
      <c r="V38" s="13"/>
      <c r="W38" s="13"/>
      <c r="X38" s="13"/>
      <c r="Y38" s="13"/>
      <c r="Z38" s="1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8:41" x14ac:dyDescent="0.25">
      <c r="H39" s="12">
        <v>0</v>
      </c>
      <c r="K39" s="16"/>
      <c r="L39" s="16"/>
      <c r="M39" s="22"/>
      <c r="N39" s="16"/>
      <c r="O39" s="16"/>
      <c r="P39" s="16"/>
      <c r="Q39" s="16"/>
      <c r="R39" s="13"/>
      <c r="S39" s="13"/>
      <c r="T39" s="13"/>
      <c r="U39" s="13"/>
      <c r="V39" s="13"/>
      <c r="W39" s="13"/>
      <c r="X39" s="13"/>
      <c r="Y39" s="13"/>
      <c r="Z39" s="13"/>
      <c r="AA39" s="1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8:41" x14ac:dyDescent="0.25">
      <c r="H40" s="12">
        <v>0</v>
      </c>
      <c r="K40" s="16"/>
      <c r="L40" s="16"/>
      <c r="M40" s="16"/>
      <c r="N40" s="22"/>
      <c r="O40" s="16"/>
      <c r="P40" s="16"/>
      <c r="Q40" s="16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8:41" x14ac:dyDescent="0.25">
      <c r="H41" s="12">
        <v>0</v>
      </c>
      <c r="K41" s="16"/>
      <c r="L41" s="16"/>
      <c r="M41" s="16"/>
      <c r="N41" s="16"/>
      <c r="O41" s="22"/>
      <c r="P41" s="16"/>
      <c r="Q41" s="16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8:41" x14ac:dyDescent="0.25">
      <c r="H42" s="12">
        <v>0</v>
      </c>
      <c r="K42" s="16"/>
      <c r="L42" s="16"/>
      <c r="M42" s="16"/>
      <c r="N42" s="16"/>
      <c r="O42" s="16"/>
      <c r="P42" s="22"/>
      <c r="Q42" s="16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8:41" x14ac:dyDescent="0.25">
      <c r="H43" s="12">
        <v>0</v>
      </c>
      <c r="K43" s="16"/>
      <c r="L43" s="16"/>
      <c r="M43" s="16"/>
      <c r="N43" s="16"/>
      <c r="O43" s="16"/>
      <c r="P43" s="16"/>
      <c r="Q43" s="22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8:41" x14ac:dyDescent="0.25">
      <c r="H44" s="12">
        <v>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"/>
      <c r="AN44" s="13"/>
      <c r="AO44" s="13"/>
    </row>
    <row r="45" spans="8:41" x14ac:dyDescent="0.25">
      <c r="H45" s="12">
        <v>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"/>
      <c r="AO45" s="13"/>
    </row>
    <row r="46" spans="8:41" x14ac:dyDescent="0.25">
      <c r="H46" s="12">
        <v>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"/>
    </row>
  </sheetData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00B3-C9B1-4263-AF97-199E48709F88}">
  <sheetPr>
    <tabColor theme="4" tint="0.59999389629810485"/>
  </sheetPr>
  <dimension ref="A2:AO46"/>
  <sheetViews>
    <sheetView zoomScale="70" zoomScaleNormal="70" workbookViewId="0">
      <selection activeCell="D17" sqref="D17"/>
    </sheetView>
  </sheetViews>
  <sheetFormatPr defaultRowHeight="15" x14ac:dyDescent="0.25"/>
  <cols>
    <col min="1" max="1" width="12.5703125" style="23" bestFit="1" customWidth="1"/>
    <col min="2" max="2" width="13.42578125" bestFit="1" customWidth="1"/>
    <col min="3" max="3" width="14.28515625" bestFit="1" customWidth="1"/>
    <col min="7" max="7" width="28.5703125" bestFit="1" customWidth="1"/>
    <col min="8" max="8" width="12.42578125" customWidth="1"/>
    <col min="9" max="9" width="16.7109375" customWidth="1"/>
    <col min="10" max="10" width="14.7109375" customWidth="1"/>
    <col min="11" max="41" width="12.7109375" customWidth="1"/>
  </cols>
  <sheetData>
    <row r="2" spans="1:41" x14ac:dyDescent="0.25">
      <c r="I2" s="3" t="s">
        <v>10</v>
      </c>
      <c r="J2" s="15"/>
    </row>
    <row r="3" spans="1:41" x14ac:dyDescent="0.25">
      <c r="I3" s="3" t="s">
        <v>11</v>
      </c>
      <c r="J3" s="15" t="s">
        <v>9</v>
      </c>
    </row>
    <row r="5" spans="1:41" x14ac:dyDescent="0.25">
      <c r="I5" s="10" t="str">
        <f>"COMB_" &amp; J5 &amp; " = " &amp; K5</f>
        <v>COMB_POS_NAME = [' Bus 1', ' Bus 2', ' Bus 3', ' Bus 4', ' Bus 5', ' Bus 6', ' Bus 7', ' Airplane 1', ' Airplane 2', ' Airplane 3', ' Airplane 4', ' Airplane 5', ' Airplane 6', ' Airplane 7']</v>
      </c>
      <c r="J5" t="s">
        <v>5</v>
      </c>
      <c r="K5" t="str" cm="1">
        <f t="array" ref="K5">"['" &amp; _xlfn.TEXTJOIN("', '", TRUE, J2  &amp; " " &amp; J16:J29) &amp; "']"</f>
        <v>[' Bus 1', ' Bus 2', ' Bus 3', ' Bus 4', ' Bus 5', ' Bus 6', ' Bus 7', ' Airplane 1', ' Airplane 2', ' Airplane 3', ' Airplane 4', ' Airplane 5', ' Airplane 6', ' Airplane 7']</v>
      </c>
    </row>
    <row r="6" spans="1:41" x14ac:dyDescent="0.25">
      <c r="I6" s="10" t="str">
        <f t="shared" ref="I6:I7" si="0">"COMB_" &amp; J6 &amp; " = " &amp; K6</f>
        <v>COMB_POS = [[1, 1], 
[2, 2], 
[3, 3], 
[4, 4], 
[5, 5], 
[6, 6], 
[7, 7], 
[8, 8], 
[9, 9], 
[10, 10], 
[11, 11], 
[12, 12], 
[13, 13], 
[14, 14]]</v>
      </c>
      <c r="J6" t="s">
        <v>3</v>
      </c>
      <c r="K6" t="str">
        <f>"[" &amp; _xlfn.TEXTJOIN(", " &amp; CHAR(10), TRUE, D16:D46) &amp; "]"</f>
        <v>[[1, 1], 
[2, 2], 
[3, 3], 
[4, 4], 
[5, 5], 
[6, 6], 
[7, 7], 
[8, 8], 
[9, 9], 
[10, 10], 
[11, 11], 
[12, 12], 
[13, 13], 
[14, 14]]</v>
      </c>
    </row>
    <row r="7" spans="1:41" x14ac:dyDescent="0.25">
      <c r="I7" s="10" t="e">
        <f t="shared" si="0"/>
        <v>#REF!</v>
      </c>
      <c r="J7" t="s">
        <v>12</v>
      </c>
      <c r="K7" t="e">
        <f>"[" &amp; _xlfn.TEXTJOIN(", " &amp; CHAR(10), TRUE, G16:G46) &amp; "]"</f>
        <v>#REF!</v>
      </c>
    </row>
    <row r="9" spans="1:41" s="2" customFormat="1" x14ac:dyDescent="0.25">
      <c r="A9" s="24"/>
      <c r="N9"/>
      <c r="O9"/>
    </row>
    <row r="11" spans="1:41" x14ac:dyDescent="0.25">
      <c r="K11" s="35" t="s">
        <v>27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3" spans="1:41" x14ac:dyDescent="0.25">
      <c r="K13" s="14" t="str">
        <f>"Travel Time - " &amp; J2 &amp; " (" &amp; J3 &amp; ")"</f>
        <v>Travel Time -  (Hours)</v>
      </c>
    </row>
    <row r="14" spans="1:41" x14ac:dyDescent="0.25">
      <c r="K14" s="33" t="s">
        <v>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</row>
    <row r="15" spans="1:41" x14ac:dyDescent="0.25">
      <c r="A15" s="25"/>
      <c r="B15" s="4" t="s">
        <v>6</v>
      </c>
      <c r="C15" s="4" t="s">
        <v>7</v>
      </c>
      <c r="D15" s="11" t="str">
        <f>"[" &amp; _xlfn.TEXTJOIN(", ", TRUE, D16:D46) &amp; "]"</f>
        <v>[[1, 1], [2, 2], [3, 3], [4, 4], [5, 5], [6, 6], [7, 7], [8, 8], [9, 9], [10, 10], [11, 11], [12, 12], [13, 13], [14, 14]]</v>
      </c>
      <c r="G15" t="s">
        <v>2</v>
      </c>
      <c r="K15" s="19" t="str">
        <f t="array" ref="K15:Q15">TRANSPOSE(J16:J22)</f>
        <v>Bus 1</v>
      </c>
      <c r="L15" s="19" t="str">
        <v>Bus 2</v>
      </c>
      <c r="M15" s="19" t="str">
        <v>Bus 3</v>
      </c>
      <c r="N15" s="19" t="str">
        <v>Bus 4</v>
      </c>
      <c r="O15" s="19" t="str">
        <v>Bus 5</v>
      </c>
      <c r="P15" s="19" t="str">
        <v>Bus 6</v>
      </c>
      <c r="Q15" s="19" t="str">
        <v>Bus 7</v>
      </c>
      <c r="R15" s="20" t="str">
        <f t="array" ref="R15:X15">TRANSPOSE(J23:J29)</f>
        <v>Airplane 1</v>
      </c>
      <c r="S15" s="20" t="str">
        <v>Airplane 2</v>
      </c>
      <c r="T15" s="20" t="str">
        <v>Airplane 3</v>
      </c>
      <c r="U15" s="20" t="str">
        <v>Airplane 4</v>
      </c>
      <c r="V15" s="20" t="str">
        <v>Airplane 5</v>
      </c>
      <c r="W15" s="20" t="str">
        <v>Airplane 6</v>
      </c>
      <c r="X15" s="20" t="str">
        <v>Airplane 7</v>
      </c>
    </row>
    <row r="16" spans="1:41" x14ac:dyDescent="0.25">
      <c r="A16" s="23" t="str">
        <f>J16</f>
        <v>Bus 1</v>
      </c>
      <c r="B16">
        <v>1</v>
      </c>
      <c r="C16">
        <v>1</v>
      </c>
      <c r="D16" t="str">
        <f>"[" &amp; B16 &amp; ", " &amp; C16 &amp; "]"</f>
        <v>[1, 1]</v>
      </c>
      <c r="G16" t="e">
        <f>"[" &amp; _xlfn.TEXTJOIN(", ", TRUE, K16:X16) &amp; "]"</f>
        <v>#REF!</v>
      </c>
      <c r="H16" s="12">
        <v>0</v>
      </c>
      <c r="I16" s="9" t="s">
        <v>1</v>
      </c>
      <c r="J16" s="19" t="s">
        <v>13</v>
      </c>
      <c r="K16" t="e">
        <f>#REF!</f>
        <v>#REF!</v>
      </c>
      <c r="L16" t="e">
        <f>#REF!</f>
        <v>#REF!</v>
      </c>
      <c r="M16" t="e">
        <f>#REF!</f>
        <v>#REF!</v>
      </c>
      <c r="N16" t="e">
        <f>#REF!</f>
        <v>#REF!</v>
      </c>
      <c r="O16" t="e">
        <f>#REF!</f>
        <v>#REF!</v>
      </c>
      <c r="P16" t="e">
        <f>#REF!</f>
        <v>#REF!</v>
      </c>
      <c r="Q16" t="e">
        <f>#REF!</f>
        <v>#REF!</v>
      </c>
      <c r="R16" s="26" t="e">
        <f t="shared" ref="R16:X22" si="1">K16</f>
        <v>#REF!</v>
      </c>
      <c r="S16" s="26" t="e">
        <f t="shared" si="1"/>
        <v>#REF!</v>
      </c>
      <c r="T16" s="26" t="e">
        <f t="shared" si="1"/>
        <v>#REF!</v>
      </c>
      <c r="U16" s="26" t="e">
        <f t="shared" si="1"/>
        <v>#REF!</v>
      </c>
      <c r="V16" s="26" t="e">
        <f t="shared" si="1"/>
        <v>#REF!</v>
      </c>
      <c r="W16" s="26" t="e">
        <f t="shared" si="1"/>
        <v>#REF!</v>
      </c>
      <c r="X16" s="26" t="e">
        <f t="shared" si="1"/>
        <v>#REF!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x14ac:dyDescent="0.25">
      <c r="A17" s="23" t="str">
        <f t="shared" ref="A17:A29" si="2">J17</f>
        <v>Bus 2</v>
      </c>
      <c r="B17">
        <f t="shared" ref="B17:C29" si="3">B16 + 1</f>
        <v>2</v>
      </c>
      <c r="C17">
        <f t="shared" si="3"/>
        <v>2</v>
      </c>
      <c r="D17" t="str">
        <f t="shared" ref="D17:D29" si="4">"[" &amp; B17 &amp; ", " &amp; C17 &amp; "]"</f>
        <v>[2, 2]</v>
      </c>
      <c r="G17" t="e">
        <f t="shared" ref="G17:G29" si="5">"[" &amp; _xlfn.TEXTJOIN(", ", TRUE, K17:X17) &amp; "]"</f>
        <v>#REF!</v>
      </c>
      <c r="H17" s="12">
        <v>0</v>
      </c>
      <c r="I17" s="5"/>
      <c r="J17" s="19" t="s">
        <v>14</v>
      </c>
      <c r="K17" t="e">
        <f>#REF!</f>
        <v>#REF!</v>
      </c>
      <c r="L17" t="e">
        <f>#REF!</f>
        <v>#REF!</v>
      </c>
      <c r="M17" t="e">
        <f>#REF!</f>
        <v>#REF!</v>
      </c>
      <c r="N17" t="e">
        <f>#REF!</f>
        <v>#REF!</v>
      </c>
      <c r="O17" t="e">
        <f>#REF!</f>
        <v>#REF!</v>
      </c>
      <c r="P17" t="e">
        <f>#REF!</f>
        <v>#REF!</v>
      </c>
      <c r="Q17" t="e">
        <f>#REF!</f>
        <v>#REF!</v>
      </c>
      <c r="R17" s="26" t="e">
        <f t="shared" si="1"/>
        <v>#REF!</v>
      </c>
      <c r="S17" s="26" t="e">
        <f t="shared" si="1"/>
        <v>#REF!</v>
      </c>
      <c r="T17" s="26" t="e">
        <f t="shared" si="1"/>
        <v>#REF!</v>
      </c>
      <c r="U17" s="26" t="e">
        <f t="shared" si="1"/>
        <v>#REF!</v>
      </c>
      <c r="V17" s="26" t="e">
        <f t="shared" si="1"/>
        <v>#REF!</v>
      </c>
      <c r="W17" s="26" t="e">
        <f t="shared" si="1"/>
        <v>#REF!</v>
      </c>
      <c r="X17" s="26" t="e">
        <f t="shared" si="1"/>
        <v>#REF!</v>
      </c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x14ac:dyDescent="0.25">
      <c r="A18" s="23" t="str">
        <f t="shared" si="2"/>
        <v>Bus 3</v>
      </c>
      <c r="B18">
        <f t="shared" si="3"/>
        <v>3</v>
      </c>
      <c r="C18">
        <f t="shared" si="3"/>
        <v>3</v>
      </c>
      <c r="D18" t="str">
        <f t="shared" si="4"/>
        <v>[3, 3]</v>
      </c>
      <c r="G18" t="e">
        <f t="shared" si="5"/>
        <v>#REF!</v>
      </c>
      <c r="H18" s="12">
        <v>0</v>
      </c>
      <c r="I18" s="5"/>
      <c r="J18" s="19" t="s">
        <v>15</v>
      </c>
      <c r="K18" t="e">
        <f>#REF!</f>
        <v>#REF!</v>
      </c>
      <c r="L18" t="e">
        <f>#REF!</f>
        <v>#REF!</v>
      </c>
      <c r="M18" t="e">
        <f>#REF!</f>
        <v>#REF!</v>
      </c>
      <c r="N18" t="e">
        <f>#REF!</f>
        <v>#REF!</v>
      </c>
      <c r="O18" t="e">
        <f>#REF!</f>
        <v>#REF!</v>
      </c>
      <c r="P18" t="e">
        <f>#REF!</f>
        <v>#REF!</v>
      </c>
      <c r="Q18" t="e">
        <f>#REF!</f>
        <v>#REF!</v>
      </c>
      <c r="R18" s="26" t="e">
        <f t="shared" si="1"/>
        <v>#REF!</v>
      </c>
      <c r="S18" s="26" t="e">
        <f t="shared" si="1"/>
        <v>#REF!</v>
      </c>
      <c r="T18" s="26" t="e">
        <f t="shared" si="1"/>
        <v>#REF!</v>
      </c>
      <c r="U18" s="26" t="e">
        <f t="shared" si="1"/>
        <v>#REF!</v>
      </c>
      <c r="V18" s="26" t="e">
        <f t="shared" si="1"/>
        <v>#REF!</v>
      </c>
      <c r="W18" s="26" t="e">
        <f t="shared" si="1"/>
        <v>#REF!</v>
      </c>
      <c r="X18" s="26" t="e">
        <f t="shared" si="1"/>
        <v>#REF!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x14ac:dyDescent="0.25">
      <c r="A19" s="23" t="str">
        <f t="shared" si="2"/>
        <v>Bus 4</v>
      </c>
      <c r="B19">
        <f t="shared" si="3"/>
        <v>4</v>
      </c>
      <c r="C19">
        <f t="shared" si="3"/>
        <v>4</v>
      </c>
      <c r="D19" t="str">
        <f t="shared" si="4"/>
        <v>[4, 4]</v>
      </c>
      <c r="G19" t="e">
        <f t="shared" si="5"/>
        <v>#REF!</v>
      </c>
      <c r="H19" s="12">
        <v>0</v>
      </c>
      <c r="I19" s="5"/>
      <c r="J19" s="19" t="s">
        <v>16</v>
      </c>
      <c r="K19" t="e">
        <f>#REF!</f>
        <v>#REF!</v>
      </c>
      <c r="L19" t="e">
        <f>#REF!</f>
        <v>#REF!</v>
      </c>
      <c r="M19" t="e">
        <f>#REF!</f>
        <v>#REF!</v>
      </c>
      <c r="N19" t="e">
        <f>#REF!</f>
        <v>#REF!</v>
      </c>
      <c r="O19" t="e">
        <f>#REF!</f>
        <v>#REF!</v>
      </c>
      <c r="P19" t="e">
        <f>#REF!</f>
        <v>#REF!</v>
      </c>
      <c r="Q19" t="e">
        <f>#REF!</f>
        <v>#REF!</v>
      </c>
      <c r="R19" s="26" t="e">
        <f t="shared" si="1"/>
        <v>#REF!</v>
      </c>
      <c r="S19" s="26" t="e">
        <f t="shared" si="1"/>
        <v>#REF!</v>
      </c>
      <c r="T19" s="26" t="e">
        <f t="shared" si="1"/>
        <v>#REF!</v>
      </c>
      <c r="U19" s="26" t="e">
        <f t="shared" si="1"/>
        <v>#REF!</v>
      </c>
      <c r="V19" s="26" t="e">
        <f t="shared" si="1"/>
        <v>#REF!</v>
      </c>
      <c r="W19" s="26" t="e">
        <f t="shared" si="1"/>
        <v>#REF!</v>
      </c>
      <c r="X19" s="26" t="e">
        <f t="shared" si="1"/>
        <v>#REF!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x14ac:dyDescent="0.25">
      <c r="A20" s="23" t="str">
        <f t="shared" si="2"/>
        <v>Bus 5</v>
      </c>
      <c r="B20">
        <f t="shared" si="3"/>
        <v>5</v>
      </c>
      <c r="C20">
        <f t="shared" si="3"/>
        <v>5</v>
      </c>
      <c r="D20" t="str">
        <f t="shared" si="4"/>
        <v>[5, 5]</v>
      </c>
      <c r="G20" t="e">
        <f t="shared" si="5"/>
        <v>#REF!</v>
      </c>
      <c r="H20" s="12">
        <v>0</v>
      </c>
      <c r="I20" s="5"/>
      <c r="J20" s="19" t="s">
        <v>17</v>
      </c>
      <c r="K20" t="e">
        <f>#REF!</f>
        <v>#REF!</v>
      </c>
      <c r="L20" t="e">
        <f>#REF!</f>
        <v>#REF!</v>
      </c>
      <c r="M20" t="e">
        <f>#REF!</f>
        <v>#REF!</v>
      </c>
      <c r="N20" t="e">
        <f>#REF!</f>
        <v>#REF!</v>
      </c>
      <c r="O20" t="e">
        <f>#REF!</f>
        <v>#REF!</v>
      </c>
      <c r="P20" t="e">
        <f>#REF!</f>
        <v>#REF!</v>
      </c>
      <c r="Q20" t="e">
        <f>#REF!</f>
        <v>#REF!</v>
      </c>
      <c r="R20" s="26" t="e">
        <f t="shared" si="1"/>
        <v>#REF!</v>
      </c>
      <c r="S20" s="26" t="e">
        <f t="shared" si="1"/>
        <v>#REF!</v>
      </c>
      <c r="T20" s="26" t="e">
        <f t="shared" si="1"/>
        <v>#REF!</v>
      </c>
      <c r="U20" s="26" t="e">
        <f t="shared" si="1"/>
        <v>#REF!</v>
      </c>
      <c r="V20" s="26" t="e">
        <f t="shared" si="1"/>
        <v>#REF!</v>
      </c>
      <c r="W20" s="26" t="e">
        <f t="shared" si="1"/>
        <v>#REF!</v>
      </c>
      <c r="X20" s="26" t="e">
        <f t="shared" si="1"/>
        <v>#REF!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x14ac:dyDescent="0.25">
      <c r="A21" s="23" t="str">
        <f t="shared" si="2"/>
        <v>Bus 6</v>
      </c>
      <c r="B21">
        <f t="shared" si="3"/>
        <v>6</v>
      </c>
      <c r="C21">
        <f t="shared" si="3"/>
        <v>6</v>
      </c>
      <c r="D21" t="str">
        <f t="shared" si="4"/>
        <v>[6, 6]</v>
      </c>
      <c r="G21" t="e">
        <f t="shared" si="5"/>
        <v>#REF!</v>
      </c>
      <c r="H21" s="12">
        <v>0</v>
      </c>
      <c r="I21" s="5"/>
      <c r="J21" s="19" t="s">
        <v>18</v>
      </c>
      <c r="K21" t="e">
        <f>#REF!</f>
        <v>#REF!</v>
      </c>
      <c r="L21" t="e">
        <f>#REF!</f>
        <v>#REF!</v>
      </c>
      <c r="M21" t="e">
        <f>#REF!</f>
        <v>#REF!</v>
      </c>
      <c r="N21" t="e">
        <f>#REF!</f>
        <v>#REF!</v>
      </c>
      <c r="O21" t="e">
        <f>#REF!</f>
        <v>#REF!</v>
      </c>
      <c r="P21" t="e">
        <f>#REF!</f>
        <v>#REF!</v>
      </c>
      <c r="Q21" t="e">
        <f>#REF!</f>
        <v>#REF!</v>
      </c>
      <c r="R21" s="26" t="e">
        <f t="shared" si="1"/>
        <v>#REF!</v>
      </c>
      <c r="S21" s="26" t="e">
        <f t="shared" si="1"/>
        <v>#REF!</v>
      </c>
      <c r="T21" s="26" t="e">
        <f t="shared" si="1"/>
        <v>#REF!</v>
      </c>
      <c r="U21" s="26" t="e">
        <f t="shared" si="1"/>
        <v>#REF!</v>
      </c>
      <c r="V21" s="26" t="e">
        <f t="shared" si="1"/>
        <v>#REF!</v>
      </c>
      <c r="W21" s="26" t="e">
        <f t="shared" si="1"/>
        <v>#REF!</v>
      </c>
      <c r="X21" s="26" t="e">
        <f t="shared" si="1"/>
        <v>#REF!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x14ac:dyDescent="0.25">
      <c r="A22" s="23" t="str">
        <f t="shared" si="2"/>
        <v>Bus 7</v>
      </c>
      <c r="B22">
        <f t="shared" si="3"/>
        <v>7</v>
      </c>
      <c r="C22">
        <f t="shared" si="3"/>
        <v>7</v>
      </c>
      <c r="D22" t="str">
        <f t="shared" si="4"/>
        <v>[7, 7]</v>
      </c>
      <c r="G22" t="e">
        <f t="shared" si="5"/>
        <v>#REF!</v>
      </c>
      <c r="H22" s="12">
        <v>0</v>
      </c>
      <c r="I22" s="5"/>
      <c r="J22" s="19" t="s">
        <v>19</v>
      </c>
      <c r="K22" t="e">
        <f>#REF!</f>
        <v>#REF!</v>
      </c>
      <c r="L22" t="e">
        <f>#REF!</f>
        <v>#REF!</v>
      </c>
      <c r="M22" t="e">
        <f>#REF!</f>
        <v>#REF!</v>
      </c>
      <c r="N22" t="e">
        <f>#REF!</f>
        <v>#REF!</v>
      </c>
      <c r="O22" t="e">
        <f>#REF!</f>
        <v>#REF!</v>
      </c>
      <c r="P22" t="e">
        <f>#REF!</f>
        <v>#REF!</v>
      </c>
      <c r="Q22" t="e">
        <f>#REF!</f>
        <v>#REF!</v>
      </c>
      <c r="R22" s="26" t="e">
        <f t="shared" si="1"/>
        <v>#REF!</v>
      </c>
      <c r="S22" s="26" t="e">
        <f t="shared" si="1"/>
        <v>#REF!</v>
      </c>
      <c r="T22" s="26" t="e">
        <f t="shared" si="1"/>
        <v>#REF!</v>
      </c>
      <c r="U22" s="26" t="e">
        <f t="shared" si="1"/>
        <v>#REF!</v>
      </c>
      <c r="V22" s="26" t="e">
        <f t="shared" si="1"/>
        <v>#REF!</v>
      </c>
      <c r="W22" s="26" t="e">
        <f t="shared" si="1"/>
        <v>#REF!</v>
      </c>
      <c r="X22" s="26" t="e">
        <f t="shared" si="1"/>
        <v>#REF!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x14ac:dyDescent="0.25">
      <c r="A23" s="23" t="str">
        <f t="shared" si="2"/>
        <v>Airplane 1</v>
      </c>
      <c r="B23">
        <f t="shared" si="3"/>
        <v>8</v>
      </c>
      <c r="C23">
        <f t="shared" si="3"/>
        <v>8</v>
      </c>
      <c r="D23" t="str">
        <f t="shared" si="4"/>
        <v>[8, 8]</v>
      </c>
      <c r="G23" t="e">
        <f t="shared" si="5"/>
        <v>#REF!</v>
      </c>
      <c r="H23" s="12">
        <v>0</v>
      </c>
      <c r="I23" s="5"/>
      <c r="J23" s="21" t="s">
        <v>20</v>
      </c>
      <c r="K23" s="34" t="e">
        <f t="shared" ref="K23:Q29" si="6">R23</f>
        <v>#REF!</v>
      </c>
      <c r="L23" s="34" t="e">
        <f t="shared" si="6"/>
        <v>#REF!</v>
      </c>
      <c r="M23" s="34" t="e">
        <f t="shared" si="6"/>
        <v>#REF!</v>
      </c>
      <c r="N23" s="34" t="e">
        <f t="shared" si="6"/>
        <v>#REF!</v>
      </c>
      <c r="O23" s="34" t="e">
        <f t="shared" si="6"/>
        <v>#REF!</v>
      </c>
      <c r="P23" s="34" t="e">
        <f t="shared" si="6"/>
        <v>#REF!</v>
      </c>
      <c r="Q23" s="34" t="e">
        <f t="shared" si="6"/>
        <v>#REF!</v>
      </c>
      <c r="R23" s="22" t="e">
        <f>#REF!</f>
        <v>#REF!</v>
      </c>
      <c r="S23" s="16" t="e">
        <f>#REF!</f>
        <v>#REF!</v>
      </c>
      <c r="T23" s="16" t="e">
        <f>#REF!</f>
        <v>#REF!</v>
      </c>
      <c r="U23" s="16" t="e">
        <f>#REF!</f>
        <v>#REF!</v>
      </c>
      <c r="V23" s="16" t="e">
        <f>#REF!</f>
        <v>#REF!</v>
      </c>
      <c r="W23" s="16" t="e">
        <f>#REF!</f>
        <v>#REF!</v>
      </c>
      <c r="X23" s="16" t="e">
        <f>#REF!</f>
        <v>#REF!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5">
      <c r="A24" s="23" t="str">
        <f t="shared" si="2"/>
        <v>Airplane 2</v>
      </c>
      <c r="B24">
        <f t="shared" si="3"/>
        <v>9</v>
      </c>
      <c r="C24">
        <f t="shared" si="3"/>
        <v>9</v>
      </c>
      <c r="D24" t="str">
        <f t="shared" si="4"/>
        <v>[9, 9]</v>
      </c>
      <c r="G24" t="e">
        <f t="shared" si="5"/>
        <v>#REF!</v>
      </c>
      <c r="H24" s="12">
        <v>0</v>
      </c>
      <c r="I24" s="5"/>
      <c r="J24" s="21" t="s">
        <v>21</v>
      </c>
      <c r="K24" s="34" t="e">
        <f t="shared" si="6"/>
        <v>#REF!</v>
      </c>
      <c r="L24" s="34" t="e">
        <f t="shared" si="6"/>
        <v>#REF!</v>
      </c>
      <c r="M24" s="34" t="e">
        <f t="shared" si="6"/>
        <v>#REF!</v>
      </c>
      <c r="N24" s="34" t="e">
        <f t="shared" si="6"/>
        <v>#REF!</v>
      </c>
      <c r="O24" s="34" t="e">
        <f t="shared" si="6"/>
        <v>#REF!</v>
      </c>
      <c r="P24" s="34" t="e">
        <f t="shared" si="6"/>
        <v>#REF!</v>
      </c>
      <c r="Q24" s="34" t="e">
        <f t="shared" si="6"/>
        <v>#REF!</v>
      </c>
      <c r="R24" s="16" t="e">
        <f>#REF!</f>
        <v>#REF!</v>
      </c>
      <c r="S24" s="22" t="e">
        <f>#REF!</f>
        <v>#REF!</v>
      </c>
      <c r="T24" s="16" t="e">
        <f>#REF!</f>
        <v>#REF!</v>
      </c>
      <c r="U24" s="16" t="e">
        <f>#REF!</f>
        <v>#REF!</v>
      </c>
      <c r="V24" s="16" t="e">
        <f>#REF!</f>
        <v>#REF!</v>
      </c>
      <c r="W24" s="16" t="e">
        <f>#REF!</f>
        <v>#REF!</v>
      </c>
      <c r="X24" s="16" t="e">
        <f>#REF!</f>
        <v>#REF!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 x14ac:dyDescent="0.25">
      <c r="A25" s="23" t="str">
        <f t="shared" si="2"/>
        <v>Airplane 3</v>
      </c>
      <c r="B25">
        <f t="shared" si="3"/>
        <v>10</v>
      </c>
      <c r="C25">
        <f t="shared" si="3"/>
        <v>10</v>
      </c>
      <c r="D25" t="str">
        <f t="shared" si="4"/>
        <v>[10, 10]</v>
      </c>
      <c r="G25" t="e">
        <f t="shared" si="5"/>
        <v>#REF!</v>
      </c>
      <c r="H25" s="12">
        <v>0</v>
      </c>
      <c r="I25" s="5"/>
      <c r="J25" s="21" t="s">
        <v>22</v>
      </c>
      <c r="K25" s="34" t="e">
        <f t="shared" si="6"/>
        <v>#REF!</v>
      </c>
      <c r="L25" s="34" t="e">
        <f t="shared" si="6"/>
        <v>#REF!</v>
      </c>
      <c r="M25" s="34" t="e">
        <f t="shared" si="6"/>
        <v>#REF!</v>
      </c>
      <c r="N25" s="34" t="e">
        <f t="shared" si="6"/>
        <v>#REF!</v>
      </c>
      <c r="O25" s="34" t="e">
        <f t="shared" si="6"/>
        <v>#REF!</v>
      </c>
      <c r="P25" s="34" t="e">
        <f t="shared" si="6"/>
        <v>#REF!</v>
      </c>
      <c r="Q25" s="34" t="e">
        <f t="shared" si="6"/>
        <v>#REF!</v>
      </c>
      <c r="R25" s="16" t="e">
        <f>#REF!</f>
        <v>#REF!</v>
      </c>
      <c r="S25" s="16" t="e">
        <f>#REF!</f>
        <v>#REF!</v>
      </c>
      <c r="T25" s="22" t="e">
        <f>#REF!</f>
        <v>#REF!</v>
      </c>
      <c r="U25" s="16" t="e">
        <f>#REF!</f>
        <v>#REF!</v>
      </c>
      <c r="V25" s="16" t="e">
        <f>#REF!</f>
        <v>#REF!</v>
      </c>
      <c r="W25" s="16" t="e">
        <f>#REF!</f>
        <v>#REF!</v>
      </c>
      <c r="X25" s="16" t="e">
        <f>#REF!</f>
        <v>#REF!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x14ac:dyDescent="0.25">
      <c r="A26" s="23" t="str">
        <f t="shared" si="2"/>
        <v>Airplane 4</v>
      </c>
      <c r="B26">
        <f t="shared" si="3"/>
        <v>11</v>
      </c>
      <c r="C26">
        <f t="shared" si="3"/>
        <v>11</v>
      </c>
      <c r="D26" t="str">
        <f t="shared" si="4"/>
        <v>[11, 11]</v>
      </c>
      <c r="G26" t="e">
        <f t="shared" si="5"/>
        <v>#REF!</v>
      </c>
      <c r="H26" s="12">
        <v>0</v>
      </c>
      <c r="I26" s="5"/>
      <c r="J26" s="21" t="s">
        <v>23</v>
      </c>
      <c r="K26" s="34" t="e">
        <f t="shared" si="6"/>
        <v>#REF!</v>
      </c>
      <c r="L26" s="34" t="e">
        <f t="shared" si="6"/>
        <v>#REF!</v>
      </c>
      <c r="M26" s="34" t="e">
        <f t="shared" si="6"/>
        <v>#REF!</v>
      </c>
      <c r="N26" s="34" t="e">
        <f t="shared" si="6"/>
        <v>#REF!</v>
      </c>
      <c r="O26" s="34" t="e">
        <f t="shared" si="6"/>
        <v>#REF!</v>
      </c>
      <c r="P26" s="34" t="e">
        <f t="shared" si="6"/>
        <v>#REF!</v>
      </c>
      <c r="Q26" s="34" t="e">
        <f t="shared" si="6"/>
        <v>#REF!</v>
      </c>
      <c r="R26" s="16" t="e">
        <f>#REF!</f>
        <v>#REF!</v>
      </c>
      <c r="S26" s="16" t="e">
        <f>#REF!</f>
        <v>#REF!</v>
      </c>
      <c r="T26" s="16" t="e">
        <f>#REF!</f>
        <v>#REF!</v>
      </c>
      <c r="U26" s="22" t="e">
        <f>#REF!</f>
        <v>#REF!</v>
      </c>
      <c r="V26" s="16" t="e">
        <f>#REF!</f>
        <v>#REF!</v>
      </c>
      <c r="W26" s="16" t="e">
        <f>#REF!</f>
        <v>#REF!</v>
      </c>
      <c r="X26" s="16" t="e">
        <f>#REF!</f>
        <v>#REF!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x14ac:dyDescent="0.25">
      <c r="A27" s="23" t="str">
        <f t="shared" si="2"/>
        <v>Airplane 5</v>
      </c>
      <c r="B27">
        <f t="shared" si="3"/>
        <v>12</v>
      </c>
      <c r="C27">
        <f t="shared" si="3"/>
        <v>12</v>
      </c>
      <c r="D27" t="str">
        <f t="shared" si="4"/>
        <v>[12, 12]</v>
      </c>
      <c r="G27" t="e">
        <f t="shared" si="5"/>
        <v>#REF!</v>
      </c>
      <c r="H27" s="12">
        <v>0</v>
      </c>
      <c r="I27" s="5"/>
      <c r="J27" s="21" t="s">
        <v>24</v>
      </c>
      <c r="K27" s="34" t="e">
        <f t="shared" si="6"/>
        <v>#REF!</v>
      </c>
      <c r="L27" s="34" t="e">
        <f t="shared" si="6"/>
        <v>#REF!</v>
      </c>
      <c r="M27" s="34" t="e">
        <f t="shared" si="6"/>
        <v>#REF!</v>
      </c>
      <c r="N27" s="34" t="e">
        <f t="shared" si="6"/>
        <v>#REF!</v>
      </c>
      <c r="O27" s="34" t="e">
        <f t="shared" si="6"/>
        <v>#REF!</v>
      </c>
      <c r="P27" s="34" t="e">
        <f t="shared" si="6"/>
        <v>#REF!</v>
      </c>
      <c r="Q27" s="34" t="e">
        <f t="shared" si="6"/>
        <v>#REF!</v>
      </c>
      <c r="R27" s="16" t="e">
        <f>#REF!</f>
        <v>#REF!</v>
      </c>
      <c r="S27" s="16" t="e">
        <f>#REF!</f>
        <v>#REF!</v>
      </c>
      <c r="T27" s="16" t="e">
        <f>#REF!</f>
        <v>#REF!</v>
      </c>
      <c r="U27" s="16" t="e">
        <f>#REF!</f>
        <v>#REF!</v>
      </c>
      <c r="V27" s="22" t="e">
        <f>#REF!</f>
        <v>#REF!</v>
      </c>
      <c r="W27" s="16" t="e">
        <f>#REF!</f>
        <v>#REF!</v>
      </c>
      <c r="X27" s="16" t="e">
        <f>#REF!</f>
        <v>#REF!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x14ac:dyDescent="0.25">
      <c r="A28" s="23" t="str">
        <f t="shared" si="2"/>
        <v>Airplane 6</v>
      </c>
      <c r="B28">
        <f t="shared" si="3"/>
        <v>13</v>
      </c>
      <c r="C28">
        <f t="shared" si="3"/>
        <v>13</v>
      </c>
      <c r="D28" t="str">
        <f t="shared" si="4"/>
        <v>[13, 13]</v>
      </c>
      <c r="G28" t="e">
        <f t="shared" si="5"/>
        <v>#REF!</v>
      </c>
      <c r="H28" s="12">
        <v>0</v>
      </c>
      <c r="I28" s="5"/>
      <c r="J28" s="21" t="s">
        <v>25</v>
      </c>
      <c r="K28" s="34" t="e">
        <f t="shared" si="6"/>
        <v>#REF!</v>
      </c>
      <c r="L28" s="34" t="e">
        <f t="shared" si="6"/>
        <v>#REF!</v>
      </c>
      <c r="M28" s="34" t="e">
        <f t="shared" si="6"/>
        <v>#REF!</v>
      </c>
      <c r="N28" s="34" t="e">
        <f t="shared" si="6"/>
        <v>#REF!</v>
      </c>
      <c r="O28" s="34" t="e">
        <f t="shared" si="6"/>
        <v>#REF!</v>
      </c>
      <c r="P28" s="34" t="e">
        <f t="shared" si="6"/>
        <v>#REF!</v>
      </c>
      <c r="Q28" s="34" t="e">
        <f t="shared" si="6"/>
        <v>#REF!</v>
      </c>
      <c r="R28" s="16" t="e">
        <f>#REF!</f>
        <v>#REF!</v>
      </c>
      <c r="S28" s="16" t="e">
        <f>#REF!</f>
        <v>#REF!</v>
      </c>
      <c r="T28" s="16" t="e">
        <f>#REF!</f>
        <v>#REF!</v>
      </c>
      <c r="U28" s="16" t="e">
        <f>#REF!</f>
        <v>#REF!</v>
      </c>
      <c r="V28" s="16" t="e">
        <f>#REF!</f>
        <v>#REF!</v>
      </c>
      <c r="W28" s="22" t="e">
        <f>#REF!</f>
        <v>#REF!</v>
      </c>
      <c r="X28" s="16" t="e">
        <f>#REF!</f>
        <v>#REF!</v>
      </c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25">
      <c r="A29" s="23" t="str">
        <f t="shared" si="2"/>
        <v>Airplane 7</v>
      </c>
      <c r="B29">
        <f t="shared" si="3"/>
        <v>14</v>
      </c>
      <c r="C29">
        <f t="shared" si="3"/>
        <v>14</v>
      </c>
      <c r="D29" t="str">
        <f t="shared" si="4"/>
        <v>[14, 14]</v>
      </c>
      <c r="G29" t="e">
        <f t="shared" si="5"/>
        <v>#REF!</v>
      </c>
      <c r="H29" s="12">
        <v>0</v>
      </c>
      <c r="I29" s="6"/>
      <c r="J29" s="21" t="s">
        <v>26</v>
      </c>
      <c r="K29" s="34" t="e">
        <f t="shared" si="6"/>
        <v>#REF!</v>
      </c>
      <c r="L29" s="34" t="e">
        <f t="shared" si="6"/>
        <v>#REF!</v>
      </c>
      <c r="M29" s="34" t="e">
        <f t="shared" si="6"/>
        <v>#REF!</v>
      </c>
      <c r="N29" s="34" t="e">
        <f t="shared" si="6"/>
        <v>#REF!</v>
      </c>
      <c r="O29" s="34" t="e">
        <f t="shared" si="6"/>
        <v>#REF!</v>
      </c>
      <c r="P29" s="34" t="e">
        <f t="shared" si="6"/>
        <v>#REF!</v>
      </c>
      <c r="Q29" s="34" t="e">
        <f t="shared" si="6"/>
        <v>#REF!</v>
      </c>
      <c r="R29" s="16" t="e">
        <f>#REF!</f>
        <v>#REF!</v>
      </c>
      <c r="S29" s="16" t="e">
        <f>#REF!</f>
        <v>#REF!</v>
      </c>
      <c r="T29" s="16" t="e">
        <f>#REF!</f>
        <v>#REF!</v>
      </c>
      <c r="U29" s="16" t="e">
        <f>#REF!</f>
        <v>#REF!</v>
      </c>
      <c r="V29" s="16" t="e">
        <f>#REF!</f>
        <v>#REF!</v>
      </c>
      <c r="W29" s="16" t="e">
        <f>#REF!</f>
        <v>#REF!</v>
      </c>
      <c r="X29" s="22" t="e">
        <f>#REF!</f>
        <v>#REF!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x14ac:dyDescent="0.25">
      <c r="H30" s="12">
        <v>0</v>
      </c>
      <c r="K30" s="22"/>
      <c r="L30" s="16"/>
      <c r="M30" s="16"/>
      <c r="N30" s="16"/>
      <c r="O30" s="16"/>
      <c r="P30" s="16"/>
      <c r="Q30" s="16"/>
      <c r="R30" s="13"/>
      <c r="S30" s="13"/>
      <c r="T30" s="13"/>
      <c r="U30" s="13"/>
      <c r="V30" s="13"/>
      <c r="W30" s="13"/>
      <c r="X30" s="13"/>
      <c r="Y30" s="1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x14ac:dyDescent="0.25">
      <c r="H31" s="12">
        <v>0</v>
      </c>
      <c r="K31" s="16"/>
      <c r="L31" s="22"/>
      <c r="M31" s="16"/>
      <c r="N31" s="16"/>
      <c r="O31" s="16"/>
      <c r="P31" s="16"/>
      <c r="Q31" s="16"/>
      <c r="R31" s="13"/>
      <c r="S31" s="13"/>
      <c r="T31" s="13"/>
      <c r="U31" s="13"/>
      <c r="V31" s="13"/>
      <c r="W31" s="13"/>
      <c r="X31" s="13"/>
      <c r="Y31" s="13"/>
      <c r="Z31" s="1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x14ac:dyDescent="0.25">
      <c r="H32" s="12">
        <v>0</v>
      </c>
      <c r="K32" s="16"/>
      <c r="L32" s="16"/>
      <c r="M32" s="22"/>
      <c r="N32" s="16"/>
      <c r="O32" s="16"/>
      <c r="P32" s="16"/>
      <c r="Q32" s="16"/>
      <c r="R32" s="13"/>
      <c r="S32" s="13"/>
      <c r="T32" s="13"/>
      <c r="U32" s="13"/>
      <c r="V32" s="13"/>
      <c r="W32" s="13"/>
      <c r="X32" s="13"/>
      <c r="Y32" s="13"/>
      <c r="Z32" s="13"/>
      <c r="AA32" s="1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8:41" x14ac:dyDescent="0.25">
      <c r="H33" s="12">
        <v>0</v>
      </c>
      <c r="K33" s="16"/>
      <c r="L33" s="16"/>
      <c r="M33" s="16"/>
      <c r="N33" s="22"/>
      <c r="O33" s="16"/>
      <c r="P33" s="16"/>
      <c r="Q33" s="16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8:41" x14ac:dyDescent="0.25">
      <c r="H34" s="12">
        <v>0</v>
      </c>
      <c r="K34" s="16"/>
      <c r="L34" s="16"/>
      <c r="M34" s="16"/>
      <c r="N34" s="16"/>
      <c r="O34" s="22"/>
      <c r="P34" s="16"/>
      <c r="Q34" s="16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8:41" x14ac:dyDescent="0.25">
      <c r="H35" s="12">
        <v>0</v>
      </c>
      <c r="K35" s="16"/>
      <c r="L35" s="16"/>
      <c r="M35" s="16"/>
      <c r="N35" s="16"/>
      <c r="O35" s="16"/>
      <c r="P35" s="22"/>
      <c r="Q35" s="16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8:41" x14ac:dyDescent="0.25">
      <c r="H36" s="12">
        <v>0</v>
      </c>
      <c r="K36" s="16"/>
      <c r="L36" s="16"/>
      <c r="M36" s="16"/>
      <c r="N36" s="16"/>
      <c r="O36" s="16"/>
      <c r="P36" s="16"/>
      <c r="Q36" s="22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8:41" x14ac:dyDescent="0.25">
      <c r="H37" s="12">
        <v>0</v>
      </c>
      <c r="K37" s="22"/>
      <c r="L37" s="16"/>
      <c r="M37" s="16"/>
      <c r="N37" s="16"/>
      <c r="O37" s="16"/>
      <c r="P37" s="16"/>
      <c r="Q37" s="16"/>
      <c r="R37" s="13"/>
      <c r="S37" s="13"/>
      <c r="T37" s="13"/>
      <c r="U37" s="13"/>
      <c r="V37" s="13"/>
      <c r="W37" s="13"/>
      <c r="X37" s="13"/>
      <c r="Y37" s="1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8:41" x14ac:dyDescent="0.25">
      <c r="H38" s="12">
        <v>0</v>
      </c>
      <c r="K38" s="16"/>
      <c r="L38" s="22"/>
      <c r="M38" s="16"/>
      <c r="N38" s="16"/>
      <c r="O38" s="16"/>
      <c r="P38" s="16"/>
      <c r="Q38" s="16"/>
      <c r="R38" s="13"/>
      <c r="S38" s="13"/>
      <c r="T38" s="13"/>
      <c r="U38" s="13"/>
      <c r="V38" s="13"/>
      <c r="W38" s="13"/>
      <c r="X38" s="13"/>
      <c r="Y38" s="13"/>
      <c r="Z38" s="1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8:41" x14ac:dyDescent="0.25">
      <c r="H39" s="12">
        <v>0</v>
      </c>
      <c r="K39" s="16"/>
      <c r="L39" s="16"/>
      <c r="M39" s="22"/>
      <c r="N39" s="16"/>
      <c r="O39" s="16"/>
      <c r="P39" s="16"/>
      <c r="Q39" s="16"/>
      <c r="R39" s="13"/>
      <c r="S39" s="13"/>
      <c r="T39" s="13"/>
      <c r="U39" s="13"/>
      <c r="V39" s="13"/>
      <c r="W39" s="13"/>
      <c r="X39" s="13"/>
      <c r="Y39" s="13"/>
      <c r="Z39" s="13"/>
      <c r="AA39" s="1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8:41" x14ac:dyDescent="0.25">
      <c r="H40" s="12">
        <v>0</v>
      </c>
      <c r="K40" s="16"/>
      <c r="L40" s="16"/>
      <c r="M40" s="16"/>
      <c r="N40" s="22"/>
      <c r="O40" s="16"/>
      <c r="P40" s="16"/>
      <c r="Q40" s="16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8:41" x14ac:dyDescent="0.25">
      <c r="H41" s="12">
        <v>0</v>
      </c>
      <c r="K41" s="16"/>
      <c r="L41" s="16"/>
      <c r="M41" s="16"/>
      <c r="N41" s="16"/>
      <c r="O41" s="22"/>
      <c r="P41" s="16"/>
      <c r="Q41" s="16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8:41" x14ac:dyDescent="0.25">
      <c r="H42" s="12">
        <v>0</v>
      </c>
      <c r="K42" s="16"/>
      <c r="L42" s="16"/>
      <c r="M42" s="16"/>
      <c r="N42" s="16"/>
      <c r="O42" s="16"/>
      <c r="P42" s="22"/>
      <c r="Q42" s="16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8:41" x14ac:dyDescent="0.25">
      <c r="H43" s="12">
        <v>0</v>
      </c>
      <c r="K43" s="16"/>
      <c r="L43" s="16"/>
      <c r="M43" s="16"/>
      <c r="N43" s="16"/>
      <c r="O43" s="16"/>
      <c r="P43" s="16"/>
      <c r="Q43" s="22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8:41" x14ac:dyDescent="0.25">
      <c r="H44" s="12">
        <v>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"/>
      <c r="AN44" s="13"/>
      <c r="AO44" s="13"/>
    </row>
    <row r="45" spans="8:41" x14ac:dyDescent="0.25">
      <c r="H45" s="12">
        <v>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"/>
      <c r="AO45" s="13"/>
    </row>
    <row r="46" spans="8:41" x14ac:dyDescent="0.25">
      <c r="H46" s="12">
        <v>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(Joules)</vt:lpstr>
      <vt:lpstr>Comb Hours</vt:lpstr>
      <vt:lpstr>Comb USD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2021-12-09T15:34:36Z</dcterms:created>
  <dcterms:modified xsi:type="dcterms:W3CDTF">2021-12-15T18:55:53Z</dcterms:modified>
</cp:coreProperties>
</file>