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Previous Exams/"/>
    </mc:Choice>
  </mc:AlternateContent>
  <xr:revisionPtr revIDLastSave="67" documentId="8_{3ED2170B-8600-4D0C-ABFC-72D4C3CBB20C}" xr6:coauthVersionLast="46" xr6:coauthVersionMax="46" xr10:uidLastSave="{568C8F3D-EADD-492A-B1A3-D377B3EC2D49}"/>
  <bookViews>
    <workbookView xWindow="-120" yWindow="-120" windowWidth="29040" windowHeight="15840" activeTab="1" xr2:uid="{8F283120-9613-4016-9011-27E6A2EBA12A}"/>
  </bookViews>
  <sheets>
    <sheet name="1(e)" sheetId="2" r:id="rId1"/>
    <sheet name="Initial_data_a" sheetId="3" r:id="rId2"/>
  </sheets>
  <externalReferences>
    <externalReference r:id="rId3"/>
  </externalReferences>
  <definedNames>
    <definedName name="_xlnm.Print_Area" localSheetId="0">'1(e)'!$T$32:$V$46</definedName>
    <definedName name="solver_adj" localSheetId="1" hidden="1">Initial_data_a!$B$14:$B$17,Initial_data_a!$F$5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Initial_data_a!$B$14:$B$17</definedName>
    <definedName name="solver_lhs2" localSheetId="1" hidden="1">Initial_data_a!$B$8</definedName>
    <definedName name="solver_lhs3" localSheetId="1" hidden="1">Initial_data_a!$E$8</definedName>
    <definedName name="solver_lhs4" localSheetId="1" hidden="1">Initial_data_a!$F$8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Initial_data_a!$G$5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el3" localSheetId="1" hidden="1">3</definedName>
    <definedName name="solver_rel4" localSheetId="1" hidden="1">1</definedName>
    <definedName name="solver_rhs1" localSheetId="1" hidden="1">0</definedName>
    <definedName name="solver_rhs2" localSheetId="1" hidden="1">Initial_data_a!$B$10</definedName>
    <definedName name="solver_rhs3" localSheetId="1" hidden="1">Initial_data_a!$E$10</definedName>
    <definedName name="solver_rhs4" localSheetId="1" hidden="1">Initial_data_a!$F$10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3" l="1"/>
  <c r="J29" i="3"/>
  <c r="F24" i="3"/>
  <c r="F23" i="3"/>
  <c r="F26" i="3"/>
  <c r="F21" i="3"/>
  <c r="B8" i="3"/>
  <c r="E10" i="3"/>
  <c r="F10" i="3"/>
  <c r="E8" i="3"/>
  <c r="F8" i="3"/>
  <c r="F15" i="3"/>
  <c r="F16" i="3"/>
  <c r="F17" i="3"/>
  <c r="G5" i="3"/>
  <c r="E14" i="2" a="1"/>
  <c r="E14" i="2"/>
  <c r="E15" i="2" a="1"/>
  <c r="E15" i="2"/>
  <c r="E16" i="2" a="1"/>
  <c r="E16" i="2"/>
  <c r="D15" i="2" a="1"/>
  <c r="D15" i="2"/>
  <c r="D16" i="2" a="1"/>
  <c r="D16" i="2"/>
  <c r="K15" i="2" a="1"/>
  <c r="K15" i="2"/>
  <c r="L15" i="2"/>
  <c r="K16" i="2"/>
  <c r="L16" i="2"/>
  <c r="F10" i="2"/>
  <c r="G10" i="2"/>
  <c r="H10" i="2"/>
  <c r="E21" i="2" a="1"/>
  <c r="E21" i="2"/>
  <c r="D21" i="2" a="1"/>
  <c r="D21" i="2"/>
  <c r="O34" i="2" a="1"/>
  <c r="O34" i="2"/>
  <c r="O35" i="2"/>
  <c r="B29" i="2"/>
  <c r="D14" i="2" a="1"/>
  <c r="D14" i="2"/>
  <c r="B28" i="2"/>
  <c r="Q15" i="2"/>
  <c r="Q14" i="2"/>
  <c r="S9" i="2"/>
  <c r="S8" i="2"/>
  <c r="I28" i="2" a="1"/>
  <c r="I29" i="2"/>
  <c r="D27" i="2" a="1"/>
  <c r="H27" i="2"/>
  <c r="I28" i="2"/>
  <c r="F27" i="2"/>
  <c r="G27" i="2"/>
  <c r="E27" i="2"/>
  <c r="D27" i="2"/>
  <c r="I27" i="2" a="1"/>
  <c r="I27" i="2"/>
  <c r="D28" i="2" a="1"/>
  <c r="D28" i="2"/>
  <c r="E28" i="2"/>
  <c r="F28" i="2"/>
  <c r="G28" i="2"/>
  <c r="H28" i="2"/>
  <c r="D29" i="2"/>
  <c r="E29" i="2"/>
  <c r="F29" i="2"/>
  <c r="G29" i="2"/>
  <c r="H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tc={A19D609D-4852-4E16-A77B-ED9386B72B48}</author>
  </authors>
  <commentList>
    <comment ref="D10" authorId="0" shapeId="0" xr:uid="{A19D609D-4852-4E16-A77B-ED9386B72B4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the student to adjust for another student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<sst xmlns="http://schemas.openxmlformats.org/spreadsheetml/2006/main" count="85" uniqueCount="68">
  <si>
    <t>Problem 1(e) - Daniel Carpenter</t>
  </si>
  <si>
    <t>x1</t>
  </si>
  <si>
    <t>x2</t>
  </si>
  <si>
    <t>s1</t>
  </si>
  <si>
    <t>s2</t>
  </si>
  <si>
    <t>s3</t>
  </si>
  <si>
    <t>A</t>
  </si>
  <si>
    <t>b</t>
  </si>
  <si>
    <t>c^T</t>
  </si>
  <si>
    <t>B</t>
  </si>
  <si>
    <t>B^1</t>
  </si>
  <si>
    <t>c^T_B</t>
  </si>
  <si>
    <t>basic</t>
  </si>
  <si>
    <t>z</t>
  </si>
  <si>
    <t>solution</t>
  </si>
  <si>
    <t>Simplex Algebraically</t>
  </si>
  <si>
    <t>Var</t>
  </si>
  <si>
    <t>Description / Calc</t>
  </si>
  <si>
    <t xml:space="preserve">Output: 
Num Rows x Num Cols </t>
  </si>
  <si>
    <t>Primal Matrix with slacks</t>
  </si>
  <si>
    <t>rows  x cols</t>
  </si>
  <si>
    <t>Primal objective function</t>
  </si>
  <si>
    <t>1 row x cols</t>
  </si>
  <si>
    <t>RHS Constraints</t>
  </si>
  <si>
    <t>rows  x 1 row</t>
  </si>
  <si>
    <t>Cols that are not in final basis solution</t>
  </si>
  <si>
    <t>rows  x rows (or cols - 2)</t>
  </si>
  <si>
    <t>Obj Fun cols (that not in final basis)</t>
  </si>
  <si>
    <t>1 row x rows</t>
  </si>
  <si>
    <t>B^(-1)</t>
  </si>
  <si>
    <t>Inverse of B</t>
  </si>
  <si>
    <t>rows  x rows</t>
  </si>
  <si>
    <t>z row</t>
  </si>
  <si>
    <r>
      <t>[</t>
    </r>
    <r>
      <rPr>
        <b/>
        <sz val="11"/>
        <color theme="5"/>
        <rFont val="Calibri"/>
        <family val="2"/>
        <scheme val="minor"/>
      </rPr>
      <t>c^T_B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B^(-1)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9"/>
        <rFont val="Calibri"/>
        <family val="2"/>
        <scheme val="minor"/>
      </rPr>
      <t>c^T</t>
    </r>
  </si>
  <si>
    <t>basis (body)</t>
  </si>
  <si>
    <r>
      <rPr>
        <b/>
        <sz val="11"/>
        <color theme="4"/>
        <rFont val="Calibri"/>
        <family val="2"/>
        <scheme val="minor"/>
      </rPr>
      <t>B^(-1)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rgb="FFC00000"/>
        <rFont val="Calibri"/>
        <family val="2"/>
        <scheme val="minor"/>
      </rPr>
      <t>A</t>
    </r>
  </si>
  <si>
    <t>RHS</t>
  </si>
  <si>
    <r>
      <t>[</t>
    </r>
    <r>
      <rPr>
        <b/>
        <sz val="11"/>
        <color theme="5"/>
        <rFont val="Calibri"/>
        <family val="2"/>
        <scheme val="minor"/>
      </rPr>
      <t>c^T_B</t>
    </r>
    <r>
      <rPr>
        <b/>
        <sz val="11"/>
        <color theme="1"/>
        <rFont val="Calibri"/>
        <family val="2"/>
        <scheme val="minor"/>
      </rPr>
      <t xml:space="preserve"> * </t>
    </r>
    <r>
      <rPr>
        <b/>
        <sz val="11"/>
        <color theme="4"/>
        <rFont val="Calibri"/>
        <family val="2"/>
        <scheme val="minor"/>
      </rPr>
      <t>B^(-1)</t>
    </r>
    <r>
      <rPr>
        <b/>
        <sz val="11"/>
        <color theme="1"/>
        <rFont val="Calibri"/>
        <family val="2"/>
        <scheme val="minor"/>
      </rPr>
      <t xml:space="preserve">] * </t>
    </r>
    <r>
      <rPr>
        <b/>
        <sz val="11"/>
        <color rgb="FF7030A0"/>
        <rFont val="Calibri"/>
        <family val="2"/>
        <scheme val="minor"/>
      </rPr>
      <t>b</t>
    </r>
  </si>
  <si>
    <t>Slack vars</t>
  </si>
  <si>
    <t>Contain values of duals if optimal.
Note no improvement possible if 0</t>
  </si>
  <si>
    <t>Betas</t>
  </si>
  <si>
    <r>
      <rPr>
        <b/>
        <u/>
        <sz val="11"/>
        <rFont val="Calibri"/>
        <family val="2"/>
        <scheme val="minor"/>
      </rPr>
      <t>1.</t>
    </r>
    <r>
      <rPr>
        <b/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B^(-1)</t>
    </r>
    <r>
      <rPr>
        <sz val="11"/>
        <color theme="1"/>
        <rFont val="Calibri"/>
        <family val="2"/>
        <scheme val="minor"/>
      </rPr>
      <t xml:space="preserve"> * unit vector of rows x 1 col.
Unit vector &lt;- 1 where you have
the dual you are getting beta of, 
and 0 where not.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beta = solution of the row / -output of above for the dual row
Profit = beta * (dual - newChange)</t>
    </r>
  </si>
  <si>
    <t>x3</t>
  </si>
  <si>
    <t>Daniel Carpenter - 113009743</t>
  </si>
  <si>
    <t>Select Person</t>
  </si>
  <si>
    <t>Input</t>
  </si>
  <si>
    <t>Objective</t>
  </si>
  <si>
    <t>Phi</t>
  </si>
  <si>
    <t>Constraint 1</t>
  </si>
  <si>
    <t>Constraint 2</t>
  </si>
  <si>
    <t>Constraint 3</t>
  </si>
  <si>
    <t>l.</t>
  </si>
  <si>
    <t>Lamdas</t>
  </si>
  <si>
    <t>=</t>
  </si>
  <si>
    <t>&gt;=</t>
  </si>
  <si>
    <t xml:space="preserve">&lt;= </t>
  </si>
  <si>
    <t>ppl.</t>
  </si>
  <si>
    <t>Person</t>
  </si>
  <si>
    <t>Data</t>
  </si>
  <si>
    <t>Lambdas</t>
  </si>
  <si>
    <t>Temp (x)</t>
  </si>
  <si>
    <t>Capacity (y)</t>
  </si>
  <si>
    <t>slope</t>
  </si>
  <si>
    <t>intercept</t>
  </si>
  <si>
    <t>y</t>
  </si>
  <si>
    <t>m</t>
  </si>
  <si>
    <t>x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</si>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</sst>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5" formatCode="_(* #,##0.0000000_);_(* \(#,##0.0000000\);_(* &quot;-&quot;??_);_(@_)"/>
    <numFmt numFmtId="166" formatCode="_(* #,##0.000000_);_(* \(#,##0.000000\);_(* &quot;-&quot;??_);_(@_)"/>
    <numFmt numFmtId="168" formatCode="0.000"/>
    <numFmt numFmtId="169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5117038483843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63">
    <xf numFmtId="0" fontId="0" fillId="0" borderId="0" xfId="0"/>
    <xf numFmtId="0" fontId="4" fillId="0" borderId="0" xfId="0" applyFont="1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43" fontId="0" fillId="4" borderId="0" xfId="1" applyFont="1" applyFill="1"/>
    <xf numFmtId="0" fontId="0" fillId="4" borderId="0" xfId="1" applyNumberFormat="1" applyFont="1" applyFill="1"/>
    <xf numFmtId="0" fontId="0" fillId="4" borderId="0" xfId="0" applyFill="1"/>
    <xf numFmtId="43" fontId="0" fillId="0" borderId="0" xfId="1" applyFont="1"/>
    <xf numFmtId="0" fontId="0" fillId="5" borderId="0" xfId="0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5" fontId="0" fillId="6" borderId="0" xfId="1" applyNumberFormat="1" applyFont="1" applyFill="1"/>
    <xf numFmtId="165" fontId="0" fillId="0" borderId="0" xfId="1" applyNumberFormat="1" applyFont="1"/>
    <xf numFmtId="166" fontId="0" fillId="0" borderId="0" xfId="0" applyNumberFormat="1"/>
    <xf numFmtId="168" fontId="0" fillId="0" borderId="0" xfId="0" applyNumberFormat="1"/>
    <xf numFmtId="0" fontId="5" fillId="7" borderId="0" xfId="0" applyFont="1" applyFill="1" applyAlignment="1">
      <alignment horizontal="centerContinuous"/>
    </xf>
    <xf numFmtId="0" fontId="6" fillId="7" borderId="3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right" vertical="top" inden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8" fillId="0" borderId="7" xfId="0" applyFont="1" applyBorder="1" applyAlignment="1">
      <alignment horizontal="right" vertical="top" inden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9" fillId="0" borderId="7" xfId="0" applyFont="1" applyBorder="1" applyAlignment="1">
      <alignment horizontal="right" vertical="top" indent="1"/>
    </xf>
    <xf numFmtId="0" fontId="4" fillId="0" borderId="10" xfId="0" applyFont="1" applyBorder="1" applyAlignment="1">
      <alignment horizontal="right" vertical="top" inden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4" fillId="0" borderId="7" xfId="0" applyFont="1" applyBorder="1" applyAlignment="1">
      <alignment horizontal="right" vertical="top" indent="1"/>
    </xf>
    <xf numFmtId="0" fontId="10" fillId="0" borderId="7" xfId="0" applyFont="1" applyBorder="1" applyAlignment="1">
      <alignment horizontal="right" vertical="top" indent="1"/>
    </xf>
    <xf numFmtId="0" fontId="11" fillId="0" borderId="7" xfId="0" applyFont="1" applyBorder="1" applyAlignment="1">
      <alignment horizontal="right" vertical="top" indent="1"/>
    </xf>
    <xf numFmtId="0" fontId="0" fillId="0" borderId="7" xfId="0" applyBorder="1" applyAlignment="1">
      <alignment horizontal="right" vertical="top" indent="1"/>
    </xf>
    <xf numFmtId="0" fontId="4" fillId="0" borderId="8" xfId="0" applyFont="1" applyBorder="1" applyAlignment="1">
      <alignment vertical="top"/>
    </xf>
    <xf numFmtId="0" fontId="0" fillId="0" borderId="13" xfId="0" applyBorder="1" applyAlignment="1">
      <alignment horizontal="right" vertical="top" indent="1"/>
    </xf>
    <xf numFmtId="0" fontId="4" fillId="0" borderId="14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4" fillId="0" borderId="7" xfId="0" applyFont="1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4" fillId="8" borderId="0" xfId="0" applyNumberFormat="1" applyFont="1" applyFill="1" applyAlignment="1">
      <alignment horizontal="center"/>
    </xf>
    <xf numFmtId="169" fontId="3" fillId="3" borderId="2" xfId="3" applyNumberFormat="1" applyAlignment="1">
      <alignment horizontal="center" wrapText="1"/>
    </xf>
    <xf numFmtId="2" fontId="0" fillId="0" borderId="0" xfId="0" applyNumberFormat="1" applyAlignment="1">
      <alignment horizontal="right"/>
    </xf>
    <xf numFmtId="2" fontId="3" fillId="3" borderId="2" xfId="3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2" fontId="3" fillId="3" borderId="2" xfId="3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0" fontId="0" fillId="0" borderId="17" xfId="0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right"/>
    </xf>
    <xf numFmtId="0" fontId="6" fillId="9" borderId="18" xfId="0" applyFont="1" applyFill="1" applyBorder="1" applyAlignment="1">
      <alignment horizontal="center" wrapText="1"/>
    </xf>
    <xf numFmtId="2" fontId="0" fillId="0" borderId="0" xfId="0" applyNumberFormat="1"/>
    <xf numFmtId="41" fontId="0" fillId="0" borderId="0" xfId="0" applyNumberFormat="1"/>
    <xf numFmtId="43" fontId="0" fillId="0" borderId="0" xfId="0" applyNumberFormat="1"/>
    <xf numFmtId="0" fontId="3" fillId="3" borderId="2" xfId="3"/>
    <xf numFmtId="2" fontId="2" fillId="2" borderId="1" xfId="2" applyNumberFormat="1"/>
    <xf numFmtId="0" fontId="2" fillId="2" borderId="1" xfId="2"/>
    <xf numFmtId="2" fontId="2" fillId="2" borderId="1" xfId="2" applyNumberFormat="1" applyAlignment="1">
      <alignment wrapText="1"/>
    </xf>
  </cellXfs>
  <cellStyles count="4">
    <cellStyle name="Comma" xfId="1" builtinId="3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Muscle mass gained vs av weigth lifted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Initial_data_a!$F$13</c:f>
              <c:strCache>
                <c:ptCount val="1"/>
                <c:pt idx="0">
                  <c:v>Temp 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DD97D13-5E9B-409A-9253-9B5C0BDFBA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96-4797-A6CC-A375874D79A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D31F816-17FC-4BB5-93FD-D0B6CE3A2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496-4797-A6CC-A375874D79A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D9A3702-B131-42CA-8377-DDC84ECA2E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496-4797-A6CC-A375874D79A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78550C-B7A1-45AE-B702-E283484202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496-4797-A6CC-A375874D79A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496-4797-A6CC-A375874D79A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496-4797-A6CC-A375874D79A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E8BE38-6BE3-4B09-9559-70D5D3429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496-4797-A6CC-A375874D79A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1B1DB9D-A148-4B50-A5CE-3C597D1FE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496-4797-A6CC-A375874D79A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496-4797-A6CC-A375874D79A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7A6A3FB-6B48-40C3-AE54-2D4632125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496-4797-A6CC-A375874D7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Initial_data_a!$F$14:$F$23</c:f>
              <c:numCache>
                <c:formatCode>0.00</c:formatCode>
                <c:ptCount val="10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6">
                  <c:v>0</c:v>
                </c:pt>
                <c:pt idx="7">
                  <c:v>-10</c:v>
                </c:pt>
                <c:pt idx="9">
                  <c:v>2</c:v>
                </c:pt>
              </c:numCache>
            </c:numRef>
          </c:xVal>
          <c:yVal>
            <c:numRef>
              <c:f>Initial_data_a!$E$14:$E$23</c:f>
              <c:numCache>
                <c:formatCode>_(* #,##0_);_(* \(#,##0\);_(* "-"_);_(@_)</c:formatCode>
                <c:ptCount val="10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</c:v>
                </c:pt>
                <c:pt idx="6">
                  <c:v>50</c:v>
                </c:pt>
                <c:pt idx="7">
                  <c:v>30</c:v>
                </c:pt>
                <c:pt idx="9" formatCode="0.0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Initial_data_a!$D$14:$D$23</c15:f>
                <c15:dlblRangeCache>
                  <c:ptCount val="1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6">
                    <c:v>1</c:v>
                  </c:pt>
                  <c:pt idx="7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E496-4797-A6CC-A375874D7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6560"/>
        <c:axId val="469423648"/>
      </c:scatterChart>
      <c:valAx>
        <c:axId val="247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Initial_data_a!$F$13</c:f>
              <c:strCache>
                <c:ptCount val="1"/>
                <c:pt idx="0">
                  <c:v>Temp 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23648"/>
        <c:crosses val="autoZero"/>
        <c:crossBetween val="midCat"/>
        <c:majorUnit val="1"/>
      </c:valAx>
      <c:valAx>
        <c:axId val="46942364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Initial_data_a!$E$13</c:f>
              <c:strCache>
                <c:ptCount val="1"/>
                <c:pt idx="0">
                  <c:v>Capacity (y)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= Capacity, x = Temp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Initial_data_a!$F$14:$F$17</c:f>
              <c:numCache>
                <c:formatCode>0.00</c:formatCode>
                <c:ptCount val="4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</c:numCache>
            </c:numRef>
          </c:xVal>
          <c:yVal>
            <c:numRef>
              <c:f>Initial_data_a!$E$14:$E$17</c:f>
              <c:numCache>
                <c:formatCode>_(* #,##0_);_(* \(#,##0\);_(* "-"_);_(@_)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96-4D15-ABE9-E6E243374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944911"/>
        <c:axId val="687925775"/>
      </c:scatterChart>
      <c:valAx>
        <c:axId val="68794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25775"/>
        <c:crosses val="autoZero"/>
        <c:crossBetween val="midCat"/>
      </c:valAx>
      <c:valAx>
        <c:axId val="6879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4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13</xdr:row>
      <xdr:rowOff>0</xdr:rowOff>
    </xdr:from>
    <xdr:to>
      <xdr:col>20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D6E00-0D06-4F6C-916D-AA4395112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915930</xdr:colOff>
      <xdr:row>9</xdr:row>
      <xdr:rowOff>184717</xdr:rowOff>
    </xdr:from>
    <xdr:to>
      <xdr:col>13</xdr:col>
      <xdr:colOff>2550</xdr:colOff>
      <xdr:row>24</xdr:row>
      <xdr:rowOff>121444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FA4E930-A46E-4412-8876-A9134A38E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personal/daniel_carpenter_chickasaw_net/Documents/Documents/GitHub/OU-DSA/Systems%20Optimization/02%20-%20Notes%20and%20Assignments/Week%2010%20-%20Envelope%20Analysis/ASSN%20-%20DEA/Assignment%205%20Calculations.xlsx?493646C2" TargetMode="External"/><Relationship Id="rId1" Type="http://schemas.openxmlformats.org/officeDocument/2006/relationships/externalLinkPath" Target="file:///\\493646C2\Assignment%205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data_a"/>
      <sheetName val="Initial_data_b"/>
    </sheetNames>
    <sheetDataSet>
      <sheetData sheetId="0">
        <row r="13">
          <cell r="E13" t="str">
            <v>Lean muscle mass (oz) gained</v>
          </cell>
          <cell r="F13" t="str">
            <v>Average Weight Lifted (Kg)</v>
          </cell>
        </row>
        <row r="14">
          <cell r="D14">
            <v>1</v>
          </cell>
          <cell r="E14">
            <v>56.333333333333336</v>
          </cell>
          <cell r="F14">
            <v>5.25</v>
          </cell>
        </row>
        <row r="15">
          <cell r="D15">
            <v>2</v>
          </cell>
          <cell r="E15">
            <v>51.25</v>
          </cell>
          <cell r="F15">
            <v>6.5</v>
          </cell>
        </row>
        <row r="16">
          <cell r="D16">
            <v>3</v>
          </cell>
          <cell r="E16">
            <v>58.25</v>
          </cell>
          <cell r="F16">
            <v>11.25</v>
          </cell>
        </row>
        <row r="17">
          <cell r="D17">
            <v>4</v>
          </cell>
          <cell r="E17">
            <v>84.25</v>
          </cell>
          <cell r="F17">
            <v>7.25</v>
          </cell>
        </row>
        <row r="18">
          <cell r="D18">
            <v>5</v>
          </cell>
          <cell r="E18">
            <v>92.2</v>
          </cell>
          <cell r="F18">
            <v>13.2</v>
          </cell>
        </row>
        <row r="19">
          <cell r="D19">
            <v>6</v>
          </cell>
          <cell r="E19">
            <v>70.333333333333329</v>
          </cell>
          <cell r="F19">
            <v>16.2</v>
          </cell>
        </row>
        <row r="20">
          <cell r="D20">
            <v>7</v>
          </cell>
          <cell r="E20">
            <v>87</v>
          </cell>
          <cell r="F20">
            <v>11.5</v>
          </cell>
        </row>
        <row r="21">
          <cell r="D21">
            <v>8</v>
          </cell>
          <cell r="E21">
            <v>78</v>
          </cell>
          <cell r="F21">
            <v>14.25</v>
          </cell>
        </row>
        <row r="22">
          <cell r="D22">
            <v>9</v>
          </cell>
          <cell r="E22">
            <v>64.25</v>
          </cell>
          <cell r="F22">
            <v>13</v>
          </cell>
        </row>
        <row r="23">
          <cell r="D23">
            <v>10</v>
          </cell>
          <cell r="E23">
            <v>74.25</v>
          </cell>
          <cell r="F23">
            <v>8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niel Carpenter" id="{F465FD29-FC47-4888-BAC6-A014BED99D7F}" userId="S::Daniel.Carpenter@chickasaw.net::a3b6d710-9aa7-4e7b-9869-1219a35673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1-10-28T20:47:51.06" personId="{F465FD29-FC47-4888-BAC6-A014BED99D7F}" id="{A19D609D-4852-4E16-A77B-ED9386B72B48}">
    <text>Change the student to adjust for another student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9594-26A3-4B79-AC4D-04C73C19E5C2}">
  <dimension ref="B1:V46"/>
  <sheetViews>
    <sheetView showGridLines="0" zoomScaleNormal="100" workbookViewId="0">
      <selection activeCell="E36" sqref="E36"/>
    </sheetView>
  </sheetViews>
  <sheetFormatPr defaultRowHeight="15" x14ac:dyDescent="0.25"/>
  <cols>
    <col min="1" max="1" width="2.7109375" customWidth="1"/>
    <col min="2" max="5" width="9.7109375" customWidth="1"/>
    <col min="6" max="6" width="12" bestFit="1" customWidth="1"/>
    <col min="7" max="7" width="11" bestFit="1" customWidth="1"/>
    <col min="8" max="8" width="12" bestFit="1" customWidth="1"/>
    <col min="9" max="11" width="9.7109375" customWidth="1"/>
    <col min="12" max="12" width="11.7109375" customWidth="1"/>
    <col min="13" max="13" width="14" bestFit="1" customWidth="1"/>
    <col min="14" max="17" width="11.7109375" customWidth="1"/>
    <col min="18" max="18" width="12.7109375" customWidth="1"/>
    <col min="19" max="19" width="11.7109375" customWidth="1"/>
    <col min="20" max="20" width="13.140625" style="2" bestFit="1" customWidth="1"/>
    <col min="21" max="21" width="35.42578125" bestFit="1" customWidth="1"/>
    <col min="22" max="22" width="22.5703125" customWidth="1"/>
  </cols>
  <sheetData>
    <row r="1" spans="2:20" x14ac:dyDescent="0.25">
      <c r="B1" s="1" t="s">
        <v>0</v>
      </c>
    </row>
    <row r="2" spans="2:20" x14ac:dyDescent="0.25">
      <c r="D2">
        <v>1</v>
      </c>
      <c r="E2">
        <v>2</v>
      </c>
      <c r="F2">
        <v>3</v>
      </c>
      <c r="G2">
        <v>4</v>
      </c>
      <c r="H2">
        <v>5</v>
      </c>
    </row>
    <row r="3" spans="2:20" x14ac:dyDescent="0.25">
      <c r="D3" t="s">
        <v>1</v>
      </c>
      <c r="E3" t="s">
        <v>2</v>
      </c>
      <c r="F3" t="s">
        <v>42</v>
      </c>
      <c r="G3" t="s">
        <v>3</v>
      </c>
      <c r="H3" t="s">
        <v>4</v>
      </c>
    </row>
    <row r="4" spans="2:20" x14ac:dyDescent="0.25">
      <c r="B4" s="3" t="s">
        <v>6</v>
      </c>
      <c r="C4">
        <v>1</v>
      </c>
      <c r="D4" s="4">
        <v>1</v>
      </c>
      <c r="E4" s="4">
        <v>1</v>
      </c>
      <c r="F4" s="5">
        <v>1</v>
      </c>
      <c r="G4" s="5">
        <v>1</v>
      </c>
      <c r="H4" s="5">
        <v>0</v>
      </c>
      <c r="L4" s="3" t="s">
        <v>7</v>
      </c>
      <c r="M4" s="6">
        <v>4</v>
      </c>
    </row>
    <row r="5" spans="2:20" x14ac:dyDescent="0.25">
      <c r="B5" s="3"/>
      <c r="C5">
        <v>2</v>
      </c>
      <c r="D5" s="4">
        <v>0</v>
      </c>
      <c r="E5" s="4">
        <v>1</v>
      </c>
      <c r="F5" s="5">
        <v>0</v>
      </c>
      <c r="G5" s="5">
        <v>0</v>
      </c>
      <c r="H5" s="5">
        <v>1</v>
      </c>
      <c r="M5" s="6">
        <v>2</v>
      </c>
    </row>
    <row r="6" spans="2:20" x14ac:dyDescent="0.25">
      <c r="T6"/>
    </row>
    <row r="7" spans="2:20" x14ac:dyDescent="0.25">
      <c r="B7" s="3"/>
      <c r="P7">
        <v>0</v>
      </c>
      <c r="Q7">
        <v>50</v>
      </c>
    </row>
    <row r="8" spans="2:20" x14ac:dyDescent="0.25">
      <c r="B8" s="3"/>
      <c r="P8">
        <v>-10</v>
      </c>
      <c r="Q8">
        <v>30</v>
      </c>
      <c r="S8" s="7">
        <f>SLOPE(Q7:Q8, P7:P8)</f>
        <v>2</v>
      </c>
    </row>
    <row r="9" spans="2:20" x14ac:dyDescent="0.25">
      <c r="B9" s="3"/>
      <c r="S9">
        <f>INTERCEPT(Q7:Q8, P7:P8)</f>
        <v>50</v>
      </c>
    </row>
    <row r="10" spans="2:20" x14ac:dyDescent="0.25">
      <c r="B10" s="3"/>
      <c r="D10" t="s">
        <v>1</v>
      </c>
      <c r="E10" t="s">
        <v>2</v>
      </c>
      <c r="F10" t="str">
        <f t="shared" ref="F10:H10" si="0">F3</f>
        <v>x3</v>
      </c>
      <c r="G10" t="str">
        <f t="shared" si="0"/>
        <v>s1</v>
      </c>
      <c r="H10" t="str">
        <f t="shared" si="0"/>
        <v>s2</v>
      </c>
      <c r="P10">
        <v>-5</v>
      </c>
      <c r="Q10">
        <v>20</v>
      </c>
    </row>
    <row r="11" spans="2:20" x14ac:dyDescent="0.25">
      <c r="B11" s="3" t="s">
        <v>8</v>
      </c>
      <c r="D11" s="4">
        <v>1</v>
      </c>
      <c r="E11" s="4">
        <v>2</v>
      </c>
      <c r="F11" s="5">
        <v>2.5</v>
      </c>
      <c r="G11" s="5">
        <v>0</v>
      </c>
      <c r="H11" s="5">
        <v>0</v>
      </c>
    </row>
    <row r="12" spans="2:20" x14ac:dyDescent="0.25">
      <c r="B12" s="3"/>
      <c r="P12">
        <v>-15</v>
      </c>
      <c r="Q12">
        <v>10</v>
      </c>
    </row>
    <row r="13" spans="2:20" x14ac:dyDescent="0.25">
      <c r="B13" s="3"/>
      <c r="D13">
        <v>2</v>
      </c>
      <c r="E13">
        <v>3</v>
      </c>
    </row>
    <row r="14" spans="2:20" x14ac:dyDescent="0.25">
      <c r="B14" s="3"/>
      <c r="D14" t="str" cm="1">
        <f t="array" ref="D14">INDEX($D$3:$I$7,$C14+1,D$13)</f>
        <v>x2</v>
      </c>
      <c r="E14" t="str" cm="1">
        <f t="array" ref="E14">INDEX($D$3:$I$7,$C14+1,E$13)</f>
        <v>x3</v>
      </c>
      <c r="Q14" s="7">
        <f>SLOPE(Q7:Q12, P7:P12)</f>
        <v>2.2000000000000002</v>
      </c>
    </row>
    <row r="15" spans="2:20" x14ac:dyDescent="0.25">
      <c r="B15" s="3" t="s">
        <v>9</v>
      </c>
      <c r="C15">
        <v>1</v>
      </c>
      <c r="D15" s="8" cm="1">
        <f t="array" ref="D15">INDEX($D$3:$H$5,$C15+1,D$13)</f>
        <v>1</v>
      </c>
      <c r="E15" s="8" cm="1">
        <f t="array" ref="E15">INDEX($D$3:$H$5,$C15+1,E$13)</f>
        <v>1</v>
      </c>
      <c r="J15" s="3" t="s">
        <v>10</v>
      </c>
      <c r="K15" s="8">
        <f t="array" ref="K15:L16">MINVERSE(D15:E16)</f>
        <v>0</v>
      </c>
      <c r="L15" s="8">
        <v>1</v>
      </c>
      <c r="Q15">
        <f>INTERCEPT(Q7:Q12, P7:P12)</f>
        <v>44</v>
      </c>
    </row>
    <row r="16" spans="2:20" x14ac:dyDescent="0.25">
      <c r="B16" s="3"/>
      <c r="C16">
        <v>2</v>
      </c>
      <c r="D16" s="8" cm="1">
        <f t="array" ref="D16">INDEX($D$3:$H$5,$C16+1,D$13)</f>
        <v>1</v>
      </c>
      <c r="E16" s="8" cm="1">
        <f t="array" ref="E16">INDEX($D$3:$H$5,$C16+1,E$13)</f>
        <v>0</v>
      </c>
      <c r="K16" s="8">
        <v>1</v>
      </c>
      <c r="L16" s="8">
        <v>-1</v>
      </c>
    </row>
    <row r="17" spans="2:22" x14ac:dyDescent="0.25">
      <c r="B17" s="3"/>
    </row>
    <row r="18" spans="2:22" x14ac:dyDescent="0.25">
      <c r="B18" s="3"/>
    </row>
    <row r="19" spans="2:22" x14ac:dyDescent="0.25">
      <c r="B19" s="3"/>
    </row>
    <row r="20" spans="2:22" x14ac:dyDescent="0.25">
      <c r="B20" s="3"/>
      <c r="T20"/>
    </row>
    <row r="21" spans="2:22" x14ac:dyDescent="0.25">
      <c r="B21" s="3" t="s">
        <v>11</v>
      </c>
      <c r="D21" s="8" cm="1">
        <f t="array" ref="D21">INDEX($D$11:$G$11,1,D$13)</f>
        <v>2</v>
      </c>
      <c r="E21" s="8" cm="1">
        <f t="array" ref="E21">INDEX($D$11:$G$11,1,E$13)</f>
        <v>2.5</v>
      </c>
      <c r="T21"/>
    </row>
    <row r="22" spans="2:22" x14ac:dyDescent="0.25">
      <c r="T22"/>
    </row>
    <row r="23" spans="2:22" x14ac:dyDescent="0.25">
      <c r="T23"/>
    </row>
    <row r="24" spans="2:22" x14ac:dyDescent="0.25">
      <c r="T24"/>
    </row>
    <row r="25" spans="2:22" x14ac:dyDescent="0.25">
      <c r="T25"/>
    </row>
    <row r="26" spans="2:22" x14ac:dyDescent="0.25">
      <c r="B26" s="9" t="s">
        <v>12</v>
      </c>
      <c r="C26" s="9" t="s">
        <v>13</v>
      </c>
      <c r="D26" s="9" t="s">
        <v>1</v>
      </c>
      <c r="E26" s="9" t="s">
        <v>2</v>
      </c>
      <c r="F26" s="9" t="s">
        <v>42</v>
      </c>
      <c r="G26" s="9" t="s">
        <v>4</v>
      </c>
      <c r="H26" s="9" t="s">
        <v>5</v>
      </c>
      <c r="I26" s="9" t="s">
        <v>14</v>
      </c>
      <c r="T26"/>
    </row>
    <row r="27" spans="2:22" x14ac:dyDescent="0.25">
      <c r="B27" t="s">
        <v>13</v>
      </c>
      <c r="C27" s="7">
        <v>1</v>
      </c>
      <c r="D27" s="7">
        <f t="array" ref="D27:H27">MMULT(MMULT($D$21:$E$21,$K$15:$L$16),$D$4:$H$5)-$D$11:$H$11</f>
        <v>1.5</v>
      </c>
      <c r="E27" s="7">
        <v>0</v>
      </c>
      <c r="F27" s="11">
        <v>0</v>
      </c>
      <c r="G27" s="12">
        <v>2.5</v>
      </c>
      <c r="H27" s="11">
        <v>-0.5</v>
      </c>
      <c r="I27" s="7">
        <f t="array" ref="I27">MMULT(MMULT($D$21:$E$21,$K$15:$L$16),$M$4:$M$5)</f>
        <v>9</v>
      </c>
      <c r="J27" s="13"/>
      <c r="T27"/>
    </row>
    <row r="28" spans="2:22" x14ac:dyDescent="0.25">
      <c r="B28" t="str">
        <f>D14</f>
        <v>x2</v>
      </c>
      <c r="C28" s="7">
        <v>0</v>
      </c>
      <c r="D28" s="7">
        <f t="array" ref="D28:H29">MMULT($K$15:$L$16,$D$4:$H$5)</f>
        <v>0</v>
      </c>
      <c r="E28" s="7">
        <v>1</v>
      </c>
      <c r="F28" s="7">
        <v>0</v>
      </c>
      <c r="G28" s="7">
        <v>0</v>
      </c>
      <c r="H28" s="7">
        <v>1</v>
      </c>
      <c r="I28" s="7">
        <f t="array" ref="I28:I29">MMULT($K$15:$L$16,$M$4:$M$5)</f>
        <v>2</v>
      </c>
      <c r="T28"/>
    </row>
    <row r="29" spans="2:22" x14ac:dyDescent="0.25">
      <c r="B29" t="str">
        <f>E14</f>
        <v>x3</v>
      </c>
      <c r="C29" s="7">
        <v>0</v>
      </c>
      <c r="D29" s="7">
        <v>1</v>
      </c>
      <c r="E29" s="7">
        <v>0</v>
      </c>
      <c r="F29" s="7">
        <v>1</v>
      </c>
      <c r="G29" s="7">
        <v>1</v>
      </c>
      <c r="H29" s="7">
        <v>-1</v>
      </c>
      <c r="I29" s="7">
        <v>2</v>
      </c>
      <c r="T29"/>
    </row>
    <row r="30" spans="2:22" x14ac:dyDescent="0.25">
      <c r="C30" s="7"/>
      <c r="D30" s="7"/>
      <c r="E30" s="7"/>
      <c r="F30" s="7"/>
      <c r="G30" s="7"/>
      <c r="H30" s="7"/>
      <c r="I30" s="7"/>
      <c r="T30"/>
    </row>
    <row r="31" spans="2:22" x14ac:dyDescent="0.25">
      <c r="D31" s="14"/>
      <c r="E31" s="14"/>
      <c r="F31" s="14"/>
      <c r="G31" s="14"/>
      <c r="H31" s="14"/>
      <c r="I31" s="14"/>
      <c r="T31"/>
    </row>
    <row r="32" spans="2:22" x14ac:dyDescent="0.25">
      <c r="T32" s="15" t="s">
        <v>15</v>
      </c>
      <c r="U32" s="15"/>
      <c r="V32" s="15"/>
    </row>
    <row r="33" spans="11:22" ht="30" x14ac:dyDescent="0.25">
      <c r="T33" s="16" t="s">
        <v>16</v>
      </c>
      <c r="U33" s="16" t="s">
        <v>17</v>
      </c>
      <c r="V33" s="16" t="s">
        <v>18</v>
      </c>
    </row>
    <row r="34" spans="11:22" x14ac:dyDescent="0.25">
      <c r="K34">
        <v>1</v>
      </c>
      <c r="L34">
        <v>-1</v>
      </c>
      <c r="N34">
        <v>1</v>
      </c>
      <c r="O34">
        <f t="array" ref="O34:O35">MMULT(K34:L35, N34:N35)</f>
        <v>1</v>
      </c>
      <c r="T34" s="17" t="s">
        <v>6</v>
      </c>
      <c r="U34" s="18" t="s">
        <v>19</v>
      </c>
      <c r="V34" s="19" t="s">
        <v>20</v>
      </c>
    </row>
    <row r="35" spans="11:22" x14ac:dyDescent="0.25">
      <c r="K35">
        <v>0</v>
      </c>
      <c r="L35">
        <v>1</v>
      </c>
      <c r="N35">
        <v>0</v>
      </c>
      <c r="O35">
        <v>0</v>
      </c>
      <c r="T35" s="20" t="s">
        <v>8</v>
      </c>
      <c r="U35" s="21" t="s">
        <v>21</v>
      </c>
      <c r="V35" s="22" t="s">
        <v>22</v>
      </c>
    </row>
    <row r="36" spans="11:22" x14ac:dyDescent="0.25">
      <c r="T36" s="23" t="s">
        <v>7</v>
      </c>
      <c r="U36" s="21" t="s">
        <v>23</v>
      </c>
      <c r="V36" s="22" t="s">
        <v>24</v>
      </c>
    </row>
    <row r="37" spans="11:22" x14ac:dyDescent="0.25">
      <c r="T37" s="24"/>
      <c r="U37" s="25"/>
      <c r="V37" s="26"/>
    </row>
    <row r="38" spans="11:22" x14ac:dyDescent="0.25">
      <c r="T38" s="27" t="s">
        <v>9</v>
      </c>
      <c r="U38" s="21" t="s">
        <v>25</v>
      </c>
      <c r="V38" s="22" t="s">
        <v>26</v>
      </c>
    </row>
    <row r="39" spans="11:22" x14ac:dyDescent="0.25">
      <c r="T39" s="28" t="s">
        <v>11</v>
      </c>
      <c r="U39" s="21" t="s">
        <v>27</v>
      </c>
      <c r="V39" s="22" t="s">
        <v>28</v>
      </c>
    </row>
    <row r="40" spans="11:22" x14ac:dyDescent="0.25">
      <c r="T40" s="29" t="s">
        <v>29</v>
      </c>
      <c r="U40" s="21" t="s">
        <v>30</v>
      </c>
      <c r="V40" s="22" t="s">
        <v>31</v>
      </c>
    </row>
    <row r="41" spans="11:22" x14ac:dyDescent="0.25">
      <c r="T41" s="24"/>
      <c r="U41" s="25"/>
      <c r="V41" s="26"/>
    </row>
    <row r="42" spans="11:22" x14ac:dyDescent="0.25">
      <c r="T42" s="30" t="s">
        <v>32</v>
      </c>
      <c r="U42" s="31" t="s">
        <v>33</v>
      </c>
      <c r="V42" s="22" t="s">
        <v>22</v>
      </c>
    </row>
    <row r="43" spans="11:22" x14ac:dyDescent="0.25">
      <c r="T43" s="30" t="s">
        <v>34</v>
      </c>
      <c r="U43" s="31" t="s">
        <v>35</v>
      </c>
      <c r="V43" s="22" t="s">
        <v>20</v>
      </c>
    </row>
    <row r="44" spans="11:22" x14ac:dyDescent="0.25">
      <c r="T44" s="32" t="s">
        <v>36</v>
      </c>
      <c r="U44" s="33" t="s">
        <v>37</v>
      </c>
      <c r="V44" s="34"/>
    </row>
    <row r="45" spans="11:22" ht="30" x14ac:dyDescent="0.25">
      <c r="T45" s="35" t="s">
        <v>38</v>
      </c>
      <c r="U45" s="36" t="s">
        <v>39</v>
      </c>
      <c r="V45" s="37"/>
    </row>
    <row r="46" spans="11:22" ht="138" customHeight="1" x14ac:dyDescent="0.25">
      <c r="T46" s="35" t="s">
        <v>40</v>
      </c>
      <c r="U46" s="38" t="s">
        <v>41</v>
      </c>
      <c r="V46" s="39"/>
    </row>
  </sheetData>
  <mergeCells count="1">
    <mergeCell ref="U46:V46"/>
  </mergeCells>
  <pageMargins left="0.7" right="0.7" top="0.75" bottom="0.75" header="0.3" footer="0.3"/>
  <pageSetup scale="12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D9FD-388A-46A3-A4CC-788BCB171618}">
  <dimension ref="A1:O29"/>
  <sheetViews>
    <sheetView tabSelected="1" zoomScale="112" zoomScaleNormal="112" workbookViewId="0">
      <selection activeCell="H11" sqref="H11"/>
    </sheetView>
  </sheetViews>
  <sheetFormatPr defaultColWidth="12.7109375" defaultRowHeight="15" x14ac:dyDescent="0.25"/>
  <cols>
    <col min="1" max="1" width="4.7109375" style="3" customWidth="1"/>
    <col min="2" max="2" width="12.7109375" style="40"/>
    <col min="3" max="3" width="2.7109375" customWidth="1"/>
    <col min="7" max="7" width="12.7109375" style="40"/>
    <col min="8" max="10" width="14.7109375" customWidth="1"/>
    <col min="12" max="15" width="12.7109375" style="40"/>
  </cols>
  <sheetData>
    <row r="1" spans="1:15" x14ac:dyDescent="0.25">
      <c r="B1" s="1" t="s">
        <v>43</v>
      </c>
    </row>
    <row r="2" spans="1:15" x14ac:dyDescent="0.25">
      <c r="E2" s="3" t="s">
        <v>44</v>
      </c>
      <c r="F2" s="41">
        <v>2</v>
      </c>
    </row>
    <row r="3" spans="1:15" x14ac:dyDescent="0.25">
      <c r="B3"/>
      <c r="E3" s="3"/>
      <c r="G3"/>
      <c r="L3"/>
      <c r="M3"/>
      <c r="N3"/>
      <c r="O3"/>
    </row>
    <row r="4" spans="1:15" x14ac:dyDescent="0.25">
      <c r="E4" s="3"/>
      <c r="F4" s="42" t="s">
        <v>45</v>
      </c>
      <c r="G4" s="43" t="s">
        <v>46</v>
      </c>
    </row>
    <row r="5" spans="1:15" x14ac:dyDescent="0.25">
      <c r="E5" s="3" t="s">
        <v>47</v>
      </c>
      <c r="F5" s="44">
        <v>2</v>
      </c>
      <c r="G5" s="45">
        <f>F5</f>
        <v>2</v>
      </c>
    </row>
    <row r="7" spans="1:15" x14ac:dyDescent="0.25">
      <c r="B7" s="40" t="s">
        <v>48</v>
      </c>
      <c r="E7" s="42" t="s">
        <v>49</v>
      </c>
      <c r="F7" s="42" t="s">
        <v>50</v>
      </c>
    </row>
    <row r="8" spans="1:15" s="48" customFormat="1" x14ac:dyDescent="0.25">
      <c r="A8" s="46" t="s">
        <v>51</v>
      </c>
      <c r="B8" s="47">
        <f>SUM(B14:B17)</f>
        <v>1</v>
      </c>
      <c r="D8" s="46" t="s">
        <v>52</v>
      </c>
      <c r="E8" s="49">
        <f>SUMPRODUCT(E$14:E$17, $B$14:$B$17)</f>
        <v>40</v>
      </c>
      <c r="F8" s="49">
        <f>SUMPRODUCT(F$14:F$17, $B$14:$B$17)</f>
        <v>-5</v>
      </c>
      <c r="G8" s="50"/>
      <c r="H8"/>
      <c r="I8"/>
      <c r="J8"/>
      <c r="K8"/>
      <c r="L8" s="50"/>
      <c r="M8" s="50"/>
      <c r="N8" s="50"/>
      <c r="O8" s="50"/>
    </row>
    <row r="9" spans="1:15" x14ac:dyDescent="0.25">
      <c r="B9" s="43" t="s">
        <v>53</v>
      </c>
      <c r="D9" s="3"/>
      <c r="E9" s="51" t="s">
        <v>54</v>
      </c>
      <c r="F9" s="51" t="s">
        <v>55</v>
      </c>
    </row>
    <row r="10" spans="1:15" s="48" customFormat="1" x14ac:dyDescent="0.25">
      <c r="A10" s="46" t="s">
        <v>56</v>
      </c>
      <c r="B10" s="47">
        <v>1</v>
      </c>
      <c r="D10" s="46" t="s">
        <v>57</v>
      </c>
      <c r="E10" s="52">
        <f ca="1">INDIRECT("E" &amp; ROWS($A$1:$A$13) + $F$2) * $F$5</f>
        <v>40</v>
      </c>
      <c r="F10" s="52">
        <f ca="1">INDIRECT("F" &amp; ROWS($A$1:$A$13) + $F$2)</f>
        <v>-5</v>
      </c>
      <c r="G10" s="50"/>
      <c r="H10"/>
      <c r="I10"/>
      <c r="J10"/>
      <c r="K10"/>
      <c r="L10" s="50"/>
      <c r="M10" s="50"/>
      <c r="N10" s="50"/>
      <c r="O10" s="50"/>
    </row>
    <row r="11" spans="1:15" x14ac:dyDescent="0.25">
      <c r="E11" s="58"/>
    </row>
    <row r="12" spans="1:15" x14ac:dyDescent="0.25">
      <c r="D12" s="53" t="s">
        <v>58</v>
      </c>
      <c r="E12" s="53"/>
      <c r="F12" s="53"/>
    </row>
    <row r="13" spans="1:15" s="9" customFormat="1" x14ac:dyDescent="0.25">
      <c r="A13" s="54"/>
      <c r="B13" s="10" t="s">
        <v>59</v>
      </c>
      <c r="D13" s="55" t="s">
        <v>57</v>
      </c>
      <c r="E13" s="55" t="s">
        <v>61</v>
      </c>
      <c r="F13" s="55" t="s">
        <v>60</v>
      </c>
      <c r="G13"/>
      <c r="H13"/>
      <c r="I13"/>
      <c r="J13"/>
      <c r="K13"/>
      <c r="L13" s="10"/>
      <c r="M13" s="10"/>
      <c r="N13" s="10"/>
      <c r="O13" s="10"/>
    </row>
    <row r="14" spans="1:15" x14ac:dyDescent="0.25">
      <c r="B14" s="44">
        <v>0.5</v>
      </c>
      <c r="D14">
        <v>1</v>
      </c>
      <c r="E14" s="57">
        <v>50</v>
      </c>
      <c r="F14" s="56">
        <v>0</v>
      </c>
      <c r="G14"/>
    </row>
    <row r="15" spans="1:15" x14ac:dyDescent="0.25">
      <c r="B15" s="44">
        <v>0</v>
      </c>
      <c r="D15">
        <v>2</v>
      </c>
      <c r="E15" s="57">
        <v>20</v>
      </c>
      <c r="F15" s="56">
        <f>F14 - 5</f>
        <v>-5</v>
      </c>
      <c r="G15"/>
    </row>
    <row r="16" spans="1:15" x14ac:dyDescent="0.25">
      <c r="B16" s="44">
        <v>0.5</v>
      </c>
      <c r="D16">
        <v>3</v>
      </c>
      <c r="E16" s="57">
        <v>30</v>
      </c>
      <c r="F16" s="56">
        <f t="shared" ref="F16:F17" si="0">F15 - 5</f>
        <v>-10</v>
      </c>
      <c r="G16"/>
    </row>
    <row r="17" spans="2:10" x14ac:dyDescent="0.25">
      <c r="B17" s="44">
        <v>0</v>
      </c>
      <c r="D17">
        <v>4</v>
      </c>
      <c r="E17" s="57">
        <v>10</v>
      </c>
      <c r="F17" s="56">
        <f t="shared" si="0"/>
        <v>-15</v>
      </c>
      <c r="G17"/>
    </row>
    <row r="18" spans="2:10" x14ac:dyDescent="0.25">
      <c r="B18"/>
      <c r="E18" s="56"/>
      <c r="F18" s="56"/>
    </row>
    <row r="19" spans="2:10" x14ac:dyDescent="0.25">
      <c r="B19"/>
      <c r="E19" s="56"/>
      <c r="F19" s="56"/>
    </row>
    <row r="20" spans="2:10" x14ac:dyDescent="0.25">
      <c r="B20"/>
      <c r="D20">
        <v>1</v>
      </c>
      <c r="E20" s="57">
        <v>50</v>
      </c>
      <c r="F20" s="56">
        <v>0</v>
      </c>
    </row>
    <row r="21" spans="2:10" x14ac:dyDescent="0.25">
      <c r="B21"/>
      <c r="D21">
        <v>3</v>
      </c>
      <c r="E21" s="57">
        <v>30</v>
      </c>
      <c r="F21" s="56">
        <f>F16</f>
        <v>-10</v>
      </c>
    </row>
    <row r="22" spans="2:10" x14ac:dyDescent="0.25">
      <c r="B22"/>
      <c r="E22" s="56"/>
      <c r="F22" s="56"/>
    </row>
    <row r="23" spans="2:10" x14ac:dyDescent="0.25">
      <c r="B23"/>
      <c r="E23" s="56" t="s">
        <v>62</v>
      </c>
      <c r="F23" s="60">
        <f>SLOPE(E20:E21, F20:F21)</f>
        <v>2</v>
      </c>
    </row>
    <row r="24" spans="2:10" x14ac:dyDescent="0.25">
      <c r="E24" t="s">
        <v>63</v>
      </c>
      <c r="F24" s="61">
        <f>INTERCEPT(E20:E21, F20:F21)</f>
        <v>50</v>
      </c>
    </row>
    <row r="26" spans="2:10" x14ac:dyDescent="0.25">
      <c r="F26" s="59">
        <f>F23 * F15 + F24</f>
        <v>40</v>
      </c>
    </row>
    <row r="28" spans="2:10" x14ac:dyDescent="0.25">
      <c r="E28" t="s">
        <v>64</v>
      </c>
      <c r="F28" t="s">
        <v>53</v>
      </c>
      <c r="G28" s="40" t="s">
        <v>65</v>
      </c>
      <c r="H28" t="s">
        <v>66</v>
      </c>
      <c r="I28" t="s">
        <v>67</v>
      </c>
      <c r="J28" t="s">
        <v>7</v>
      </c>
    </row>
    <row r="29" spans="2:10" x14ac:dyDescent="0.25">
      <c r="E29" s="61">
        <v>30</v>
      </c>
      <c r="G29" s="62">
        <f>F23</f>
        <v>2</v>
      </c>
      <c r="H29" s="60">
        <v>-10</v>
      </c>
      <c r="J29" s="59">
        <f>E29 - G29 * H29</f>
        <v>50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1(e)</vt:lpstr>
      <vt:lpstr>Initial_data_a</vt:lpstr>
      <vt:lpstr>'1(e)'!Print_Area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2021-11-16T22:37:17Z</dcterms:created>
  <dcterms:modified xsi:type="dcterms:W3CDTF">2021-11-16T23:52:42Z</dcterms:modified>
</cp:coreProperties>
</file>