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OU-DSA/Systems Optimization/03 - Exams/Current Exams/Submissions/Final Exam/"/>
    </mc:Choice>
  </mc:AlternateContent>
  <xr:revisionPtr revIDLastSave="532" documentId="8_{ABC65779-E84C-4D9F-A631-136AB035208C}" xr6:coauthVersionLast="46" xr6:coauthVersionMax="46" xr10:uidLastSave="{06591D96-2CD2-4E8D-9AB7-4570701BC918}"/>
  <bookViews>
    <workbookView xWindow="-120" yWindow="-120" windowWidth="29040" windowHeight="15840" xr2:uid="{44A56B6A-9319-4D59-9DD1-835AAC0A420F}"/>
  </bookViews>
  <sheets>
    <sheet name="Bus Hours" sheetId="4" r:id="rId1"/>
    <sheet name="Bus USD" sheetId="6" r:id="rId2"/>
    <sheet name="Air Hours" sheetId="5" r:id="rId3"/>
    <sheet name="Air USD" sheetId="7" r:id="rId4"/>
    <sheet name="Comb Hours" sheetId="9" state="hidden" r:id="rId5"/>
    <sheet name="Comb USD" sheetId="11" state="hidden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6" l="1"/>
  <c r="A16" i="6"/>
  <c r="B16" i="6"/>
  <c r="C16" i="6"/>
  <c r="D16" i="6"/>
  <c r="A17" i="6"/>
  <c r="B17" i="6"/>
  <c r="C17" i="6"/>
  <c r="D17" i="6"/>
  <c r="A18" i="6"/>
  <c r="B18" i="6"/>
  <c r="C18" i="6"/>
  <c r="D18" i="6"/>
  <c r="A19" i="6"/>
  <c r="B19" i="6"/>
  <c r="C19" i="6"/>
  <c r="D19" i="6"/>
  <c r="A20" i="6"/>
  <c r="B20" i="6"/>
  <c r="C20" i="6"/>
  <c r="D20" i="6"/>
  <c r="A21" i="6"/>
  <c r="B21" i="6"/>
  <c r="C21" i="6"/>
  <c r="D21" i="6"/>
  <c r="A22" i="6"/>
  <c r="B22" i="6"/>
  <c r="C22" i="6"/>
  <c r="D22" i="6"/>
  <c r="K5" i="4" a="1"/>
  <c r="K5" i="4"/>
  <c r="K5" i="6" a="1"/>
  <c r="K5" i="6"/>
  <c r="K5" i="5" a="1"/>
  <c r="K5" i="5"/>
  <c r="K5" i="7" a="1"/>
  <c r="K5" i="7"/>
  <c r="D22" i="5"/>
  <c r="D21" i="5"/>
  <c r="D20" i="5"/>
  <c r="D19" i="5"/>
  <c r="D18" i="5"/>
  <c r="D17" i="5"/>
  <c r="D16" i="5"/>
  <c r="D22" i="7"/>
  <c r="D21" i="7"/>
  <c r="D20" i="7"/>
  <c r="D19" i="7"/>
  <c r="D18" i="7"/>
  <c r="D17" i="7"/>
  <c r="D16" i="7"/>
  <c r="A22" i="4"/>
  <c r="B22" i="4"/>
  <c r="C22" i="4"/>
  <c r="D22" i="4"/>
  <c r="A21" i="4"/>
  <c r="B21" i="4"/>
  <c r="C21" i="4"/>
  <c r="D21" i="4"/>
  <c r="A20" i="4"/>
  <c r="B20" i="4"/>
  <c r="C20" i="4"/>
  <c r="D20" i="4"/>
  <c r="A19" i="4"/>
  <c r="B19" i="4"/>
  <c r="C19" i="4"/>
  <c r="D19" i="4"/>
  <c r="A18" i="4"/>
  <c r="B18" i="4"/>
  <c r="C18" i="4"/>
  <c r="D18" i="4"/>
  <c r="A17" i="4"/>
  <c r="B17" i="4"/>
  <c r="C17" i="4"/>
  <c r="D17" i="4"/>
  <c r="A16" i="4"/>
  <c r="B16" i="4"/>
  <c r="C16" i="4"/>
  <c r="D16" i="4"/>
  <c r="D15" i="7"/>
  <c r="D15" i="4"/>
  <c r="D15" i="5"/>
  <c r="C22" i="5"/>
  <c r="B22" i="5"/>
  <c r="C21" i="5"/>
  <c r="B21" i="5"/>
  <c r="C20" i="5"/>
  <c r="B20" i="5"/>
  <c r="C19" i="5"/>
  <c r="B19" i="5"/>
  <c r="C18" i="5"/>
  <c r="B18" i="5"/>
  <c r="C17" i="5"/>
  <c r="B17" i="5"/>
  <c r="C22" i="7"/>
  <c r="B22" i="7"/>
  <c r="C21" i="7"/>
  <c r="B21" i="7"/>
  <c r="C20" i="7"/>
  <c r="B20" i="7"/>
  <c r="C19" i="7"/>
  <c r="B19" i="7"/>
  <c r="C18" i="7"/>
  <c r="B18" i="7"/>
  <c r="C17" i="7"/>
  <c r="B17" i="7"/>
  <c r="C16" i="5"/>
  <c r="B16" i="5"/>
  <c r="C16" i="7"/>
  <c r="B16" i="7"/>
  <c r="J23" i="9"/>
  <c r="J24" i="9"/>
  <c r="J25" i="9"/>
  <c r="J26" i="9"/>
  <c r="J27" i="9"/>
  <c r="J28" i="9"/>
  <c r="J29" i="9"/>
  <c r="J16" i="9"/>
  <c r="J17" i="9"/>
  <c r="J18" i="9"/>
  <c r="J19" i="9"/>
  <c r="J20" i="9"/>
  <c r="J21" i="9"/>
  <c r="J22" i="9"/>
  <c r="K15" i="7" a="1"/>
  <c r="K15" i="7"/>
  <c r="L15" i="7"/>
  <c r="M15" i="7"/>
  <c r="N15" i="7"/>
  <c r="O15" i="7"/>
  <c r="P15" i="7"/>
  <c r="Q15" i="7"/>
  <c r="K15" i="5" a="1"/>
  <c r="K15" i="5"/>
  <c r="L15" i="5"/>
  <c r="M15" i="5"/>
  <c r="N15" i="5"/>
  <c r="O15" i="5"/>
  <c r="P15" i="5"/>
  <c r="Q15" i="5"/>
  <c r="K15" i="6" a="1"/>
  <c r="K15" i="6"/>
  <c r="L15" i="6"/>
  <c r="M15" i="6"/>
  <c r="N15" i="6"/>
  <c r="O15" i="6"/>
  <c r="P15" i="6"/>
  <c r="Q15" i="6"/>
  <c r="K15" i="4" a="1"/>
  <c r="K15" i="4"/>
  <c r="L15" i="4"/>
  <c r="M15" i="4"/>
  <c r="N15" i="4"/>
  <c r="O15" i="4"/>
  <c r="P15" i="4"/>
  <c r="Q15" i="4"/>
  <c r="K16" i="11"/>
  <c r="R16" i="11"/>
  <c r="L16" i="11"/>
  <c r="S16" i="11"/>
  <c r="M16" i="11"/>
  <c r="T16" i="11"/>
  <c r="N16" i="11"/>
  <c r="U16" i="11"/>
  <c r="O16" i="11"/>
  <c r="V16" i="11"/>
  <c r="P16" i="11"/>
  <c r="W16" i="11"/>
  <c r="Q16" i="11"/>
  <c r="X16" i="11"/>
  <c r="K17" i="11"/>
  <c r="R17" i="11"/>
  <c r="L17" i="11"/>
  <c r="S17" i="11"/>
  <c r="M17" i="11"/>
  <c r="T17" i="11"/>
  <c r="N17" i="11"/>
  <c r="U17" i="11"/>
  <c r="O17" i="11"/>
  <c r="V17" i="11"/>
  <c r="P17" i="11"/>
  <c r="W17" i="11"/>
  <c r="Q17" i="11"/>
  <c r="X17" i="11"/>
  <c r="K18" i="11"/>
  <c r="R18" i="11"/>
  <c r="L18" i="11"/>
  <c r="S18" i="11"/>
  <c r="M18" i="11"/>
  <c r="T18" i="11"/>
  <c r="N18" i="11"/>
  <c r="U18" i="11"/>
  <c r="O18" i="11"/>
  <c r="V18" i="11"/>
  <c r="P18" i="11"/>
  <c r="W18" i="11"/>
  <c r="Q18" i="11"/>
  <c r="X18" i="11"/>
  <c r="K19" i="11"/>
  <c r="R19" i="11"/>
  <c r="L19" i="11"/>
  <c r="S19" i="11"/>
  <c r="M19" i="11"/>
  <c r="T19" i="11"/>
  <c r="N19" i="11"/>
  <c r="U19" i="11"/>
  <c r="O19" i="11"/>
  <c r="V19" i="11"/>
  <c r="P19" i="11"/>
  <c r="W19" i="11"/>
  <c r="Q19" i="11"/>
  <c r="X19" i="11"/>
  <c r="K20" i="11"/>
  <c r="R20" i="11"/>
  <c r="L20" i="11"/>
  <c r="S20" i="11"/>
  <c r="M20" i="11"/>
  <c r="T20" i="11"/>
  <c r="N20" i="11"/>
  <c r="U20" i="11"/>
  <c r="O20" i="11"/>
  <c r="V20" i="11"/>
  <c r="P20" i="11"/>
  <c r="W20" i="11"/>
  <c r="Q20" i="11"/>
  <c r="X20" i="11"/>
  <c r="K21" i="11"/>
  <c r="R21" i="11"/>
  <c r="L21" i="11"/>
  <c r="S21" i="11"/>
  <c r="M21" i="11"/>
  <c r="T21" i="11"/>
  <c r="N21" i="11"/>
  <c r="U21" i="11"/>
  <c r="O21" i="11"/>
  <c r="V21" i="11"/>
  <c r="P21" i="11"/>
  <c r="W21" i="11"/>
  <c r="Q21" i="11"/>
  <c r="X21" i="11"/>
  <c r="K22" i="11"/>
  <c r="R22" i="11"/>
  <c r="L22" i="11"/>
  <c r="S22" i="11"/>
  <c r="M22" i="11"/>
  <c r="T22" i="11"/>
  <c r="N22" i="11"/>
  <c r="U22" i="11"/>
  <c r="O22" i="11"/>
  <c r="V22" i="11"/>
  <c r="P22" i="11"/>
  <c r="W22" i="11"/>
  <c r="Q22" i="11"/>
  <c r="X22" i="11"/>
  <c r="X29" i="11"/>
  <c r="Q29" i="11"/>
  <c r="W29" i="11"/>
  <c r="P29" i="11"/>
  <c r="V29" i="11"/>
  <c r="O29" i="11"/>
  <c r="U29" i="11"/>
  <c r="N29" i="11"/>
  <c r="T29" i="11"/>
  <c r="M29" i="11"/>
  <c r="S29" i="11"/>
  <c r="L29" i="11"/>
  <c r="R29" i="11"/>
  <c r="K29" i="11"/>
  <c r="X28" i="11"/>
  <c r="Q28" i="11"/>
  <c r="W28" i="11"/>
  <c r="P28" i="11"/>
  <c r="V28" i="11"/>
  <c r="O28" i="11"/>
  <c r="U28" i="11"/>
  <c r="N28" i="11"/>
  <c r="T28" i="11"/>
  <c r="M28" i="11"/>
  <c r="S28" i="11"/>
  <c r="L28" i="11"/>
  <c r="R28" i="11"/>
  <c r="K28" i="11"/>
  <c r="X27" i="11"/>
  <c r="Q27" i="11"/>
  <c r="W27" i="11"/>
  <c r="P27" i="11"/>
  <c r="V27" i="11"/>
  <c r="O27" i="11"/>
  <c r="U27" i="11"/>
  <c r="N27" i="11"/>
  <c r="T27" i="11"/>
  <c r="M27" i="11"/>
  <c r="S27" i="11"/>
  <c r="L27" i="11"/>
  <c r="R27" i="11"/>
  <c r="K27" i="11"/>
  <c r="X26" i="11"/>
  <c r="Q26" i="11"/>
  <c r="W26" i="11"/>
  <c r="P26" i="11"/>
  <c r="V26" i="11"/>
  <c r="O26" i="11"/>
  <c r="U26" i="11"/>
  <c r="N26" i="11"/>
  <c r="T26" i="11"/>
  <c r="M26" i="11"/>
  <c r="S26" i="11"/>
  <c r="L26" i="11"/>
  <c r="R26" i="11"/>
  <c r="K26" i="11"/>
  <c r="X25" i="11"/>
  <c r="Q25" i="11"/>
  <c r="W25" i="11"/>
  <c r="P25" i="11"/>
  <c r="V25" i="11"/>
  <c r="O25" i="11"/>
  <c r="U25" i="11"/>
  <c r="N25" i="11"/>
  <c r="T25" i="11"/>
  <c r="M25" i="11"/>
  <c r="S25" i="11"/>
  <c r="L25" i="11"/>
  <c r="R25" i="11"/>
  <c r="K25" i="11"/>
  <c r="X24" i="11"/>
  <c r="Q24" i="11"/>
  <c r="W24" i="11"/>
  <c r="P24" i="11"/>
  <c r="V24" i="11"/>
  <c r="O24" i="11"/>
  <c r="U24" i="11"/>
  <c r="N24" i="11"/>
  <c r="T24" i="11"/>
  <c r="M24" i="11"/>
  <c r="S24" i="11"/>
  <c r="L24" i="11"/>
  <c r="R24" i="11"/>
  <c r="K24" i="11"/>
  <c r="X23" i="11"/>
  <c r="Q23" i="11"/>
  <c r="W23" i="11"/>
  <c r="P23" i="11"/>
  <c r="V23" i="11"/>
  <c r="O23" i="11"/>
  <c r="U23" i="11"/>
  <c r="N23" i="11"/>
  <c r="T23" i="11"/>
  <c r="M23" i="11"/>
  <c r="S23" i="11"/>
  <c r="L23" i="11"/>
  <c r="R23" i="11"/>
  <c r="K23" i="11"/>
  <c r="R23" i="9"/>
  <c r="K23" i="9"/>
  <c r="S23" i="9"/>
  <c r="L23" i="9"/>
  <c r="T23" i="9"/>
  <c r="M23" i="9"/>
  <c r="U23" i="9"/>
  <c r="N23" i="9"/>
  <c r="V23" i="9"/>
  <c r="O23" i="9"/>
  <c r="W23" i="9"/>
  <c r="P23" i="9"/>
  <c r="X23" i="9"/>
  <c r="Q23" i="9"/>
  <c r="R24" i="9"/>
  <c r="K24" i="9"/>
  <c r="S24" i="9"/>
  <c r="L24" i="9"/>
  <c r="T24" i="9"/>
  <c r="M24" i="9"/>
  <c r="U24" i="9"/>
  <c r="N24" i="9"/>
  <c r="V24" i="9"/>
  <c r="O24" i="9"/>
  <c r="W24" i="9"/>
  <c r="P24" i="9"/>
  <c r="X24" i="9"/>
  <c r="Q24" i="9"/>
  <c r="R25" i="9"/>
  <c r="K25" i="9"/>
  <c r="S25" i="9"/>
  <c r="L25" i="9"/>
  <c r="T25" i="9"/>
  <c r="M25" i="9"/>
  <c r="U25" i="9"/>
  <c r="N25" i="9"/>
  <c r="V25" i="9"/>
  <c r="O25" i="9"/>
  <c r="W25" i="9"/>
  <c r="P25" i="9"/>
  <c r="X25" i="9"/>
  <c r="Q25" i="9"/>
  <c r="R26" i="9"/>
  <c r="K26" i="9"/>
  <c r="S26" i="9"/>
  <c r="L26" i="9"/>
  <c r="T26" i="9"/>
  <c r="M26" i="9"/>
  <c r="U26" i="9"/>
  <c r="N26" i="9"/>
  <c r="V26" i="9"/>
  <c r="O26" i="9"/>
  <c r="W26" i="9"/>
  <c r="P26" i="9"/>
  <c r="X26" i="9"/>
  <c r="Q26" i="9"/>
  <c r="R27" i="9"/>
  <c r="K27" i="9"/>
  <c r="S27" i="9"/>
  <c r="L27" i="9"/>
  <c r="T27" i="9"/>
  <c r="M27" i="9"/>
  <c r="U27" i="9"/>
  <c r="N27" i="9"/>
  <c r="V27" i="9"/>
  <c r="O27" i="9"/>
  <c r="W27" i="9"/>
  <c r="P27" i="9"/>
  <c r="X27" i="9"/>
  <c r="Q27" i="9"/>
  <c r="R28" i="9"/>
  <c r="K28" i="9"/>
  <c r="S28" i="9"/>
  <c r="L28" i="9"/>
  <c r="T28" i="9"/>
  <c r="M28" i="9"/>
  <c r="U28" i="9"/>
  <c r="N28" i="9"/>
  <c r="V28" i="9"/>
  <c r="O28" i="9"/>
  <c r="W28" i="9"/>
  <c r="P28" i="9"/>
  <c r="X28" i="9"/>
  <c r="Q28" i="9"/>
  <c r="R29" i="9"/>
  <c r="K29" i="9"/>
  <c r="S29" i="9"/>
  <c r="L29" i="9"/>
  <c r="T29" i="9"/>
  <c r="M29" i="9"/>
  <c r="U29" i="9"/>
  <c r="N29" i="9"/>
  <c r="V29" i="9"/>
  <c r="O29" i="9"/>
  <c r="W29" i="9"/>
  <c r="P29" i="9"/>
  <c r="X29" i="9"/>
  <c r="Q29" i="9"/>
  <c r="K16" i="9"/>
  <c r="R16" i="9"/>
  <c r="L16" i="9"/>
  <c r="S16" i="9"/>
  <c r="M16" i="9"/>
  <c r="T16" i="9"/>
  <c r="N16" i="9"/>
  <c r="U16" i="9"/>
  <c r="O16" i="9"/>
  <c r="V16" i="9"/>
  <c r="P16" i="9"/>
  <c r="W16" i="9"/>
  <c r="Q16" i="9"/>
  <c r="X16" i="9"/>
  <c r="K17" i="9"/>
  <c r="R17" i="9"/>
  <c r="L17" i="9"/>
  <c r="S17" i="9"/>
  <c r="M17" i="9"/>
  <c r="T17" i="9"/>
  <c r="N17" i="9"/>
  <c r="U17" i="9"/>
  <c r="O17" i="9"/>
  <c r="V17" i="9"/>
  <c r="P17" i="9"/>
  <c r="W17" i="9"/>
  <c r="Q17" i="9"/>
  <c r="X17" i="9"/>
  <c r="K18" i="9"/>
  <c r="R18" i="9"/>
  <c r="L18" i="9"/>
  <c r="S18" i="9"/>
  <c r="M18" i="9"/>
  <c r="T18" i="9"/>
  <c r="N18" i="9"/>
  <c r="U18" i="9"/>
  <c r="O18" i="9"/>
  <c r="V18" i="9"/>
  <c r="P18" i="9"/>
  <c r="W18" i="9"/>
  <c r="Q18" i="9"/>
  <c r="X18" i="9"/>
  <c r="K19" i="9"/>
  <c r="R19" i="9"/>
  <c r="L19" i="9"/>
  <c r="S19" i="9"/>
  <c r="M19" i="9"/>
  <c r="T19" i="9"/>
  <c r="N19" i="9"/>
  <c r="U19" i="9"/>
  <c r="O19" i="9"/>
  <c r="V19" i="9"/>
  <c r="P19" i="9"/>
  <c r="W19" i="9"/>
  <c r="Q19" i="9"/>
  <c r="X19" i="9"/>
  <c r="K20" i="9"/>
  <c r="R20" i="9"/>
  <c r="L20" i="9"/>
  <c r="S20" i="9"/>
  <c r="M20" i="9"/>
  <c r="T20" i="9"/>
  <c r="N20" i="9"/>
  <c r="U20" i="9"/>
  <c r="O20" i="9"/>
  <c r="V20" i="9"/>
  <c r="P20" i="9"/>
  <c r="W20" i="9"/>
  <c r="Q20" i="9"/>
  <c r="X20" i="9"/>
  <c r="K21" i="9"/>
  <c r="R21" i="9"/>
  <c r="L21" i="9"/>
  <c r="S21" i="9"/>
  <c r="M21" i="9"/>
  <c r="T21" i="9"/>
  <c r="N21" i="9"/>
  <c r="U21" i="9"/>
  <c r="O21" i="9"/>
  <c r="V21" i="9"/>
  <c r="P21" i="9"/>
  <c r="W21" i="9"/>
  <c r="Q21" i="9"/>
  <c r="X21" i="9"/>
  <c r="K22" i="9"/>
  <c r="R22" i="9"/>
  <c r="L22" i="9"/>
  <c r="S22" i="9"/>
  <c r="M22" i="9"/>
  <c r="T22" i="9"/>
  <c r="N22" i="9"/>
  <c r="U22" i="9"/>
  <c r="O22" i="9"/>
  <c r="V22" i="9"/>
  <c r="P22" i="9"/>
  <c r="W22" i="9"/>
  <c r="Q22" i="9"/>
  <c r="X22" i="9"/>
  <c r="A29" i="9"/>
  <c r="B29" i="9"/>
  <c r="C29" i="9"/>
  <c r="D29" i="9"/>
  <c r="A28" i="9"/>
  <c r="B28" i="9"/>
  <c r="C28" i="9"/>
  <c r="D28" i="9"/>
  <c r="A27" i="9"/>
  <c r="B27" i="9"/>
  <c r="C27" i="9"/>
  <c r="D27" i="9"/>
  <c r="A26" i="9"/>
  <c r="B26" i="9"/>
  <c r="C26" i="9"/>
  <c r="D26" i="9"/>
  <c r="A25" i="9"/>
  <c r="B25" i="9"/>
  <c r="C25" i="9"/>
  <c r="D25" i="9"/>
  <c r="A24" i="9"/>
  <c r="B24" i="9"/>
  <c r="C24" i="9"/>
  <c r="D24" i="9"/>
  <c r="A23" i="9"/>
  <c r="B23" i="9"/>
  <c r="C23" i="9"/>
  <c r="D23" i="9"/>
  <c r="A22" i="9"/>
  <c r="B22" i="9"/>
  <c r="C22" i="9"/>
  <c r="D22" i="9"/>
  <c r="A21" i="9"/>
  <c r="B21" i="9"/>
  <c r="C21" i="9"/>
  <c r="D21" i="9"/>
  <c r="A20" i="9"/>
  <c r="B20" i="9"/>
  <c r="C20" i="9"/>
  <c r="D20" i="9"/>
  <c r="A19" i="9"/>
  <c r="B19" i="9"/>
  <c r="C19" i="9"/>
  <c r="D19" i="9"/>
  <c r="A18" i="9"/>
  <c r="B18" i="9"/>
  <c r="C18" i="9"/>
  <c r="D18" i="9"/>
  <c r="A17" i="9"/>
  <c r="B17" i="9"/>
  <c r="C17" i="9"/>
  <c r="D17" i="9"/>
  <c r="A16" i="9"/>
  <c r="B16" i="9"/>
  <c r="C16" i="9"/>
  <c r="D16" i="9"/>
  <c r="D15" i="9"/>
  <c r="G23" i="11"/>
  <c r="G24" i="11"/>
  <c r="G25" i="11"/>
  <c r="G26" i="11"/>
  <c r="G27" i="11"/>
  <c r="G28" i="11"/>
  <c r="G29" i="11"/>
  <c r="G16" i="11"/>
  <c r="G17" i="11"/>
  <c r="G18" i="11"/>
  <c r="G19" i="11"/>
  <c r="G20" i="11"/>
  <c r="G21" i="11"/>
  <c r="G22" i="11"/>
  <c r="K7" i="11"/>
  <c r="I7" i="11"/>
  <c r="I8" i="9"/>
  <c r="J8" i="9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D29" i="11"/>
  <c r="A29" i="11"/>
  <c r="D28" i="11"/>
  <c r="A28" i="11"/>
  <c r="D27" i="11"/>
  <c r="A27" i="11"/>
  <c r="D26" i="11"/>
  <c r="A26" i="11"/>
  <c r="D25" i="11"/>
  <c r="A25" i="11"/>
  <c r="D24" i="11"/>
  <c r="A24" i="11"/>
  <c r="D23" i="11"/>
  <c r="A23" i="11"/>
  <c r="D22" i="11"/>
  <c r="A22" i="11"/>
  <c r="D21" i="11"/>
  <c r="A21" i="11"/>
  <c r="D20" i="11"/>
  <c r="A20" i="11"/>
  <c r="D19" i="11"/>
  <c r="A19" i="11"/>
  <c r="D18" i="11"/>
  <c r="A18" i="11"/>
  <c r="D17" i="11"/>
  <c r="A17" i="11"/>
  <c r="D16" i="11"/>
  <c r="A16" i="11"/>
  <c r="R15" i="11" a="1"/>
  <c r="R15" i="11"/>
  <c r="S15" i="11"/>
  <c r="T15" i="11"/>
  <c r="U15" i="11"/>
  <c r="V15" i="11"/>
  <c r="W15" i="11"/>
  <c r="X15" i="11"/>
  <c r="K15" i="11" a="1"/>
  <c r="K15" i="11"/>
  <c r="L15" i="11"/>
  <c r="M15" i="11"/>
  <c r="N15" i="11"/>
  <c r="O15" i="11"/>
  <c r="P15" i="11"/>
  <c r="Q15" i="11"/>
  <c r="D15" i="11"/>
  <c r="K13" i="11"/>
  <c r="K6" i="11"/>
  <c r="I6" i="11"/>
  <c r="K5" i="11" a="1"/>
  <c r="K5" i="11"/>
  <c r="I5" i="11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R15" i="9" a="1"/>
  <c r="R15" i="9"/>
  <c r="S15" i="9"/>
  <c r="T15" i="9"/>
  <c r="U15" i="9"/>
  <c r="V15" i="9"/>
  <c r="W15" i="9"/>
  <c r="X15" i="9"/>
  <c r="K7" i="9"/>
  <c r="I7" i="9"/>
  <c r="K6" i="9"/>
  <c r="I6" i="9"/>
  <c r="K5" i="9" a="1"/>
  <c r="K5" i="9"/>
  <c r="I5" i="9"/>
  <c r="K15" i="9" a="1"/>
  <c r="K15" i="9"/>
  <c r="L15" i="9"/>
  <c r="M15" i="9"/>
  <c r="N15" i="9"/>
  <c r="O15" i="9"/>
  <c r="P15" i="9"/>
  <c r="Q15" i="9"/>
  <c r="K13" i="9"/>
  <c r="L33" i="6" a="1"/>
  <c r="L33" i="6"/>
  <c r="L32" i="6" a="1"/>
  <c r="L32" i="6"/>
  <c r="L31" i="6" a="1"/>
  <c r="L31" i="6"/>
  <c r="L30" i="6" a="1"/>
  <c r="L30" i="6"/>
  <c r="L29" i="6" a="1"/>
  <c r="L29" i="6"/>
  <c r="L28" i="6" a="1"/>
  <c r="L28" i="6"/>
  <c r="L27" i="6" a="1"/>
  <c r="L27" i="6"/>
  <c r="L25" i="6"/>
  <c r="L29" i="7" a="1"/>
  <c r="L29" i="7"/>
  <c r="L30" i="7" a="1"/>
  <c r="L30" i="7"/>
  <c r="L31" i="7" a="1"/>
  <c r="L31" i="7"/>
  <c r="L32" i="7" a="1"/>
  <c r="L32" i="7"/>
  <c r="L33" i="7" a="1"/>
  <c r="L33" i="7"/>
  <c r="L27" i="7" a="1"/>
  <c r="L27" i="7"/>
  <c r="L28" i="7" a="1"/>
  <c r="L28" i="7"/>
  <c r="L25" i="7"/>
  <c r="G22" i="7"/>
  <c r="A22" i="7"/>
  <c r="G21" i="7"/>
  <c r="A21" i="7"/>
  <c r="G20" i="7"/>
  <c r="A20" i="7"/>
  <c r="G19" i="7"/>
  <c r="A19" i="7"/>
  <c r="G18" i="7"/>
  <c r="A18" i="7"/>
  <c r="G17" i="7"/>
  <c r="A17" i="7"/>
  <c r="G16" i="7"/>
  <c r="A16" i="7"/>
  <c r="K13" i="7"/>
  <c r="K7" i="7"/>
  <c r="I7" i="7"/>
  <c r="K6" i="7"/>
  <c r="I6" i="7"/>
  <c r="I5" i="7"/>
  <c r="G22" i="6"/>
  <c r="G21" i="6"/>
  <c r="G20" i="6"/>
  <c r="G19" i="6"/>
  <c r="G18" i="6"/>
  <c r="G17" i="6"/>
  <c r="G16" i="6"/>
  <c r="K13" i="6"/>
  <c r="K7" i="6"/>
  <c r="I7" i="6"/>
  <c r="K6" i="6"/>
  <c r="I6" i="6"/>
  <c r="I5" i="6"/>
  <c r="K13" i="4"/>
  <c r="K13" i="5"/>
  <c r="G22" i="5"/>
  <c r="A22" i="5"/>
  <c r="G21" i="5"/>
  <c r="A21" i="5"/>
  <c r="G20" i="5"/>
  <c r="A20" i="5"/>
  <c r="G19" i="5"/>
  <c r="A19" i="5"/>
  <c r="G18" i="5"/>
  <c r="A18" i="5"/>
  <c r="G17" i="5"/>
  <c r="A17" i="5"/>
  <c r="G16" i="5"/>
  <c r="A16" i="5"/>
  <c r="K7" i="5"/>
  <c r="I7" i="5"/>
  <c r="K6" i="5"/>
  <c r="I6" i="5"/>
  <c r="I5" i="5"/>
  <c r="K6" i="4"/>
  <c r="G16" i="4"/>
  <c r="G17" i="4"/>
  <c r="G18" i="4"/>
  <c r="G19" i="4"/>
  <c r="G20" i="4"/>
  <c r="G21" i="4"/>
  <c r="G22" i="4"/>
  <c r="K7" i="4"/>
  <c r="I7" i="4"/>
  <c r="I6" i="4"/>
  <c r="I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<sst xmlns="http://schemas.openxmlformats.org/spreadsheetml/2006/main" count="120" uniqueCount="30">
  <si>
    <t>to</t>
  </si>
  <si>
    <t>from</t>
  </si>
  <si>
    <t>matrix</t>
  </si>
  <si>
    <t>POS</t>
  </si>
  <si>
    <t>DIST</t>
  </si>
  <si>
    <t>POS_NAME</t>
  </si>
  <si>
    <t>x</t>
  </si>
  <si>
    <t>y</t>
  </si>
  <si>
    <t>city</t>
  </si>
  <si>
    <t>Hours</t>
  </si>
  <si>
    <t>USD</t>
  </si>
  <si>
    <t>Transportation Method</t>
  </si>
  <si>
    <t>Measure</t>
  </si>
  <si>
    <t>COST</t>
  </si>
  <si>
    <t>Cost</t>
  </si>
  <si>
    <t>Bus 1</t>
  </si>
  <si>
    <t>Bus 2</t>
  </si>
  <si>
    <t>Bus 3</t>
  </si>
  <si>
    <t>Bus 4</t>
  </si>
  <si>
    <t>Bus 5</t>
  </si>
  <si>
    <t>Bus 6</t>
  </si>
  <si>
    <t>Bus 7</t>
  </si>
  <si>
    <t>Airplane 1</t>
  </si>
  <si>
    <t>Airplane 2</t>
  </si>
  <si>
    <t>Airplane 3</t>
  </si>
  <si>
    <t>Airplane 4</t>
  </si>
  <si>
    <t>Airplane 5</t>
  </si>
  <si>
    <t>Airplane 6</t>
  </si>
  <si>
    <t>Airplane 7</t>
  </si>
  <si>
    <t>* Assume that it takes the same amount of distance from an bus station 1 to bus station 2 as it takes to get from bus station 1 to airplane 2,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</si>
</sst>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5" fillId="5" borderId="9" applyNumberFormat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43" fontId="0" fillId="0" borderId="0" xfId="1" applyFont="1"/>
    <xf numFmtId="0" fontId="3" fillId="0" borderId="0" xfId="0" applyFont="1" applyAlignment="1">
      <alignment horizontal="center"/>
    </xf>
    <xf numFmtId="0" fontId="0" fillId="0" borderId="0" xfId="0" applyNumberFormat="1"/>
    <xf numFmtId="0" fontId="0" fillId="0" borderId="0" xfId="0" applyAlignment="1">
      <alignment horizontal="right"/>
    </xf>
    <xf numFmtId="0" fontId="3" fillId="0" borderId="2" xfId="0" applyFont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3" fillId="3" borderId="4" xfId="0" applyFont="1" applyFill="1" applyBorder="1" applyAlignment="1">
      <alignment horizontal="centerContinuous"/>
    </xf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"/>
    </xf>
    <xf numFmtId="0" fontId="2" fillId="2" borderId="1" xfId="2"/>
    <xf numFmtId="0" fontId="2" fillId="4" borderId="1" xfId="2" applyFill="1" applyAlignment="1">
      <alignment horizontal="center"/>
    </xf>
    <xf numFmtId="0" fontId="4" fillId="0" borderId="0" xfId="0" applyFont="1"/>
    <xf numFmtId="43" fontId="0" fillId="0" borderId="0" xfId="1" applyFont="1" applyFill="1"/>
    <xf numFmtId="0" fontId="6" fillId="0" borderId="0" xfId="0" applyFont="1"/>
    <xf numFmtId="0" fontId="5" fillId="5" borderId="9" xfId="3"/>
    <xf numFmtId="0" fontId="0" fillId="0" borderId="0" xfId="1" applyNumberFormat="1" applyFont="1" applyFill="1"/>
    <xf numFmtId="41" fontId="0" fillId="0" borderId="0" xfId="1" applyNumberFormat="1" applyFont="1" applyFill="1"/>
    <xf numFmtId="41" fontId="0" fillId="0" borderId="0" xfId="0" applyNumberFormat="1"/>
    <xf numFmtId="0" fontId="3" fillId="6" borderId="0" xfId="0" applyFont="1" applyFill="1"/>
    <xf numFmtId="0" fontId="3" fillId="7" borderId="0" xfId="0" applyFont="1" applyFill="1"/>
    <xf numFmtId="0" fontId="3" fillId="7" borderId="0" xfId="0" applyFont="1" applyFill="1" applyBorder="1"/>
    <xf numFmtId="0" fontId="0" fillId="0" borderId="0" xfId="1" applyNumberFormat="1" applyFont="1"/>
    <xf numFmtId="9" fontId="0" fillId="0" borderId="0" xfId="4" applyFont="1"/>
    <xf numFmtId="9" fontId="3" fillId="0" borderId="0" xfId="4" applyFont="1" applyAlignment="1">
      <alignment horizontal="center"/>
    </xf>
    <xf numFmtId="9" fontId="3" fillId="0" borderId="2" xfId="4" applyFont="1" applyBorder="1" applyAlignment="1">
      <alignment horizontal="center"/>
    </xf>
    <xf numFmtId="0" fontId="0" fillId="8" borderId="0" xfId="1" applyNumberFormat="1" applyFont="1" applyFill="1"/>
    <xf numFmtId="41" fontId="0" fillId="0" borderId="0" xfId="1" applyNumberFormat="1" applyFont="1"/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6" borderId="0" xfId="0" applyFont="1" applyFill="1" applyAlignment="1">
      <alignment horizontal="right"/>
    </xf>
    <xf numFmtId="0" fontId="3" fillId="7" borderId="0" xfId="0" applyFont="1" applyFill="1" applyBorder="1" applyAlignment="1">
      <alignment horizontal="right"/>
    </xf>
    <xf numFmtId="9" fontId="0" fillId="0" borderId="0" xfId="0" applyNumberFormat="1"/>
    <xf numFmtId="0" fontId="3" fillId="3" borderId="3" xfId="0" applyFont="1" applyFill="1" applyBorder="1" applyAlignment="1">
      <alignment horizontal="left" indent="1"/>
    </xf>
    <xf numFmtId="41" fontId="0" fillId="8" borderId="0" xfId="1" applyNumberFormat="1" applyFont="1" applyFill="1"/>
    <xf numFmtId="0" fontId="7" fillId="9" borderId="0" xfId="0" applyFont="1" applyFill="1"/>
    <xf numFmtId="0" fontId="9" fillId="9" borderId="0" xfId="0" applyFont="1" applyFill="1"/>
  </cellXfs>
  <cellStyles count="5">
    <cellStyle name="Comma" xfId="1" builtinId="3"/>
    <cellStyle name="Input" xfId="3" builtinId="20"/>
    <cellStyle name="Normal" xfId="0" builtinId="0"/>
    <cellStyle name="Output" xfId="2" builtinId="21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76EF-5EA2-4198-A33A-8839D7A7DAFB}">
  <sheetPr>
    <tabColor theme="7" tint="0.59999389629810485"/>
  </sheetPr>
  <dimension ref="A2:AO46"/>
  <sheetViews>
    <sheetView tabSelected="1" zoomScaleNormal="100" workbookViewId="0">
      <selection activeCell="L29" sqref="L29"/>
    </sheetView>
  </sheetViews>
  <sheetFormatPr defaultRowHeight="15" x14ac:dyDescent="0.25"/>
  <cols>
    <col min="7" max="7" width="12.42578125" bestFit="1" customWidth="1"/>
    <col min="8" max="8" width="12.42578125" customWidth="1"/>
    <col min="9" max="9" width="16.7109375" customWidth="1"/>
    <col min="10" max="10" width="14.7109375" customWidth="1"/>
    <col min="11" max="41" width="12.7109375" customWidth="1"/>
  </cols>
  <sheetData>
    <row r="2" spans="1:41" x14ac:dyDescent="0.25">
      <c r="I2" s="4" t="s">
        <v>11</v>
      </c>
      <c r="J2" s="16"/>
    </row>
    <row r="3" spans="1:41" x14ac:dyDescent="0.25">
      <c r="I3" s="4" t="s">
        <v>12</v>
      </c>
      <c r="J3" s="16" t="s">
        <v>9</v>
      </c>
    </row>
    <row r="5" spans="1:41" x14ac:dyDescent="0.25">
      <c r="I5" s="11" t="str">
        <f>J5 &amp; " = " &amp; K5</f>
        <v>POS_NAME = ['Bus 1', 'Bus 2', 'Bus 3', 'Bus 4', 'Bus 5', 'Bus 6', 'Bus 7']</v>
      </c>
      <c r="J5" t="s">
        <v>5</v>
      </c>
      <c r="K5" t="str" cm="1">
        <f t="array" ref="K5">"['" &amp; _xlfn.TEXTJOIN("', '", TRUE, J2  &amp; "" &amp; J16:J22) &amp; "']"</f>
        <v>['Bus 1', 'Bus 2', 'Bus 3', 'Bus 4', 'Bus 5', 'Bus 6', 'Bus 7']</v>
      </c>
    </row>
    <row r="6" spans="1:41" x14ac:dyDescent="0.25">
      <c r="I6" s="11" t="str">
        <f>J6 &amp; " = " &amp; K6</f>
        <v>POS = [['Bus 1', 'Bus 1'], 
['Bus 2', 'Bus 2'], 
['Bus 3', 'Bus 3'], 
['Bus 4', 'Bus 4'], 
['Bus 5', 'Bus 5'], 
['Bus 6', 'Bus 6'], 
['Bus 7', 'Bus 7']]</v>
      </c>
      <c r="J6" t="s">
        <v>3</v>
      </c>
      <c r="K6" t="str">
        <f>"[" &amp; _xlfn.TEXTJOIN(", " &amp; CHAR(10), TRUE, D16:D46) &amp; "]"</f>
        <v>[['Bus 1', 'Bus 1'], 
['Bus 2', 'Bus 2'], 
['Bus 3', 'Bus 3'], 
['Bus 4', 'Bus 4'], 
['Bus 5', 'Bus 5'], 
['Bus 6', 'Bus 6'], 
['Bus 7', 'Bus 7']]</v>
      </c>
    </row>
    <row r="7" spans="1:41" x14ac:dyDescent="0.25">
      <c r="I7" s="11" t="str">
        <f t="shared" ref="I7" si="0">J7 &amp; " = " &amp; K7</f>
        <v>DIST = [[0, 4.7, 5.4, 4.5, 10.1, 7, 9.4], 
[4.5, 0, 7.1, 6.7, 10.8, 6.9, 10.2], 
[3.5, 6.1, 0, 5.1, 6.4, 7.4, 7.6], 
[2.8, 6.6, 5.9, 0, 10.7, 10.7, 10.7], 
[9.3, 11.4, 7.6, 10.5, 0, 7.4, 5], 
[6.9, 7, 7.6, 9.5, 9, 0, 5.4], 
[8.9, 9.3, 6.7, 11.3, 6.2, 4.2, 0]]</v>
      </c>
      <c r="J7" t="s">
        <v>4</v>
      </c>
      <c r="K7" t="str">
        <f>"[" &amp; _xlfn.TEXTJOIN(", " &amp; CHAR(10), TRUE, G16:G46) &amp; "]"</f>
        <v>[[0, 4.7, 5.4, 4.5, 10.1, 7, 9.4], 
[4.5, 0, 7.1, 6.7, 10.8, 6.9, 10.2], 
[3.5, 6.1, 0, 5.1, 6.4, 7.4, 7.6], 
[2.8, 6.6, 5.9, 0, 10.7, 10.7, 10.7], 
[9.3, 11.4, 7.6, 10.5, 0, 7.4, 5], 
[6.9, 7, 7.6, 9.5, 9, 0, 5.4], 
[8.9, 9.3, 6.7, 11.3, 6.2, 4.2, 0]]</v>
      </c>
    </row>
    <row r="9" spans="1:41" s="2" customFormat="1" x14ac:dyDescent="0.25">
      <c r="N9"/>
      <c r="O9"/>
    </row>
    <row r="13" spans="1:41" x14ac:dyDescent="0.25">
      <c r="K13" s="15" t="str">
        <f>"Travel Time - " &amp; J2 &amp; " (" &amp; J3 &amp; ")"</f>
        <v>Travel Time -  (Hours)</v>
      </c>
    </row>
    <row r="14" spans="1:41" x14ac:dyDescent="0.25">
      <c r="K14" s="34" t="s">
        <v>0</v>
      </c>
      <c r="L14" s="8"/>
      <c r="M14" s="8"/>
      <c r="N14" s="8"/>
      <c r="O14" s="8"/>
      <c r="P14" s="8"/>
      <c r="Q14" s="9"/>
    </row>
    <row r="15" spans="1:41" x14ac:dyDescent="0.25">
      <c r="A15" s="5" t="s">
        <v>8</v>
      </c>
      <c r="B15" s="5" t="s">
        <v>6</v>
      </c>
      <c r="C15" s="5" t="s">
        <v>7</v>
      </c>
      <c r="D15" s="12" t="str">
        <f>"[" &amp; _xlfn.TEXTJOIN(", ", TRUE, D16:D46) &amp; "]"</f>
        <v>[['Bus 1', 'Bus 1'], ['Bus 2', 'Bus 2'], ['Bus 3', 'Bus 3'], ['Bus 4', 'Bus 4'], ['Bus 5', 'Bus 5'], ['Bus 6', 'Bus 6'], ['Bus 7', 'Bus 7']]</v>
      </c>
      <c r="G15" t="s">
        <v>2</v>
      </c>
      <c r="K15" s="29" t="str">
        <f t="array" ref="K15:Q15">TRANSPOSE(J16:J22)</f>
        <v>Bus 1</v>
      </c>
      <c r="L15" s="29" t="str">
        <v>Bus 2</v>
      </c>
      <c r="M15" s="29" t="str">
        <v>Bus 3</v>
      </c>
      <c r="N15" s="29" t="str">
        <v>Bus 4</v>
      </c>
      <c r="O15" s="29" t="str">
        <v>Bus 5</v>
      </c>
      <c r="P15" s="29" t="str">
        <v>Bus 6</v>
      </c>
      <c r="Q15" s="29" t="str">
        <v>Bus 7</v>
      </c>
    </row>
    <row r="16" spans="1:41" x14ac:dyDescent="0.25">
      <c r="A16" t="str">
        <f>J16</f>
        <v>Bus 1</v>
      </c>
      <c r="B16" s="33" t="str">
        <f t="shared" ref="B16:C22" si="1">$A16</f>
        <v>Bus 1</v>
      </c>
      <c r="C16" s="33" t="str">
        <f t="shared" si="1"/>
        <v>Bus 1</v>
      </c>
      <c r="D16" t="str">
        <f t="shared" ref="D16:D22" si="2">"['" &amp; B16 &amp; "', '" &amp; C16 &amp; "']"</f>
        <v>['Bus 1', 'Bus 1']</v>
      </c>
      <c r="G16" t="str">
        <f>"[" &amp; _xlfn.TEXTJOIN(", ", TRUE, K16:Q16) &amp; "]"</f>
        <v>[0, 4.7, 5.4, 4.5, 10.1, 7, 9.4]</v>
      </c>
      <c r="H16" s="13">
        <v>0</v>
      </c>
      <c r="I16" s="10" t="s">
        <v>1</v>
      </c>
      <c r="J16" s="31" t="s">
        <v>15</v>
      </c>
      <c r="K16" s="16">
        <v>0</v>
      </c>
      <c r="L16" s="16">
        <v>4.7</v>
      </c>
      <c r="M16" s="16">
        <v>5.4</v>
      </c>
      <c r="N16" s="16">
        <v>4.5</v>
      </c>
      <c r="O16" s="16">
        <v>10.1</v>
      </c>
      <c r="P16" s="16">
        <v>7</v>
      </c>
      <c r="Q16" s="16">
        <v>9.4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</row>
    <row r="17" spans="1:41" x14ac:dyDescent="0.25">
      <c r="A17" t="str">
        <f t="shared" ref="A17:A22" si="3">J17</f>
        <v>Bus 2</v>
      </c>
      <c r="B17" s="33" t="str">
        <f t="shared" si="1"/>
        <v>Bus 2</v>
      </c>
      <c r="C17" s="33" t="str">
        <f t="shared" si="1"/>
        <v>Bus 2</v>
      </c>
      <c r="D17" t="str">
        <f t="shared" si="2"/>
        <v>['Bus 2', 'Bus 2']</v>
      </c>
      <c r="G17" t="str">
        <f t="shared" ref="G17:G22" si="4">"[" &amp; _xlfn.TEXTJOIN(", ", TRUE, K17:Q17) &amp; "]"</f>
        <v>[4.5, 0, 7.1, 6.7, 10.8, 6.9, 10.2]</v>
      </c>
      <c r="H17" s="13">
        <v>0</v>
      </c>
      <c r="I17" s="6"/>
      <c r="J17" s="31" t="s">
        <v>16</v>
      </c>
      <c r="K17" s="16">
        <v>4.5</v>
      </c>
      <c r="L17" s="16">
        <v>0</v>
      </c>
      <c r="M17" s="16">
        <v>7.1</v>
      </c>
      <c r="N17" s="16">
        <v>6.7</v>
      </c>
      <c r="O17" s="16">
        <v>10.8</v>
      </c>
      <c r="P17" s="16">
        <v>6.9</v>
      </c>
      <c r="Q17" s="16">
        <v>10.199999999999999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</row>
    <row r="18" spans="1:41" x14ac:dyDescent="0.25">
      <c r="A18" t="str">
        <f t="shared" si="3"/>
        <v>Bus 3</v>
      </c>
      <c r="B18" s="33" t="str">
        <f t="shared" si="1"/>
        <v>Bus 3</v>
      </c>
      <c r="C18" s="33" t="str">
        <f t="shared" si="1"/>
        <v>Bus 3</v>
      </c>
      <c r="D18" t="str">
        <f t="shared" si="2"/>
        <v>['Bus 3', 'Bus 3']</v>
      </c>
      <c r="G18" t="str">
        <f t="shared" si="4"/>
        <v>[3.5, 6.1, 0, 5.1, 6.4, 7.4, 7.6]</v>
      </c>
      <c r="H18" s="13">
        <v>0</v>
      </c>
      <c r="I18" s="6"/>
      <c r="J18" s="31" t="s">
        <v>17</v>
      </c>
      <c r="K18" s="16">
        <v>3.5</v>
      </c>
      <c r="L18" s="16">
        <v>6.1</v>
      </c>
      <c r="M18" s="16">
        <v>0</v>
      </c>
      <c r="N18" s="16">
        <v>5.0999999999999996</v>
      </c>
      <c r="O18" s="16">
        <v>6.4</v>
      </c>
      <c r="P18" s="16">
        <v>7.4</v>
      </c>
      <c r="Q18" s="16">
        <v>7.6</v>
      </c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</row>
    <row r="19" spans="1:41" x14ac:dyDescent="0.25">
      <c r="A19" t="str">
        <f t="shared" si="3"/>
        <v>Bus 4</v>
      </c>
      <c r="B19" s="33" t="str">
        <f t="shared" si="1"/>
        <v>Bus 4</v>
      </c>
      <c r="C19" s="33" t="str">
        <f t="shared" si="1"/>
        <v>Bus 4</v>
      </c>
      <c r="D19" t="str">
        <f t="shared" si="2"/>
        <v>['Bus 4', 'Bus 4']</v>
      </c>
      <c r="G19" t="str">
        <f t="shared" si="4"/>
        <v>[2.8, 6.6, 5.9, 0, 10.7, 10.7, 10.7]</v>
      </c>
      <c r="H19" s="13">
        <v>0</v>
      </c>
      <c r="I19" s="6"/>
      <c r="J19" s="31" t="s">
        <v>18</v>
      </c>
      <c r="K19" s="16">
        <v>2.8</v>
      </c>
      <c r="L19" s="16">
        <v>6.6</v>
      </c>
      <c r="M19" s="16">
        <v>5.9</v>
      </c>
      <c r="N19" s="16">
        <v>0</v>
      </c>
      <c r="O19" s="16">
        <v>10.7</v>
      </c>
      <c r="P19" s="16">
        <v>10.7</v>
      </c>
      <c r="Q19" s="16">
        <v>10.7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</row>
    <row r="20" spans="1:41" x14ac:dyDescent="0.25">
      <c r="A20" t="str">
        <f t="shared" si="3"/>
        <v>Bus 5</v>
      </c>
      <c r="B20" s="33" t="str">
        <f t="shared" si="1"/>
        <v>Bus 5</v>
      </c>
      <c r="C20" s="33" t="str">
        <f t="shared" si="1"/>
        <v>Bus 5</v>
      </c>
      <c r="D20" t="str">
        <f t="shared" si="2"/>
        <v>['Bus 5', 'Bus 5']</v>
      </c>
      <c r="G20" t="str">
        <f t="shared" si="4"/>
        <v>[9.3, 11.4, 7.6, 10.5, 0, 7.4, 5]</v>
      </c>
      <c r="H20" s="13">
        <v>0</v>
      </c>
      <c r="I20" s="6"/>
      <c r="J20" s="31" t="s">
        <v>19</v>
      </c>
      <c r="K20" s="16">
        <v>9.3000000000000007</v>
      </c>
      <c r="L20" s="16">
        <v>11.4</v>
      </c>
      <c r="M20" s="16">
        <v>7.6</v>
      </c>
      <c r="N20" s="16">
        <v>10.5</v>
      </c>
      <c r="O20" s="16">
        <v>0</v>
      </c>
      <c r="P20" s="16">
        <v>7.4</v>
      </c>
      <c r="Q20" s="16">
        <v>5</v>
      </c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</row>
    <row r="21" spans="1:41" x14ac:dyDescent="0.25">
      <c r="A21" t="str">
        <f t="shared" si="3"/>
        <v>Bus 6</v>
      </c>
      <c r="B21" s="33" t="str">
        <f t="shared" si="1"/>
        <v>Bus 6</v>
      </c>
      <c r="C21" s="33" t="str">
        <f t="shared" si="1"/>
        <v>Bus 6</v>
      </c>
      <c r="D21" t="str">
        <f t="shared" si="2"/>
        <v>['Bus 6', 'Bus 6']</v>
      </c>
      <c r="G21" t="str">
        <f t="shared" si="4"/>
        <v>[6.9, 7, 7.6, 9.5, 9, 0, 5.4]</v>
      </c>
      <c r="H21" s="13">
        <v>0</v>
      </c>
      <c r="I21" s="6"/>
      <c r="J21" s="31" t="s">
        <v>20</v>
      </c>
      <c r="K21" s="16">
        <v>6.9</v>
      </c>
      <c r="L21" s="16">
        <v>7</v>
      </c>
      <c r="M21" s="16">
        <v>7.6</v>
      </c>
      <c r="N21" s="16">
        <v>9.5</v>
      </c>
      <c r="O21" s="16">
        <v>9</v>
      </c>
      <c r="P21" s="16">
        <v>0</v>
      </c>
      <c r="Q21" s="16">
        <v>5.4</v>
      </c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</row>
    <row r="22" spans="1:41" x14ac:dyDescent="0.25">
      <c r="A22" t="str">
        <f t="shared" si="3"/>
        <v>Bus 7</v>
      </c>
      <c r="B22" s="33" t="str">
        <f t="shared" si="1"/>
        <v>Bus 7</v>
      </c>
      <c r="C22" s="33" t="str">
        <f t="shared" si="1"/>
        <v>Bus 7</v>
      </c>
      <c r="D22" t="str">
        <f t="shared" si="2"/>
        <v>['Bus 7', 'Bus 7']</v>
      </c>
      <c r="G22" t="str">
        <f t="shared" si="4"/>
        <v>[8.9, 9.3, 6.7, 11.3, 6.2, 4.2, 0]</v>
      </c>
      <c r="H22" s="13">
        <v>0</v>
      </c>
      <c r="I22" s="7"/>
      <c r="J22" s="31" t="s">
        <v>21</v>
      </c>
      <c r="K22" s="16">
        <v>8.9</v>
      </c>
      <c r="L22" s="16">
        <v>9.3000000000000007</v>
      </c>
      <c r="M22" s="16">
        <v>6.7</v>
      </c>
      <c r="N22" s="16">
        <v>11.3</v>
      </c>
      <c r="O22" s="16">
        <v>6.2</v>
      </c>
      <c r="P22" s="16">
        <v>4.2</v>
      </c>
      <c r="Q22" s="16">
        <v>0</v>
      </c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</row>
    <row r="23" spans="1:41" x14ac:dyDescent="0.25">
      <c r="H23" s="13">
        <v>0</v>
      </c>
      <c r="K23" s="14"/>
      <c r="L23" s="14"/>
      <c r="M23" s="14"/>
      <c r="N23" s="14"/>
      <c r="O23" s="14"/>
      <c r="P23" s="14"/>
      <c r="Q23" s="14"/>
      <c r="R23" s="1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</row>
    <row r="24" spans="1:41" x14ac:dyDescent="0.25">
      <c r="H24" s="13">
        <v>0</v>
      </c>
      <c r="K24" s="14"/>
      <c r="L24" s="14"/>
      <c r="M24" s="14"/>
      <c r="N24" s="14"/>
      <c r="O24" s="14"/>
      <c r="P24" s="14"/>
      <c r="Q24" s="14"/>
      <c r="R24" s="14"/>
      <c r="S24" s="1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</row>
    <row r="25" spans="1:41" x14ac:dyDescent="0.25">
      <c r="H25" s="13">
        <v>0</v>
      </c>
      <c r="K25" s="14"/>
      <c r="L25" s="14"/>
      <c r="M25" s="14"/>
      <c r="N25" s="14"/>
      <c r="O25" s="14"/>
      <c r="P25" s="14"/>
      <c r="Q25" s="14"/>
      <c r="R25" s="14"/>
      <c r="S25" s="14"/>
      <c r="T25" s="1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</row>
    <row r="26" spans="1:41" x14ac:dyDescent="0.25">
      <c r="H26" s="13">
        <v>0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</row>
    <row r="27" spans="1:41" x14ac:dyDescent="0.25">
      <c r="H27" s="13">
        <v>0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</row>
    <row r="28" spans="1:41" x14ac:dyDescent="0.25">
      <c r="H28" s="13">
        <v>0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</row>
    <row r="29" spans="1:41" x14ac:dyDescent="0.25">
      <c r="H29" s="13">
        <v>0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</row>
    <row r="30" spans="1:41" x14ac:dyDescent="0.25">
      <c r="H30" s="13">
        <v>0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</row>
    <row r="31" spans="1:41" x14ac:dyDescent="0.25">
      <c r="H31" s="13">
        <v>0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</row>
    <row r="32" spans="1:41" x14ac:dyDescent="0.25">
      <c r="H32" s="13">
        <v>0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</row>
    <row r="33" spans="8:41" x14ac:dyDescent="0.25">
      <c r="H33" s="13">
        <v>0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</row>
    <row r="34" spans="8:41" x14ac:dyDescent="0.25">
      <c r="H34" s="13">
        <v>0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</row>
    <row r="35" spans="8:41" x14ac:dyDescent="0.25">
      <c r="H35" s="13">
        <v>0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</row>
    <row r="36" spans="8:41" x14ac:dyDescent="0.25">
      <c r="H36" s="13">
        <v>0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"/>
      <c r="AF36" s="14"/>
      <c r="AG36" s="14"/>
      <c r="AH36" s="14"/>
      <c r="AI36" s="14"/>
      <c r="AJ36" s="14"/>
      <c r="AK36" s="14"/>
      <c r="AL36" s="14"/>
      <c r="AM36" s="14"/>
      <c r="AN36" s="14"/>
      <c r="AO36" s="14"/>
    </row>
    <row r="37" spans="8:41" x14ac:dyDescent="0.25">
      <c r="H37" s="13">
        <v>0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"/>
      <c r="AG37" s="14"/>
      <c r="AH37" s="14"/>
      <c r="AI37" s="14"/>
      <c r="AJ37" s="14"/>
      <c r="AK37" s="14"/>
      <c r="AL37" s="14"/>
      <c r="AM37" s="14"/>
      <c r="AN37" s="14"/>
      <c r="AO37" s="14"/>
    </row>
    <row r="38" spans="8:41" x14ac:dyDescent="0.25">
      <c r="H38" s="13">
        <v>0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"/>
      <c r="AH38" s="14"/>
      <c r="AI38" s="14"/>
      <c r="AJ38" s="14"/>
      <c r="AK38" s="14"/>
      <c r="AL38" s="14"/>
      <c r="AM38" s="14"/>
      <c r="AN38" s="14"/>
      <c r="AO38" s="14"/>
    </row>
    <row r="39" spans="8:41" x14ac:dyDescent="0.25">
      <c r="H39" s="13">
        <v>0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"/>
      <c r="AI39" s="14"/>
      <c r="AJ39" s="14"/>
      <c r="AK39" s="14"/>
      <c r="AL39" s="14"/>
      <c r="AM39" s="14"/>
      <c r="AN39" s="14"/>
      <c r="AO39" s="14"/>
    </row>
    <row r="40" spans="8:41" x14ac:dyDescent="0.25">
      <c r="H40" s="13">
        <v>0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"/>
      <c r="AJ40" s="14"/>
      <c r="AK40" s="14"/>
      <c r="AL40" s="14"/>
      <c r="AM40" s="14"/>
      <c r="AN40" s="14"/>
      <c r="AO40" s="14"/>
    </row>
    <row r="41" spans="8:41" x14ac:dyDescent="0.25">
      <c r="H41" s="13">
        <v>0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"/>
      <c r="AK41" s="14"/>
      <c r="AL41" s="14"/>
      <c r="AM41" s="14"/>
      <c r="AN41" s="14"/>
      <c r="AO41" s="14"/>
    </row>
    <row r="42" spans="8:41" x14ac:dyDescent="0.25">
      <c r="H42" s="13">
        <v>0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"/>
      <c r="AL42" s="14"/>
      <c r="AM42" s="14"/>
      <c r="AN42" s="14"/>
      <c r="AO42" s="14"/>
    </row>
    <row r="43" spans="8:41" x14ac:dyDescent="0.25">
      <c r="H43" s="13">
        <v>0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"/>
      <c r="AM43" s="14"/>
      <c r="AN43" s="14"/>
      <c r="AO43" s="14"/>
    </row>
    <row r="44" spans="8:41" x14ac:dyDescent="0.25">
      <c r="H44" s="13">
        <v>0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"/>
      <c r="AN44" s="14"/>
      <c r="AO44" s="14"/>
    </row>
    <row r="45" spans="8:41" x14ac:dyDescent="0.25">
      <c r="H45" s="13">
        <v>0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"/>
      <c r="AO45" s="14"/>
    </row>
    <row r="46" spans="8:41" x14ac:dyDescent="0.25">
      <c r="H46" s="13">
        <v>0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E41F-87C8-4B0D-AC4C-DC572D18CB22}">
  <sheetPr>
    <tabColor theme="7" tint="0.59999389629810485"/>
  </sheetPr>
  <dimension ref="A2:AO46"/>
  <sheetViews>
    <sheetView zoomScaleNormal="100" workbookViewId="0">
      <selection activeCell="N14" sqref="N14"/>
    </sheetView>
  </sheetViews>
  <sheetFormatPr defaultRowHeight="15" x14ac:dyDescent="0.25"/>
  <cols>
    <col min="7" max="7" width="12.42578125" bestFit="1" customWidth="1"/>
    <col min="8" max="8" width="12.42578125" customWidth="1"/>
    <col min="9" max="9" width="16.7109375" customWidth="1"/>
    <col min="10" max="10" width="14.7109375" customWidth="1"/>
    <col min="11" max="41" width="12.7109375" customWidth="1"/>
  </cols>
  <sheetData>
    <row r="2" spans="1:41" x14ac:dyDescent="0.25">
      <c r="I2" s="4" t="s">
        <v>11</v>
      </c>
      <c r="J2" s="16"/>
    </row>
    <row r="3" spans="1:41" x14ac:dyDescent="0.25">
      <c r="I3" s="4" t="s">
        <v>12</v>
      </c>
      <c r="J3" s="16" t="s">
        <v>10</v>
      </c>
    </row>
    <row r="5" spans="1:41" x14ac:dyDescent="0.25">
      <c r="I5" s="11" t="str">
        <f>J5 &amp; " = " &amp; K5</f>
        <v>POS_NAME = ['Bus 1', 'Bus 2', 'Bus 3', 'Bus 4', 'Bus 5', 'Bus 6', 'Bus 7']</v>
      </c>
      <c r="J5" t="s">
        <v>5</v>
      </c>
      <c r="K5" t="str" cm="1">
        <f t="array" ref="K5">"['" &amp; _xlfn.TEXTJOIN("', '", TRUE, J2  &amp; "" &amp; J16:J22) &amp; "']"</f>
        <v>['Bus 1', 'Bus 2', 'Bus 3', 'Bus 4', 'Bus 5', 'Bus 6', 'Bus 7']</v>
      </c>
    </row>
    <row r="6" spans="1:41" x14ac:dyDescent="0.25">
      <c r="I6" s="11" t="str">
        <f>J6 &amp; " = " &amp; K6</f>
        <v>POS = [['Bus 1', 'Bus 1'], 
['Bus 2', 'Bus 2'], 
['Bus 3', 'Bus 3'], 
['Bus 4', 'Bus 4'], 
['Bus 5', 'Bus 5'], 
['Bus 6', 'Bus 6'], 
['Bus 7', 'Bus 7']]</v>
      </c>
      <c r="J6" t="s">
        <v>3</v>
      </c>
      <c r="K6" t="str">
        <f>"[" &amp; _xlfn.TEXTJOIN(", " &amp; CHAR(10), TRUE, D16:D46) &amp; "]"</f>
        <v>[['Bus 1', 'Bus 1'], 
['Bus 2', 'Bus 2'], 
['Bus 3', 'Bus 3'], 
['Bus 4', 'Bus 4'], 
['Bus 5', 'Bus 5'], 
['Bus 6', 'Bus 6'], 
['Bus 7', 'Bus 7']]</v>
      </c>
    </row>
    <row r="7" spans="1:41" x14ac:dyDescent="0.25">
      <c r="I7" s="11" t="str">
        <f t="shared" ref="I7" si="0">J7 &amp; " = " &amp; K7</f>
        <v>COST = [[0, 21, 21, 25, 38, 27, 25], 
[13, 0, 30, 32, 31, 17, 25], 
[24, 16, 0, 12, 19, 32, 21], 
[25, 24, 19, 0, 21, 36, 38], 
[22, 42, 16, 39, 0, 17, 11], 
[23, 27, 16, 34, 25, 0, 13], 
[19, 19, 25, 37, 28, 19, 0]]</v>
      </c>
      <c r="J7" t="s">
        <v>13</v>
      </c>
      <c r="K7" t="str">
        <f>"[" &amp; _xlfn.TEXTJOIN(", " &amp; CHAR(10), TRUE, G16:G46) &amp; "]"</f>
        <v>[[0, 21, 21, 25, 38, 27, 25], 
[13, 0, 30, 32, 31, 17, 25], 
[24, 16, 0, 12, 19, 32, 21], 
[25, 24, 19, 0, 21, 36, 38], 
[22, 42, 16, 39, 0, 17, 11], 
[23, 27, 16, 34, 25, 0, 13], 
[19, 19, 25, 37, 28, 19, 0]]</v>
      </c>
    </row>
    <row r="9" spans="1:41" s="2" customFormat="1" x14ac:dyDescent="0.25">
      <c r="N9"/>
      <c r="O9"/>
    </row>
    <row r="13" spans="1:41" x14ac:dyDescent="0.25">
      <c r="K13" s="15" t="str">
        <f>"Travel Time - " &amp; J2 &amp; " (" &amp; J3 &amp; ")"</f>
        <v>Travel Time -  (USD)</v>
      </c>
    </row>
    <row r="14" spans="1:41" x14ac:dyDescent="0.25">
      <c r="K14" s="34" t="s">
        <v>0</v>
      </c>
      <c r="L14" s="8"/>
      <c r="M14" s="8"/>
      <c r="N14" s="8"/>
      <c r="O14" s="8"/>
      <c r="P14" s="8"/>
      <c r="Q14" s="9"/>
    </row>
    <row r="15" spans="1:41" x14ac:dyDescent="0.25">
      <c r="A15" s="5" t="s">
        <v>8</v>
      </c>
      <c r="B15" s="5" t="s">
        <v>6</v>
      </c>
      <c r="C15" s="5" t="s">
        <v>7</v>
      </c>
      <c r="D15" s="12" t="str">
        <f>"[" &amp; _xlfn.TEXTJOIN(", ", TRUE, D16:D46) &amp; "]"</f>
        <v>[['Bus 1', 'Bus 1'], ['Bus 2', 'Bus 2'], ['Bus 3', 'Bus 3'], ['Bus 4', 'Bus 4'], ['Bus 5', 'Bus 5'], ['Bus 6', 'Bus 6'], ['Bus 7', 'Bus 7']]</v>
      </c>
      <c r="G15" t="s">
        <v>2</v>
      </c>
      <c r="K15" s="29" t="str">
        <f t="array" ref="K15:Q15">TRANSPOSE(J16:J22)</f>
        <v>Bus 1</v>
      </c>
      <c r="L15" s="29" t="str">
        <v>Bus 2</v>
      </c>
      <c r="M15" s="29" t="str">
        <v>Bus 3</v>
      </c>
      <c r="N15" s="29" t="str">
        <v>Bus 4</v>
      </c>
      <c r="O15" s="29" t="str">
        <v>Bus 5</v>
      </c>
      <c r="P15" s="29" t="str">
        <v>Bus 6</v>
      </c>
      <c r="Q15" s="29" t="str">
        <v>Bus 7</v>
      </c>
    </row>
    <row r="16" spans="1:41" x14ac:dyDescent="0.25">
      <c r="A16" t="str">
        <f>J16</f>
        <v>Bus 1</v>
      </c>
      <c r="B16" s="33" t="str">
        <f t="shared" ref="B16:C22" si="1">$A16</f>
        <v>Bus 1</v>
      </c>
      <c r="C16" s="33" t="str">
        <f t="shared" si="1"/>
        <v>Bus 1</v>
      </c>
      <c r="D16" t="str">
        <f t="shared" ref="D16:D22" si="2">"['" &amp; B16 &amp; "', '" &amp; C16 &amp; "']"</f>
        <v>['Bus 1', 'Bus 1']</v>
      </c>
      <c r="G16" t="str">
        <f>"[" &amp; _xlfn.TEXTJOIN(", ", TRUE, K16:Q16) &amp; "]"</f>
        <v>[0, 21, 21, 25, 38, 27, 25]</v>
      </c>
      <c r="H16" s="13">
        <v>0</v>
      </c>
      <c r="I16" s="10" t="s">
        <v>1</v>
      </c>
      <c r="J16" s="31" t="s">
        <v>15</v>
      </c>
      <c r="K16" s="16">
        <v>0</v>
      </c>
      <c r="L16" s="16">
        <v>21</v>
      </c>
      <c r="M16" s="16">
        <v>21</v>
      </c>
      <c r="N16" s="16">
        <v>25</v>
      </c>
      <c r="O16" s="16">
        <v>38</v>
      </c>
      <c r="P16" s="16">
        <v>27</v>
      </c>
      <c r="Q16" s="16">
        <v>25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</row>
    <row r="17" spans="1:41" x14ac:dyDescent="0.25">
      <c r="A17" t="str">
        <f t="shared" ref="A17:A22" si="3">J17</f>
        <v>Bus 2</v>
      </c>
      <c r="B17" s="33" t="str">
        <f t="shared" si="1"/>
        <v>Bus 2</v>
      </c>
      <c r="C17" s="33" t="str">
        <f t="shared" si="1"/>
        <v>Bus 2</v>
      </c>
      <c r="D17" t="str">
        <f t="shared" si="2"/>
        <v>['Bus 2', 'Bus 2']</v>
      </c>
      <c r="G17" t="str">
        <f t="shared" ref="G17:G22" si="4">"[" &amp; _xlfn.TEXTJOIN(", ", TRUE, K17:Q17) &amp; "]"</f>
        <v>[13, 0, 30, 32, 31, 17, 25]</v>
      </c>
      <c r="H17" s="13">
        <v>0</v>
      </c>
      <c r="I17" s="6"/>
      <c r="J17" s="31" t="s">
        <v>16</v>
      </c>
      <c r="K17" s="16">
        <v>13</v>
      </c>
      <c r="L17" s="16">
        <v>0</v>
      </c>
      <c r="M17" s="16">
        <v>30</v>
      </c>
      <c r="N17" s="16">
        <v>32</v>
      </c>
      <c r="O17" s="16">
        <v>31</v>
      </c>
      <c r="P17" s="16">
        <v>17</v>
      </c>
      <c r="Q17" s="16">
        <v>25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</row>
    <row r="18" spans="1:41" x14ac:dyDescent="0.25">
      <c r="A18" t="str">
        <f t="shared" si="3"/>
        <v>Bus 3</v>
      </c>
      <c r="B18" s="33" t="str">
        <f t="shared" si="1"/>
        <v>Bus 3</v>
      </c>
      <c r="C18" s="33" t="str">
        <f t="shared" si="1"/>
        <v>Bus 3</v>
      </c>
      <c r="D18" t="str">
        <f t="shared" si="2"/>
        <v>['Bus 3', 'Bus 3']</v>
      </c>
      <c r="G18" t="str">
        <f t="shared" si="4"/>
        <v>[24, 16, 0, 12, 19, 32, 21]</v>
      </c>
      <c r="H18" s="13">
        <v>0</v>
      </c>
      <c r="I18" s="6"/>
      <c r="J18" s="31" t="s">
        <v>17</v>
      </c>
      <c r="K18" s="16">
        <v>24</v>
      </c>
      <c r="L18" s="16">
        <v>16</v>
      </c>
      <c r="M18" s="16">
        <v>0</v>
      </c>
      <c r="N18" s="16">
        <v>12</v>
      </c>
      <c r="O18" s="16">
        <v>19</v>
      </c>
      <c r="P18" s="16">
        <v>32</v>
      </c>
      <c r="Q18" s="16">
        <v>21</v>
      </c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</row>
    <row r="19" spans="1:41" x14ac:dyDescent="0.25">
      <c r="A19" t="str">
        <f t="shared" si="3"/>
        <v>Bus 4</v>
      </c>
      <c r="B19" s="33" t="str">
        <f t="shared" si="1"/>
        <v>Bus 4</v>
      </c>
      <c r="C19" s="33" t="str">
        <f t="shared" si="1"/>
        <v>Bus 4</v>
      </c>
      <c r="D19" t="str">
        <f t="shared" si="2"/>
        <v>['Bus 4', 'Bus 4']</v>
      </c>
      <c r="G19" t="str">
        <f t="shared" si="4"/>
        <v>[25, 24, 19, 0, 21, 36, 38]</v>
      </c>
      <c r="H19" s="13">
        <v>0</v>
      </c>
      <c r="I19" s="6"/>
      <c r="J19" s="31" t="s">
        <v>18</v>
      </c>
      <c r="K19" s="16">
        <v>25</v>
      </c>
      <c r="L19" s="16">
        <v>24</v>
      </c>
      <c r="M19" s="16">
        <v>19</v>
      </c>
      <c r="N19" s="16">
        <v>0</v>
      </c>
      <c r="O19" s="16">
        <v>21</v>
      </c>
      <c r="P19" s="16">
        <v>36</v>
      </c>
      <c r="Q19" s="16">
        <v>38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</row>
    <row r="20" spans="1:41" x14ac:dyDescent="0.25">
      <c r="A20" t="str">
        <f t="shared" si="3"/>
        <v>Bus 5</v>
      </c>
      <c r="B20" s="33" t="str">
        <f t="shared" si="1"/>
        <v>Bus 5</v>
      </c>
      <c r="C20" s="33" t="str">
        <f t="shared" si="1"/>
        <v>Bus 5</v>
      </c>
      <c r="D20" t="str">
        <f t="shared" si="2"/>
        <v>['Bus 5', 'Bus 5']</v>
      </c>
      <c r="G20" t="str">
        <f t="shared" si="4"/>
        <v>[22, 42, 16, 39, 0, 17, 11]</v>
      </c>
      <c r="H20" s="13">
        <v>0</v>
      </c>
      <c r="I20" s="6"/>
      <c r="J20" s="31" t="s">
        <v>19</v>
      </c>
      <c r="K20" s="16">
        <v>22</v>
      </c>
      <c r="L20" s="16">
        <v>42</v>
      </c>
      <c r="M20" s="16">
        <v>16</v>
      </c>
      <c r="N20" s="16">
        <v>39</v>
      </c>
      <c r="O20" s="16">
        <v>0</v>
      </c>
      <c r="P20" s="16">
        <v>17</v>
      </c>
      <c r="Q20" s="16">
        <v>11</v>
      </c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</row>
    <row r="21" spans="1:41" x14ac:dyDescent="0.25">
      <c r="A21" t="str">
        <f t="shared" si="3"/>
        <v>Bus 6</v>
      </c>
      <c r="B21" s="33" t="str">
        <f t="shared" si="1"/>
        <v>Bus 6</v>
      </c>
      <c r="C21" s="33" t="str">
        <f t="shared" si="1"/>
        <v>Bus 6</v>
      </c>
      <c r="D21" t="str">
        <f t="shared" si="2"/>
        <v>['Bus 6', 'Bus 6']</v>
      </c>
      <c r="G21" t="str">
        <f t="shared" si="4"/>
        <v>[23, 27, 16, 34, 25, 0, 13]</v>
      </c>
      <c r="H21" s="13">
        <v>0</v>
      </c>
      <c r="I21" s="6"/>
      <c r="J21" s="31" t="s">
        <v>20</v>
      </c>
      <c r="K21" s="16">
        <v>23</v>
      </c>
      <c r="L21" s="16">
        <v>27</v>
      </c>
      <c r="M21" s="16">
        <v>16</v>
      </c>
      <c r="N21" s="16">
        <v>34</v>
      </c>
      <c r="O21" s="16">
        <v>25</v>
      </c>
      <c r="P21" s="16">
        <v>0</v>
      </c>
      <c r="Q21" s="16">
        <v>13</v>
      </c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</row>
    <row r="22" spans="1:41" x14ac:dyDescent="0.25">
      <c r="A22" t="str">
        <f t="shared" si="3"/>
        <v>Bus 7</v>
      </c>
      <c r="B22" s="33" t="str">
        <f t="shared" si="1"/>
        <v>Bus 7</v>
      </c>
      <c r="C22" s="33" t="str">
        <f t="shared" si="1"/>
        <v>Bus 7</v>
      </c>
      <c r="D22" t="str">
        <f t="shared" si="2"/>
        <v>['Bus 7', 'Bus 7']</v>
      </c>
      <c r="G22" t="str">
        <f t="shared" si="4"/>
        <v>[19, 19, 25, 37, 28, 19, 0]</v>
      </c>
      <c r="H22" s="13">
        <v>0</v>
      </c>
      <c r="I22" s="7"/>
      <c r="J22" s="31" t="s">
        <v>21</v>
      </c>
      <c r="K22" s="16">
        <v>19</v>
      </c>
      <c r="L22" s="16">
        <v>19</v>
      </c>
      <c r="M22" s="16">
        <v>25</v>
      </c>
      <c r="N22" s="16">
        <v>37</v>
      </c>
      <c r="O22" s="16">
        <v>28</v>
      </c>
      <c r="P22" s="16">
        <v>19</v>
      </c>
      <c r="Q22" s="16">
        <v>0</v>
      </c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</row>
    <row r="23" spans="1:41" x14ac:dyDescent="0.25">
      <c r="H23" s="13">
        <v>0</v>
      </c>
      <c r="K23" s="14"/>
      <c r="L23" s="14"/>
      <c r="M23" s="14"/>
      <c r="N23" s="14"/>
      <c r="O23" s="14"/>
      <c r="P23" s="14"/>
      <c r="Q23" s="14"/>
      <c r="R23" s="1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</row>
    <row r="24" spans="1:41" x14ac:dyDescent="0.25">
      <c r="H24" s="13">
        <v>0</v>
      </c>
      <c r="K24" s="14"/>
      <c r="L24" s="14"/>
      <c r="M24" s="14"/>
      <c r="N24" s="14"/>
      <c r="O24" s="14"/>
      <c r="P24" s="14"/>
      <c r="Q24" s="14"/>
      <c r="R24" s="14"/>
      <c r="S24" s="1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</row>
    <row r="25" spans="1:41" x14ac:dyDescent="0.25">
      <c r="H25" s="13">
        <v>0</v>
      </c>
      <c r="L25" s="19">
        <f>SUM(L27:L33)</f>
        <v>161</v>
      </c>
      <c r="M25" s="14"/>
      <c r="N25" s="14"/>
      <c r="O25" s="14"/>
      <c r="P25" s="14"/>
      <c r="Q25" s="14"/>
      <c r="R25" s="14"/>
      <c r="S25" s="14"/>
      <c r="T25" s="1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</row>
    <row r="26" spans="1:41" x14ac:dyDescent="0.25">
      <c r="H26" s="13">
        <v>0</v>
      </c>
      <c r="J26" t="s">
        <v>1</v>
      </c>
      <c r="K26" s="14" t="s">
        <v>0</v>
      </c>
      <c r="L26" s="14" t="s">
        <v>14</v>
      </c>
      <c r="M26" s="14"/>
      <c r="N26" s="14"/>
      <c r="O26" s="14"/>
      <c r="P26" s="14"/>
      <c r="Q26" s="14"/>
      <c r="R26" s="14"/>
      <c r="S26" s="14"/>
      <c r="T26" s="14"/>
      <c r="U26" s="1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</row>
    <row r="27" spans="1:41" x14ac:dyDescent="0.25">
      <c r="H27" s="13">
        <v>0</v>
      </c>
      <c r="J27" s="3">
        <v>1</v>
      </c>
      <c r="K27" s="17">
        <v>2</v>
      </c>
      <c r="L27" s="18" cm="1">
        <f t="array" ref="L27">INDEX($K$16:$Q$22, J27, K27)</f>
        <v>21</v>
      </c>
      <c r="M27" s="14"/>
      <c r="N27" s="14"/>
      <c r="O27" s="14"/>
      <c r="P27" s="14"/>
      <c r="Q27" s="14"/>
      <c r="R27" s="14"/>
      <c r="S27" s="14"/>
      <c r="T27" s="14"/>
      <c r="U27" s="14"/>
      <c r="V27" s="1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</row>
    <row r="28" spans="1:41" x14ac:dyDescent="0.25">
      <c r="H28" s="13">
        <v>0</v>
      </c>
      <c r="J28" s="3">
        <v>2</v>
      </c>
      <c r="K28" s="17">
        <v>7</v>
      </c>
      <c r="L28" s="18" cm="1">
        <f t="array" ref="L28">INDEX($K$16:$Q$22, J28, K28)</f>
        <v>25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</row>
    <row r="29" spans="1:41" x14ac:dyDescent="0.25">
      <c r="H29" s="13">
        <v>0</v>
      </c>
      <c r="J29" s="3">
        <v>3</v>
      </c>
      <c r="K29" s="17">
        <v>1</v>
      </c>
      <c r="L29" s="18" cm="1">
        <f t="array" ref="L29">INDEX($K$16:$Q$22, J29, K29)</f>
        <v>24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</row>
    <row r="30" spans="1:41" x14ac:dyDescent="0.25">
      <c r="H30" s="13">
        <v>0</v>
      </c>
      <c r="J30" s="3">
        <v>4</v>
      </c>
      <c r="K30" s="17">
        <v>5</v>
      </c>
      <c r="L30" s="18" cm="1">
        <f t="array" ref="L30">INDEX($K$16:$Q$22, J30, K30)</f>
        <v>21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</row>
    <row r="31" spans="1:41" x14ac:dyDescent="0.25">
      <c r="H31" s="13">
        <v>0</v>
      </c>
      <c r="J31" s="3">
        <v>5</v>
      </c>
      <c r="K31" s="17">
        <v>6</v>
      </c>
      <c r="L31" s="18" cm="1">
        <f t="array" ref="L31">INDEX($K$16:$Q$22, J31, K31)</f>
        <v>17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</row>
    <row r="32" spans="1:41" x14ac:dyDescent="0.25">
      <c r="H32" s="13">
        <v>0</v>
      </c>
      <c r="J32" s="3">
        <v>6</v>
      </c>
      <c r="K32" s="17">
        <v>3</v>
      </c>
      <c r="L32" s="18" cm="1">
        <f t="array" ref="L32">INDEX($K$16:$Q$22, J32, K32)</f>
        <v>16</v>
      </c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</row>
    <row r="33" spans="8:41" x14ac:dyDescent="0.25">
      <c r="H33" s="13">
        <v>0</v>
      </c>
      <c r="J33" s="3">
        <v>7</v>
      </c>
      <c r="K33" s="17">
        <v>4</v>
      </c>
      <c r="L33" s="18" cm="1">
        <f t="array" ref="L33">INDEX($K$16:$Q$22, J33, K33)</f>
        <v>37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</row>
    <row r="34" spans="8:41" x14ac:dyDescent="0.25">
      <c r="H34" s="13">
        <v>0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</row>
    <row r="35" spans="8:41" x14ac:dyDescent="0.25">
      <c r="H35" s="13">
        <v>0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</row>
    <row r="36" spans="8:41" x14ac:dyDescent="0.25">
      <c r="H36" s="13">
        <v>0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"/>
      <c r="AF36" s="14"/>
      <c r="AG36" s="14"/>
      <c r="AH36" s="14"/>
      <c r="AI36" s="14"/>
      <c r="AJ36" s="14"/>
      <c r="AK36" s="14"/>
      <c r="AL36" s="14"/>
      <c r="AM36" s="14"/>
      <c r="AN36" s="14"/>
      <c r="AO36" s="14"/>
    </row>
    <row r="37" spans="8:41" x14ac:dyDescent="0.25">
      <c r="H37" s="13">
        <v>0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"/>
      <c r="AG37" s="14"/>
      <c r="AH37" s="14"/>
      <c r="AI37" s="14"/>
      <c r="AJ37" s="14"/>
      <c r="AK37" s="14"/>
      <c r="AL37" s="14"/>
      <c r="AM37" s="14"/>
      <c r="AN37" s="14"/>
      <c r="AO37" s="14"/>
    </row>
    <row r="38" spans="8:41" x14ac:dyDescent="0.25">
      <c r="H38" s="13">
        <v>0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"/>
      <c r="AH38" s="14"/>
      <c r="AI38" s="14"/>
      <c r="AJ38" s="14"/>
      <c r="AK38" s="14"/>
      <c r="AL38" s="14"/>
      <c r="AM38" s="14"/>
      <c r="AN38" s="14"/>
      <c r="AO38" s="14"/>
    </row>
    <row r="39" spans="8:41" x14ac:dyDescent="0.25">
      <c r="H39" s="13">
        <v>0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"/>
      <c r="AI39" s="14"/>
      <c r="AJ39" s="14"/>
      <c r="AK39" s="14"/>
      <c r="AL39" s="14"/>
      <c r="AM39" s="14"/>
      <c r="AN39" s="14"/>
      <c r="AO39" s="14"/>
    </row>
    <row r="40" spans="8:41" x14ac:dyDescent="0.25">
      <c r="H40" s="13">
        <v>0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"/>
      <c r="AJ40" s="14"/>
      <c r="AK40" s="14"/>
      <c r="AL40" s="14"/>
      <c r="AM40" s="14"/>
      <c r="AN40" s="14"/>
      <c r="AO40" s="14"/>
    </row>
    <row r="41" spans="8:41" x14ac:dyDescent="0.25">
      <c r="H41" s="13">
        <v>0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"/>
      <c r="AK41" s="14"/>
      <c r="AL41" s="14"/>
      <c r="AM41" s="14"/>
      <c r="AN41" s="14"/>
      <c r="AO41" s="14"/>
    </row>
    <row r="42" spans="8:41" x14ac:dyDescent="0.25">
      <c r="H42" s="13">
        <v>0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"/>
      <c r="AL42" s="14"/>
      <c r="AM42" s="14"/>
      <c r="AN42" s="14"/>
      <c r="AO42" s="14"/>
    </row>
    <row r="43" spans="8:41" x14ac:dyDescent="0.25">
      <c r="H43" s="13">
        <v>0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"/>
      <c r="AM43" s="14"/>
      <c r="AN43" s="14"/>
      <c r="AO43" s="14"/>
    </row>
    <row r="44" spans="8:41" x14ac:dyDescent="0.25">
      <c r="H44" s="13">
        <v>0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"/>
      <c r="AN44" s="14"/>
      <c r="AO44" s="14"/>
    </row>
    <row r="45" spans="8:41" x14ac:dyDescent="0.25">
      <c r="H45" s="13">
        <v>0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"/>
      <c r="AO45" s="14"/>
    </row>
    <row r="46" spans="8:41" x14ac:dyDescent="0.25">
      <c r="H46" s="13">
        <v>0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B828-9741-447B-BA36-E2F61248994A}">
  <sheetPr>
    <tabColor theme="9" tint="0.59999389629810485"/>
  </sheetPr>
  <dimension ref="A2:AO46"/>
  <sheetViews>
    <sheetView zoomScaleNormal="100" workbookViewId="0">
      <selection activeCell="K7" sqref="K7"/>
    </sheetView>
  </sheetViews>
  <sheetFormatPr defaultRowHeight="15" x14ac:dyDescent="0.25"/>
  <cols>
    <col min="7" max="7" width="12.42578125" bestFit="1" customWidth="1"/>
    <col min="8" max="8" width="12.42578125" customWidth="1"/>
    <col min="9" max="9" width="16.7109375" customWidth="1"/>
    <col min="10" max="10" width="14.7109375" customWidth="1"/>
    <col min="11" max="41" width="12.7109375" customWidth="1"/>
  </cols>
  <sheetData>
    <row r="2" spans="1:41" x14ac:dyDescent="0.25">
      <c r="I2" s="4" t="s">
        <v>11</v>
      </c>
      <c r="J2" s="16"/>
    </row>
    <row r="3" spans="1:41" x14ac:dyDescent="0.25">
      <c r="I3" s="4" t="s">
        <v>12</v>
      </c>
      <c r="J3" s="16" t="s">
        <v>9</v>
      </c>
    </row>
    <row r="5" spans="1:41" x14ac:dyDescent="0.25">
      <c r="I5" s="11" t="str">
        <f>J5 &amp; " = " &amp; K5</f>
        <v>POS_NAME = ['Airplane 1', 'Airplane 2', 'Airplane 3', 'Airplane 4', 'Airplane 5', 'Airplane 6', 'Airplane 7']</v>
      </c>
      <c r="J5" t="s">
        <v>5</v>
      </c>
      <c r="K5" t="str" cm="1">
        <f t="array" ref="K5">"['" &amp; _xlfn.TEXTJOIN("', '", TRUE, J2  &amp; "" &amp; J16:J22) &amp; "']"</f>
        <v>['Airplane 1', 'Airplane 2', 'Airplane 3', 'Airplane 4', 'Airplane 5', 'Airplane 6', 'Airplane 7']</v>
      </c>
    </row>
    <row r="6" spans="1:41" x14ac:dyDescent="0.25">
      <c r="I6" s="11" t="str">
        <f>J6 &amp; " = " &amp; K6</f>
        <v>POS = [['Airplane 1', 'Airplane 1'], 
['Airplane 2', 'Airplane 2'], 
['Airplane 3', 'Airplane 3'], 
['Airplane 4', 'Airplane 4'], 
['Airplane 5', 'Airplane 5'], 
['Airplane 6', 'Airplane 6'], 
['Airplane 7', 'Airplane 7']]</v>
      </c>
      <c r="J6" t="s">
        <v>3</v>
      </c>
      <c r="K6" t="str">
        <f>"[" &amp; _xlfn.TEXTJOIN(", " &amp; CHAR(10), TRUE, D16:D46) &amp; "]"</f>
        <v>[['Airplane 1', 'Airplane 1'], 
['Airplane 2', 'Airplane 2'], 
['Airplane 3', 'Airplane 3'], 
['Airplane 4', 'Airplane 4'], 
['Airplane 5', 'Airplane 5'], 
['Airplane 6', 'Airplane 6'], 
['Airplane 7', 'Airplane 7']]</v>
      </c>
    </row>
    <row r="7" spans="1:41" x14ac:dyDescent="0.25">
      <c r="I7" s="11" t="str">
        <f t="shared" ref="I7" si="0">J7 &amp; " = " &amp; K7</f>
        <v>DIST = [[0, 0.9, 1.1, 1, 2.8, 1.8, 2.5], 
[0.8, 0, 1.7, 1.8, 3.1, 1.8, 2.4], 
[1.1, 1.6, 0, 1.4, 1.7, 1.7, 1.7], 
[0.9, 1.9, 1.3, 0, 2.7, 2.8, 2.9], 
[2.8, 3, 1.6, 2.8, 0, 2, 1.3], 
[1.9, 1.7, 1.8, 2.8, 2.2, 0, 1.2], 
[2.6, 2.5, 1.7, 2.9, 1.3, 1.2, 0]]</v>
      </c>
      <c r="J7" t="s">
        <v>4</v>
      </c>
      <c r="K7" t="str">
        <f>"[" &amp; _xlfn.TEXTJOIN(", " &amp; CHAR(10), TRUE, G16:G46) &amp; "]"</f>
        <v>[[0, 0.9, 1.1, 1, 2.8, 1.8, 2.5], 
[0.8, 0, 1.7, 1.8, 3.1, 1.8, 2.4], 
[1.1, 1.6, 0, 1.4, 1.7, 1.7, 1.7], 
[0.9, 1.9, 1.3, 0, 2.7, 2.8, 2.9], 
[2.8, 3, 1.6, 2.8, 0, 2, 1.3], 
[1.9, 1.7, 1.8, 2.8, 2.2, 0, 1.2], 
[2.6, 2.5, 1.7, 2.9, 1.3, 1.2, 0]]</v>
      </c>
    </row>
    <row r="9" spans="1:41" s="2" customFormat="1" x14ac:dyDescent="0.25">
      <c r="N9"/>
      <c r="O9"/>
    </row>
    <row r="13" spans="1:41" x14ac:dyDescent="0.25">
      <c r="K13" s="15" t="str">
        <f>"Travel Time - " &amp; J2 &amp; " (" &amp; J3 &amp; ")"</f>
        <v>Travel Time -  (Hours)</v>
      </c>
    </row>
    <row r="14" spans="1:41" x14ac:dyDescent="0.25">
      <c r="K14" s="34" t="s">
        <v>0</v>
      </c>
      <c r="L14" s="8"/>
      <c r="M14" s="8"/>
      <c r="N14" s="8"/>
      <c r="O14" s="8"/>
      <c r="P14" s="8"/>
      <c r="Q14" s="9"/>
    </row>
    <row r="15" spans="1:41" x14ac:dyDescent="0.25">
      <c r="A15" s="5" t="s">
        <v>8</v>
      </c>
      <c r="B15" s="5" t="s">
        <v>6</v>
      </c>
      <c r="C15" s="5" t="s">
        <v>7</v>
      </c>
      <c r="D15" s="12" t="str">
        <f>"[" &amp; _xlfn.TEXTJOIN(", ", TRUE, D16:D46) &amp; "]"</f>
        <v>[['Airplane 1', 'Airplane 1'], ['Airplane 2', 'Airplane 2'], ['Airplane 3', 'Airplane 3'], ['Airplane 4', 'Airplane 4'], ['Airplane 5', 'Airplane 5'], ['Airplane 6', 'Airplane 6'], ['Airplane 7', 'Airplane 7']]</v>
      </c>
      <c r="G15" t="s">
        <v>2</v>
      </c>
      <c r="K15" s="30" t="str">
        <f t="array" ref="K15:Q15">TRANSPOSE(J16:J22)</f>
        <v>Airplane 1</v>
      </c>
      <c r="L15" s="30" t="str">
        <v>Airplane 2</v>
      </c>
      <c r="M15" s="30" t="str">
        <v>Airplane 3</v>
      </c>
      <c r="N15" s="30" t="str">
        <v>Airplane 4</v>
      </c>
      <c r="O15" s="30" t="str">
        <v>Airplane 5</v>
      </c>
      <c r="P15" s="30" t="str">
        <v>Airplane 6</v>
      </c>
      <c r="Q15" s="30" t="str">
        <v>Airplane 7</v>
      </c>
    </row>
    <row r="16" spans="1:41" x14ac:dyDescent="0.25">
      <c r="A16" t="str">
        <f>J16</f>
        <v>Airplane 1</v>
      </c>
      <c r="B16" s="33" t="str">
        <f t="shared" ref="B16:C22" si="1">$A16</f>
        <v>Airplane 1</v>
      </c>
      <c r="C16" s="33" t="str">
        <f t="shared" si="1"/>
        <v>Airplane 1</v>
      </c>
      <c r="D16" t="str">
        <f t="shared" ref="D16:D22" si="2">"['" &amp; B16 &amp; "', '" &amp; C16 &amp; "']"</f>
        <v>['Airplane 1', 'Airplane 1']</v>
      </c>
      <c r="G16" t="str">
        <f>"[" &amp; _xlfn.TEXTJOIN(", ", TRUE, K16:Q16) &amp; "]"</f>
        <v>[0, 0.9, 1.1, 1, 2.8, 1.8, 2.5]</v>
      </c>
      <c r="H16" s="13">
        <v>0</v>
      </c>
      <c r="I16" s="10" t="s">
        <v>1</v>
      </c>
      <c r="J16" s="32" t="s">
        <v>22</v>
      </c>
      <c r="K16" s="16">
        <v>0</v>
      </c>
      <c r="L16" s="16">
        <v>0.9</v>
      </c>
      <c r="M16" s="16">
        <v>1.1000000000000001</v>
      </c>
      <c r="N16" s="16">
        <v>1</v>
      </c>
      <c r="O16" s="16">
        <v>2.8</v>
      </c>
      <c r="P16" s="16">
        <v>1.8</v>
      </c>
      <c r="Q16" s="16">
        <v>2.5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</row>
    <row r="17" spans="1:41" x14ac:dyDescent="0.25">
      <c r="A17" t="str">
        <f t="shared" ref="A17:A22" si="3">J17</f>
        <v>Airplane 2</v>
      </c>
      <c r="B17" s="33" t="str">
        <f t="shared" si="1"/>
        <v>Airplane 2</v>
      </c>
      <c r="C17" s="33" t="str">
        <f t="shared" si="1"/>
        <v>Airplane 2</v>
      </c>
      <c r="D17" t="str">
        <f t="shared" si="2"/>
        <v>['Airplane 2', 'Airplane 2']</v>
      </c>
      <c r="G17" t="str">
        <f t="shared" ref="G17:G22" si="4">"[" &amp; _xlfn.TEXTJOIN(", ", TRUE, K17:Q17) &amp; "]"</f>
        <v>[0.8, 0, 1.7, 1.8, 3.1, 1.8, 2.4]</v>
      </c>
      <c r="H17" s="13">
        <v>0</v>
      </c>
      <c r="I17" s="6"/>
      <c r="J17" s="32" t="s">
        <v>23</v>
      </c>
      <c r="K17" s="16">
        <v>0.8</v>
      </c>
      <c r="L17" s="16">
        <v>0</v>
      </c>
      <c r="M17" s="16">
        <v>1.7</v>
      </c>
      <c r="N17" s="16">
        <v>1.8</v>
      </c>
      <c r="O17" s="16">
        <v>3.1</v>
      </c>
      <c r="P17" s="16">
        <v>1.8</v>
      </c>
      <c r="Q17" s="16">
        <v>2.4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</row>
    <row r="18" spans="1:41" x14ac:dyDescent="0.25">
      <c r="A18" t="str">
        <f t="shared" si="3"/>
        <v>Airplane 3</v>
      </c>
      <c r="B18" s="33" t="str">
        <f t="shared" si="1"/>
        <v>Airplane 3</v>
      </c>
      <c r="C18" s="33" t="str">
        <f t="shared" si="1"/>
        <v>Airplane 3</v>
      </c>
      <c r="D18" t="str">
        <f t="shared" si="2"/>
        <v>['Airplane 3', 'Airplane 3']</v>
      </c>
      <c r="G18" t="str">
        <f t="shared" si="4"/>
        <v>[1.1, 1.6, 0, 1.4, 1.7, 1.7, 1.7]</v>
      </c>
      <c r="H18" s="13">
        <v>0</v>
      </c>
      <c r="I18" s="6"/>
      <c r="J18" s="32" t="s">
        <v>24</v>
      </c>
      <c r="K18" s="16">
        <v>1.1000000000000001</v>
      </c>
      <c r="L18" s="16">
        <v>1.6</v>
      </c>
      <c r="M18" s="16">
        <v>0</v>
      </c>
      <c r="N18" s="16">
        <v>1.4</v>
      </c>
      <c r="O18" s="16">
        <v>1.7</v>
      </c>
      <c r="P18" s="16">
        <v>1.7</v>
      </c>
      <c r="Q18" s="16">
        <v>1.7</v>
      </c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</row>
    <row r="19" spans="1:41" x14ac:dyDescent="0.25">
      <c r="A19" t="str">
        <f t="shared" si="3"/>
        <v>Airplane 4</v>
      </c>
      <c r="B19" s="33" t="str">
        <f t="shared" si="1"/>
        <v>Airplane 4</v>
      </c>
      <c r="C19" s="33" t="str">
        <f t="shared" si="1"/>
        <v>Airplane 4</v>
      </c>
      <c r="D19" t="str">
        <f t="shared" si="2"/>
        <v>['Airplane 4', 'Airplane 4']</v>
      </c>
      <c r="G19" t="str">
        <f t="shared" si="4"/>
        <v>[0.9, 1.9, 1.3, 0, 2.7, 2.8, 2.9]</v>
      </c>
      <c r="H19" s="13">
        <v>0</v>
      </c>
      <c r="I19" s="6"/>
      <c r="J19" s="32" t="s">
        <v>25</v>
      </c>
      <c r="K19" s="16">
        <v>0.9</v>
      </c>
      <c r="L19" s="16">
        <v>1.9</v>
      </c>
      <c r="M19" s="16">
        <v>1.3</v>
      </c>
      <c r="N19" s="16">
        <v>0</v>
      </c>
      <c r="O19" s="16">
        <v>2.7</v>
      </c>
      <c r="P19" s="16">
        <v>2.8</v>
      </c>
      <c r="Q19" s="16">
        <v>2.9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</row>
    <row r="20" spans="1:41" x14ac:dyDescent="0.25">
      <c r="A20" t="str">
        <f t="shared" si="3"/>
        <v>Airplane 5</v>
      </c>
      <c r="B20" s="33" t="str">
        <f t="shared" si="1"/>
        <v>Airplane 5</v>
      </c>
      <c r="C20" s="33" t="str">
        <f t="shared" si="1"/>
        <v>Airplane 5</v>
      </c>
      <c r="D20" t="str">
        <f t="shared" si="2"/>
        <v>['Airplane 5', 'Airplane 5']</v>
      </c>
      <c r="G20" t="str">
        <f t="shared" si="4"/>
        <v>[2.8, 3, 1.6, 2.8, 0, 2, 1.3]</v>
      </c>
      <c r="H20" s="13">
        <v>0</v>
      </c>
      <c r="I20" s="6"/>
      <c r="J20" s="32" t="s">
        <v>26</v>
      </c>
      <c r="K20" s="16">
        <v>2.8</v>
      </c>
      <c r="L20" s="16">
        <v>3</v>
      </c>
      <c r="M20" s="16">
        <v>1.6</v>
      </c>
      <c r="N20" s="16">
        <v>2.8</v>
      </c>
      <c r="O20" s="16">
        <v>0</v>
      </c>
      <c r="P20" s="16">
        <v>2</v>
      </c>
      <c r="Q20" s="16">
        <v>1.3</v>
      </c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</row>
    <row r="21" spans="1:41" x14ac:dyDescent="0.25">
      <c r="A21" t="str">
        <f t="shared" si="3"/>
        <v>Airplane 6</v>
      </c>
      <c r="B21" s="33" t="str">
        <f t="shared" si="1"/>
        <v>Airplane 6</v>
      </c>
      <c r="C21" s="33" t="str">
        <f t="shared" si="1"/>
        <v>Airplane 6</v>
      </c>
      <c r="D21" t="str">
        <f t="shared" si="2"/>
        <v>['Airplane 6', 'Airplane 6']</v>
      </c>
      <c r="G21" t="str">
        <f t="shared" si="4"/>
        <v>[1.9, 1.7, 1.8, 2.8, 2.2, 0, 1.2]</v>
      </c>
      <c r="H21" s="13">
        <v>0</v>
      </c>
      <c r="I21" s="6"/>
      <c r="J21" s="32" t="s">
        <v>27</v>
      </c>
      <c r="K21" s="16">
        <v>1.9</v>
      </c>
      <c r="L21" s="16">
        <v>1.7</v>
      </c>
      <c r="M21" s="16">
        <v>1.8</v>
      </c>
      <c r="N21" s="16">
        <v>2.8</v>
      </c>
      <c r="O21" s="16">
        <v>2.2000000000000002</v>
      </c>
      <c r="P21" s="16">
        <v>0</v>
      </c>
      <c r="Q21" s="16">
        <v>1.2</v>
      </c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</row>
    <row r="22" spans="1:41" x14ac:dyDescent="0.25">
      <c r="A22" t="str">
        <f t="shared" si="3"/>
        <v>Airplane 7</v>
      </c>
      <c r="B22" s="33" t="str">
        <f t="shared" si="1"/>
        <v>Airplane 7</v>
      </c>
      <c r="C22" s="33" t="str">
        <f t="shared" si="1"/>
        <v>Airplane 7</v>
      </c>
      <c r="D22" t="str">
        <f t="shared" si="2"/>
        <v>['Airplane 7', 'Airplane 7']</v>
      </c>
      <c r="G22" t="str">
        <f t="shared" si="4"/>
        <v>[2.6, 2.5, 1.7, 2.9, 1.3, 1.2, 0]</v>
      </c>
      <c r="H22" s="13">
        <v>0</v>
      </c>
      <c r="I22" s="7"/>
      <c r="J22" s="32" t="s">
        <v>28</v>
      </c>
      <c r="K22" s="16">
        <v>2.6</v>
      </c>
      <c r="L22" s="16">
        <v>2.5</v>
      </c>
      <c r="M22" s="16">
        <v>1.7</v>
      </c>
      <c r="N22" s="16">
        <v>2.9</v>
      </c>
      <c r="O22" s="16">
        <v>1.3</v>
      </c>
      <c r="P22" s="16">
        <v>1.2</v>
      </c>
      <c r="Q22" s="16">
        <v>0</v>
      </c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</row>
    <row r="23" spans="1:41" x14ac:dyDescent="0.25">
      <c r="H23" s="13">
        <v>0</v>
      </c>
      <c r="K23" s="14"/>
      <c r="L23" s="14"/>
      <c r="M23" s="14"/>
      <c r="N23" s="14"/>
      <c r="O23" s="14"/>
      <c r="P23" s="14"/>
      <c r="Q23" s="14"/>
      <c r="R23" s="1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</row>
    <row r="24" spans="1:41" x14ac:dyDescent="0.25">
      <c r="H24" s="13">
        <v>0</v>
      </c>
      <c r="K24" s="14"/>
      <c r="L24" s="14"/>
      <c r="M24" s="14"/>
      <c r="N24" s="14"/>
      <c r="O24" s="14"/>
      <c r="P24" s="14"/>
      <c r="Q24" s="14"/>
      <c r="R24" s="14"/>
      <c r="S24" s="1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</row>
    <row r="25" spans="1:41" x14ac:dyDescent="0.25">
      <c r="H25" s="13">
        <v>0</v>
      </c>
      <c r="K25" s="14"/>
      <c r="L25" s="14"/>
      <c r="M25" s="14"/>
      <c r="N25" s="14"/>
      <c r="O25" s="14"/>
      <c r="P25" s="14"/>
      <c r="Q25" s="14"/>
      <c r="R25" s="14"/>
      <c r="S25" s="14"/>
      <c r="T25" s="1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</row>
    <row r="26" spans="1:41" x14ac:dyDescent="0.25">
      <c r="H26" s="13">
        <v>0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</row>
    <row r="27" spans="1:41" x14ac:dyDescent="0.25">
      <c r="H27" s="13">
        <v>0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</row>
    <row r="28" spans="1:41" x14ac:dyDescent="0.25">
      <c r="H28" s="13">
        <v>0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</row>
    <row r="29" spans="1:41" x14ac:dyDescent="0.25">
      <c r="H29" s="13">
        <v>0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</row>
    <row r="30" spans="1:41" x14ac:dyDescent="0.25">
      <c r="H30" s="13">
        <v>0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</row>
    <row r="31" spans="1:41" x14ac:dyDescent="0.25">
      <c r="H31" s="13">
        <v>0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</row>
    <row r="32" spans="1:41" x14ac:dyDescent="0.25">
      <c r="H32" s="13">
        <v>0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</row>
    <row r="33" spans="8:41" x14ac:dyDescent="0.25">
      <c r="H33" s="13">
        <v>0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</row>
    <row r="34" spans="8:41" x14ac:dyDescent="0.25">
      <c r="H34" s="13">
        <v>0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</row>
    <row r="35" spans="8:41" x14ac:dyDescent="0.25">
      <c r="H35" s="13">
        <v>0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</row>
    <row r="36" spans="8:41" x14ac:dyDescent="0.25">
      <c r="H36" s="13">
        <v>0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"/>
      <c r="AF36" s="14"/>
      <c r="AG36" s="14"/>
      <c r="AH36" s="14"/>
      <c r="AI36" s="14"/>
      <c r="AJ36" s="14"/>
      <c r="AK36" s="14"/>
      <c r="AL36" s="14"/>
      <c r="AM36" s="14"/>
      <c r="AN36" s="14"/>
      <c r="AO36" s="14"/>
    </row>
    <row r="37" spans="8:41" x14ac:dyDescent="0.25">
      <c r="H37" s="13">
        <v>0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"/>
      <c r="AG37" s="14"/>
      <c r="AH37" s="14"/>
      <c r="AI37" s="14"/>
      <c r="AJ37" s="14"/>
      <c r="AK37" s="14"/>
      <c r="AL37" s="14"/>
      <c r="AM37" s="14"/>
      <c r="AN37" s="14"/>
      <c r="AO37" s="14"/>
    </row>
    <row r="38" spans="8:41" x14ac:dyDescent="0.25">
      <c r="H38" s="13">
        <v>0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"/>
      <c r="AH38" s="14"/>
      <c r="AI38" s="14"/>
      <c r="AJ38" s="14"/>
      <c r="AK38" s="14"/>
      <c r="AL38" s="14"/>
      <c r="AM38" s="14"/>
      <c r="AN38" s="14"/>
      <c r="AO38" s="14"/>
    </row>
    <row r="39" spans="8:41" x14ac:dyDescent="0.25">
      <c r="H39" s="13">
        <v>0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"/>
      <c r="AI39" s="14"/>
      <c r="AJ39" s="14"/>
      <c r="AK39" s="14"/>
      <c r="AL39" s="14"/>
      <c r="AM39" s="14"/>
      <c r="AN39" s="14"/>
      <c r="AO39" s="14"/>
    </row>
    <row r="40" spans="8:41" x14ac:dyDescent="0.25">
      <c r="H40" s="13">
        <v>0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"/>
      <c r="AJ40" s="14"/>
      <c r="AK40" s="14"/>
      <c r="AL40" s="14"/>
      <c r="AM40" s="14"/>
      <c r="AN40" s="14"/>
      <c r="AO40" s="14"/>
    </row>
    <row r="41" spans="8:41" x14ac:dyDescent="0.25">
      <c r="H41" s="13">
        <v>0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"/>
      <c r="AK41" s="14"/>
      <c r="AL41" s="14"/>
      <c r="AM41" s="14"/>
      <c r="AN41" s="14"/>
      <c r="AO41" s="14"/>
    </row>
    <row r="42" spans="8:41" x14ac:dyDescent="0.25">
      <c r="H42" s="13">
        <v>0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"/>
      <c r="AL42" s="14"/>
      <c r="AM42" s="14"/>
      <c r="AN42" s="14"/>
      <c r="AO42" s="14"/>
    </row>
    <row r="43" spans="8:41" x14ac:dyDescent="0.25">
      <c r="H43" s="13">
        <v>0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"/>
      <c r="AM43" s="14"/>
      <c r="AN43" s="14"/>
      <c r="AO43" s="14"/>
    </row>
    <row r="44" spans="8:41" x14ac:dyDescent="0.25">
      <c r="H44" s="13">
        <v>0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"/>
      <c r="AN44" s="14"/>
      <c r="AO44" s="14"/>
    </row>
    <row r="45" spans="8:41" x14ac:dyDescent="0.25">
      <c r="H45" s="13">
        <v>0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"/>
      <c r="AO45" s="14"/>
    </row>
    <row r="46" spans="8:41" x14ac:dyDescent="0.25">
      <c r="H46" s="13">
        <v>0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B461-B022-4B5D-8AC3-DA2886F8176E}">
  <sheetPr>
    <tabColor theme="9" tint="0.59999389629810485"/>
  </sheetPr>
  <dimension ref="A2:AO46"/>
  <sheetViews>
    <sheetView zoomScaleNormal="100" workbookViewId="0">
      <selection activeCell="K7" sqref="K7"/>
    </sheetView>
  </sheetViews>
  <sheetFormatPr defaultRowHeight="15" x14ac:dyDescent="0.25"/>
  <cols>
    <col min="7" max="7" width="12.42578125" bestFit="1" customWidth="1"/>
    <col min="8" max="8" width="12.42578125" customWidth="1"/>
    <col min="9" max="9" width="16.7109375" customWidth="1"/>
    <col min="10" max="10" width="14.7109375" customWidth="1"/>
    <col min="11" max="41" width="12.7109375" customWidth="1"/>
  </cols>
  <sheetData>
    <row r="2" spans="1:41" x14ac:dyDescent="0.25">
      <c r="I2" s="4" t="s">
        <v>11</v>
      </c>
      <c r="J2" s="16"/>
    </row>
    <row r="3" spans="1:41" x14ac:dyDescent="0.25">
      <c r="I3" s="4" t="s">
        <v>12</v>
      </c>
      <c r="J3" s="16" t="s">
        <v>10</v>
      </c>
    </row>
    <row r="5" spans="1:41" x14ac:dyDescent="0.25">
      <c r="I5" s="11" t="str">
        <f>J5 &amp; " = " &amp; K5</f>
        <v>POS_NAME = ['Airplane 1', 'Airplane 2', 'Airplane 3', 'Airplane 4', 'Airplane 5', 'Airplane 6', 'Airplane 7']</v>
      </c>
      <c r="J5" t="s">
        <v>5</v>
      </c>
      <c r="K5" t="str" cm="1">
        <f t="array" ref="K5">"['" &amp; _xlfn.TEXTJOIN("', '", TRUE, J2  &amp; "" &amp; J16:J22) &amp; "']"</f>
        <v>['Airplane 1', 'Airplane 2', 'Airplane 3', 'Airplane 4', 'Airplane 5', 'Airplane 6', 'Airplane 7']</v>
      </c>
    </row>
    <row r="6" spans="1:41" x14ac:dyDescent="0.25">
      <c r="I6" s="11" t="str">
        <f>J6 &amp; " = " &amp; K6</f>
        <v>POS = [['Airplane 1', 'Airplane 1'], 
['Airplane 2', 'Airplane 2'], 
['Airplane 3', 'Airplane 3'], 
['Airplane 4', 'Airplane 4'], 
['Airplane 5', 'Airplane 5'], 
['Airplane 6', 'Airplane 6'], 
['Airplane 7', 'Airplane 7']]</v>
      </c>
      <c r="J6" t="s">
        <v>3</v>
      </c>
      <c r="K6" t="str">
        <f>"[" &amp; _xlfn.TEXTJOIN(", " &amp; CHAR(10), TRUE, D16:D46) &amp; "]"</f>
        <v>[['Airplane 1', 'Airplane 1'], 
['Airplane 2', 'Airplane 2'], 
['Airplane 3', 'Airplane 3'], 
['Airplane 4', 'Airplane 4'], 
['Airplane 5', 'Airplane 5'], 
['Airplane 6', 'Airplane 6'], 
['Airplane 7', 'Airplane 7']]</v>
      </c>
    </row>
    <row r="7" spans="1:41" x14ac:dyDescent="0.25">
      <c r="I7" s="11" t="str">
        <f t="shared" ref="I7" si="0">J7 &amp; " = " &amp; K7</f>
        <v>COST = [[0, 85, 160, 99, 280, 194, 302], 
[123, 0, 223, 232, 385, 234, 312], 
[162, 240, 0, 202, 175, 213, 209], 
[150, 248, 197, 0, 291, 295, 349], 
[344, 327, 193, 314, 0, 258, 132], 
[202, 176, 201, 281, 246, 0, 181], 
[326, 271, 230, 318, 130, 174, 0]]</v>
      </c>
      <c r="J7" t="s">
        <v>13</v>
      </c>
      <c r="K7" t="str">
        <f>"[" &amp; _xlfn.TEXTJOIN(", " &amp; CHAR(10), TRUE, G16:G46) &amp; "]"</f>
        <v>[[0, 85, 160, 99, 280, 194, 302], 
[123, 0, 223, 232, 385, 234, 312], 
[162, 240, 0, 202, 175, 213, 209], 
[150, 248, 197, 0, 291, 295, 349], 
[344, 327, 193, 314, 0, 258, 132], 
[202, 176, 201, 281, 246, 0, 181], 
[326, 271, 230, 318, 130, 174, 0]]</v>
      </c>
    </row>
    <row r="9" spans="1:41" s="2" customFormat="1" x14ac:dyDescent="0.25">
      <c r="N9"/>
      <c r="O9"/>
    </row>
    <row r="13" spans="1:41" x14ac:dyDescent="0.25">
      <c r="K13" s="15" t="str">
        <f>"Travel Time - " &amp; J2 &amp; " (" &amp; J3 &amp; ")"</f>
        <v>Travel Time -  (USD)</v>
      </c>
    </row>
    <row r="14" spans="1:41" x14ac:dyDescent="0.25">
      <c r="K14" s="34" t="s">
        <v>0</v>
      </c>
      <c r="L14" s="8"/>
      <c r="M14" s="8"/>
      <c r="N14" s="8"/>
      <c r="O14" s="8"/>
      <c r="P14" s="8"/>
      <c r="Q14" s="9"/>
    </row>
    <row r="15" spans="1:41" x14ac:dyDescent="0.25">
      <c r="A15" s="5" t="s">
        <v>8</v>
      </c>
      <c r="B15" s="5" t="s">
        <v>6</v>
      </c>
      <c r="C15" s="5" t="s">
        <v>7</v>
      </c>
      <c r="D15" s="12" t="str">
        <f>"[" &amp; _xlfn.TEXTJOIN(", ", TRUE, D16:D46) &amp; "]"</f>
        <v>[['Airplane 1', 'Airplane 1'], ['Airplane 2', 'Airplane 2'], ['Airplane 3', 'Airplane 3'], ['Airplane 4', 'Airplane 4'], ['Airplane 5', 'Airplane 5'], ['Airplane 6', 'Airplane 6'], ['Airplane 7', 'Airplane 7']]</v>
      </c>
      <c r="G15" t="s">
        <v>2</v>
      </c>
      <c r="K15" s="30" t="str">
        <f t="array" ref="K15:Q15">TRANSPOSE(J16:J22)</f>
        <v>Airplane 1</v>
      </c>
      <c r="L15" s="30" t="str">
        <v>Airplane 2</v>
      </c>
      <c r="M15" s="30" t="str">
        <v>Airplane 3</v>
      </c>
      <c r="N15" s="30" t="str">
        <v>Airplane 4</v>
      </c>
      <c r="O15" s="30" t="str">
        <v>Airplane 5</v>
      </c>
      <c r="P15" s="30" t="str">
        <v>Airplane 6</v>
      </c>
      <c r="Q15" s="30" t="str">
        <v>Airplane 7</v>
      </c>
    </row>
    <row r="16" spans="1:41" x14ac:dyDescent="0.25">
      <c r="A16" t="str">
        <f>J16</f>
        <v>Airplane 1</v>
      </c>
      <c r="B16" s="33" t="str">
        <f t="shared" ref="B16:C22" si="1">$A16</f>
        <v>Airplane 1</v>
      </c>
      <c r="C16" s="33" t="str">
        <f t="shared" si="1"/>
        <v>Airplane 1</v>
      </c>
      <c r="D16" t="str">
        <f t="shared" ref="D16:D22" si="2">"['" &amp; B16 &amp; "', '" &amp; C16 &amp; "']"</f>
        <v>['Airplane 1', 'Airplane 1']</v>
      </c>
      <c r="G16" t="str">
        <f>"[" &amp; _xlfn.TEXTJOIN(", ", TRUE, K16:Q16) &amp; "]"</f>
        <v>[0, 85, 160, 99, 280, 194, 302]</v>
      </c>
      <c r="H16" s="13">
        <v>0</v>
      </c>
      <c r="I16" s="10" t="s">
        <v>1</v>
      </c>
      <c r="J16" s="32" t="s">
        <v>22</v>
      </c>
      <c r="K16" s="16">
        <v>0</v>
      </c>
      <c r="L16" s="16">
        <v>85</v>
      </c>
      <c r="M16" s="16">
        <v>160</v>
      </c>
      <c r="N16" s="16">
        <v>99</v>
      </c>
      <c r="O16" s="16">
        <v>280</v>
      </c>
      <c r="P16" s="16">
        <v>194</v>
      </c>
      <c r="Q16" s="16">
        <v>302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</row>
    <row r="17" spans="1:41" x14ac:dyDescent="0.25">
      <c r="A17" t="str">
        <f t="shared" ref="A17:A22" si="3">J17</f>
        <v>Airplane 2</v>
      </c>
      <c r="B17" s="33" t="str">
        <f t="shared" si="1"/>
        <v>Airplane 2</v>
      </c>
      <c r="C17" s="33" t="str">
        <f t="shared" si="1"/>
        <v>Airplane 2</v>
      </c>
      <c r="D17" t="str">
        <f t="shared" si="2"/>
        <v>['Airplane 2', 'Airplane 2']</v>
      </c>
      <c r="G17" t="str">
        <f t="shared" ref="G17:G22" si="4">"[" &amp; _xlfn.TEXTJOIN(", ", TRUE, K17:Q17) &amp; "]"</f>
        <v>[123, 0, 223, 232, 385, 234, 312]</v>
      </c>
      <c r="H17" s="13">
        <v>0</v>
      </c>
      <c r="I17" s="6"/>
      <c r="J17" s="32" t="s">
        <v>23</v>
      </c>
      <c r="K17" s="16">
        <v>123</v>
      </c>
      <c r="L17" s="16">
        <v>0</v>
      </c>
      <c r="M17" s="16">
        <v>223</v>
      </c>
      <c r="N17" s="16">
        <v>232</v>
      </c>
      <c r="O17" s="16">
        <v>385</v>
      </c>
      <c r="P17" s="16">
        <v>234</v>
      </c>
      <c r="Q17" s="16">
        <v>312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</row>
    <row r="18" spans="1:41" x14ac:dyDescent="0.25">
      <c r="A18" t="str">
        <f t="shared" si="3"/>
        <v>Airplane 3</v>
      </c>
      <c r="B18" s="33" t="str">
        <f t="shared" si="1"/>
        <v>Airplane 3</v>
      </c>
      <c r="C18" s="33" t="str">
        <f t="shared" si="1"/>
        <v>Airplane 3</v>
      </c>
      <c r="D18" t="str">
        <f t="shared" si="2"/>
        <v>['Airplane 3', 'Airplane 3']</v>
      </c>
      <c r="G18" t="str">
        <f t="shared" si="4"/>
        <v>[162, 240, 0, 202, 175, 213, 209]</v>
      </c>
      <c r="H18" s="13">
        <v>0</v>
      </c>
      <c r="I18" s="6"/>
      <c r="J18" s="32" t="s">
        <v>24</v>
      </c>
      <c r="K18" s="16">
        <v>162</v>
      </c>
      <c r="L18" s="16">
        <v>240</v>
      </c>
      <c r="M18" s="16">
        <v>0</v>
      </c>
      <c r="N18" s="16">
        <v>202</v>
      </c>
      <c r="O18" s="16">
        <v>175</v>
      </c>
      <c r="P18" s="16">
        <v>213</v>
      </c>
      <c r="Q18" s="16">
        <v>209</v>
      </c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</row>
    <row r="19" spans="1:41" x14ac:dyDescent="0.25">
      <c r="A19" t="str">
        <f t="shared" si="3"/>
        <v>Airplane 4</v>
      </c>
      <c r="B19" s="33" t="str">
        <f t="shared" si="1"/>
        <v>Airplane 4</v>
      </c>
      <c r="C19" s="33" t="str">
        <f t="shared" si="1"/>
        <v>Airplane 4</v>
      </c>
      <c r="D19" t="str">
        <f t="shared" si="2"/>
        <v>['Airplane 4', 'Airplane 4']</v>
      </c>
      <c r="G19" t="str">
        <f t="shared" si="4"/>
        <v>[150, 248, 197, 0, 291, 295, 349]</v>
      </c>
      <c r="H19" s="13">
        <v>0</v>
      </c>
      <c r="I19" s="6"/>
      <c r="J19" s="32" t="s">
        <v>25</v>
      </c>
      <c r="K19" s="16">
        <v>150</v>
      </c>
      <c r="L19" s="16">
        <v>248</v>
      </c>
      <c r="M19" s="16">
        <v>197</v>
      </c>
      <c r="N19" s="16">
        <v>0</v>
      </c>
      <c r="O19" s="16">
        <v>291</v>
      </c>
      <c r="P19" s="16">
        <v>295</v>
      </c>
      <c r="Q19" s="16">
        <v>349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</row>
    <row r="20" spans="1:41" x14ac:dyDescent="0.25">
      <c r="A20" t="str">
        <f t="shared" si="3"/>
        <v>Airplane 5</v>
      </c>
      <c r="B20" s="33" t="str">
        <f t="shared" si="1"/>
        <v>Airplane 5</v>
      </c>
      <c r="C20" s="33" t="str">
        <f t="shared" si="1"/>
        <v>Airplane 5</v>
      </c>
      <c r="D20" t="str">
        <f t="shared" si="2"/>
        <v>['Airplane 5', 'Airplane 5']</v>
      </c>
      <c r="G20" t="str">
        <f t="shared" si="4"/>
        <v>[344, 327, 193, 314, 0, 258, 132]</v>
      </c>
      <c r="H20" s="13">
        <v>0</v>
      </c>
      <c r="I20" s="6"/>
      <c r="J20" s="32" t="s">
        <v>26</v>
      </c>
      <c r="K20" s="16">
        <v>344</v>
      </c>
      <c r="L20" s="16">
        <v>327</v>
      </c>
      <c r="M20" s="16">
        <v>193</v>
      </c>
      <c r="N20" s="16">
        <v>314</v>
      </c>
      <c r="O20" s="16">
        <v>0</v>
      </c>
      <c r="P20" s="16">
        <v>258</v>
      </c>
      <c r="Q20" s="16">
        <v>132</v>
      </c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</row>
    <row r="21" spans="1:41" x14ac:dyDescent="0.25">
      <c r="A21" t="str">
        <f t="shared" si="3"/>
        <v>Airplane 6</v>
      </c>
      <c r="B21" s="33" t="str">
        <f t="shared" si="1"/>
        <v>Airplane 6</v>
      </c>
      <c r="C21" s="33" t="str">
        <f t="shared" si="1"/>
        <v>Airplane 6</v>
      </c>
      <c r="D21" t="str">
        <f t="shared" si="2"/>
        <v>['Airplane 6', 'Airplane 6']</v>
      </c>
      <c r="G21" t="str">
        <f t="shared" si="4"/>
        <v>[202, 176, 201, 281, 246, 0, 181]</v>
      </c>
      <c r="H21" s="13">
        <v>0</v>
      </c>
      <c r="I21" s="6"/>
      <c r="J21" s="32" t="s">
        <v>27</v>
      </c>
      <c r="K21" s="16">
        <v>202</v>
      </c>
      <c r="L21" s="16">
        <v>176</v>
      </c>
      <c r="M21" s="16">
        <v>201</v>
      </c>
      <c r="N21" s="16">
        <v>281</v>
      </c>
      <c r="O21" s="16">
        <v>246</v>
      </c>
      <c r="P21" s="16">
        <v>0</v>
      </c>
      <c r="Q21" s="16">
        <v>181</v>
      </c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</row>
    <row r="22" spans="1:41" x14ac:dyDescent="0.25">
      <c r="A22" t="str">
        <f t="shared" si="3"/>
        <v>Airplane 7</v>
      </c>
      <c r="B22" s="33" t="str">
        <f t="shared" si="1"/>
        <v>Airplane 7</v>
      </c>
      <c r="C22" s="33" t="str">
        <f t="shared" si="1"/>
        <v>Airplane 7</v>
      </c>
      <c r="D22" t="str">
        <f t="shared" si="2"/>
        <v>['Airplane 7', 'Airplane 7']</v>
      </c>
      <c r="G22" t="str">
        <f t="shared" si="4"/>
        <v>[326, 271, 230, 318, 130, 174, 0]</v>
      </c>
      <c r="H22" s="13">
        <v>0</v>
      </c>
      <c r="I22" s="7"/>
      <c r="J22" s="32" t="s">
        <v>28</v>
      </c>
      <c r="K22" s="16">
        <v>326</v>
      </c>
      <c r="L22" s="16">
        <v>271</v>
      </c>
      <c r="M22" s="16">
        <v>230</v>
      </c>
      <c r="N22" s="16">
        <v>318</v>
      </c>
      <c r="O22" s="16">
        <v>130</v>
      </c>
      <c r="P22" s="16">
        <v>174</v>
      </c>
      <c r="Q22" s="16">
        <v>0</v>
      </c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</row>
    <row r="23" spans="1:41" x14ac:dyDescent="0.25">
      <c r="H23" s="13">
        <v>0</v>
      </c>
      <c r="K23" s="14"/>
      <c r="L23" s="14"/>
      <c r="M23" s="14"/>
      <c r="N23" s="14"/>
      <c r="O23" s="14"/>
      <c r="P23" s="14"/>
      <c r="Q23" s="14"/>
      <c r="R23" s="1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</row>
    <row r="24" spans="1:41" x14ac:dyDescent="0.25">
      <c r="H24" s="13">
        <v>0</v>
      </c>
      <c r="K24" s="14"/>
      <c r="L24" s="14"/>
      <c r="M24" s="14"/>
      <c r="N24" s="14"/>
      <c r="O24" s="14"/>
      <c r="P24" s="14"/>
      <c r="Q24" s="14"/>
      <c r="R24" s="14"/>
      <c r="S24" s="1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</row>
    <row r="25" spans="1:41" x14ac:dyDescent="0.25">
      <c r="H25" s="13">
        <v>0</v>
      </c>
      <c r="L25" s="19">
        <f>SUM(L27:L33)</f>
        <v>1856</v>
      </c>
      <c r="M25" s="14"/>
      <c r="N25" s="14"/>
      <c r="O25" s="14"/>
      <c r="P25" s="14"/>
      <c r="Q25" s="14"/>
      <c r="R25" s="14"/>
      <c r="S25" s="14"/>
      <c r="T25" s="1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</row>
    <row r="26" spans="1:41" x14ac:dyDescent="0.25">
      <c r="H26" s="13">
        <v>0</v>
      </c>
      <c r="J26" t="s">
        <v>1</v>
      </c>
      <c r="K26" s="14" t="s">
        <v>0</v>
      </c>
      <c r="L26" s="14" t="s">
        <v>14</v>
      </c>
      <c r="M26" s="14"/>
      <c r="N26" s="14"/>
      <c r="O26" s="14"/>
      <c r="P26" s="14"/>
      <c r="Q26" s="14"/>
      <c r="R26" s="14"/>
      <c r="S26" s="14"/>
      <c r="T26" s="14"/>
      <c r="U26" s="1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</row>
    <row r="27" spans="1:41" x14ac:dyDescent="0.25">
      <c r="H27" s="13">
        <v>0</v>
      </c>
      <c r="J27" s="3">
        <v>1</v>
      </c>
      <c r="K27" s="17">
        <v>7</v>
      </c>
      <c r="L27" s="18" cm="1">
        <f t="array" ref="L27">INDEX($K$16:$Q$22, J27, K27)</f>
        <v>302</v>
      </c>
      <c r="M27" s="14"/>
      <c r="N27" s="14"/>
      <c r="O27" s="14"/>
      <c r="P27" s="14"/>
      <c r="Q27" s="14"/>
      <c r="R27" s="14"/>
      <c r="S27" s="14"/>
      <c r="T27" s="14"/>
      <c r="U27" s="14"/>
      <c r="V27" s="1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</row>
    <row r="28" spans="1:41" x14ac:dyDescent="0.25">
      <c r="H28" s="13">
        <v>0</v>
      </c>
      <c r="J28" s="3">
        <v>2</v>
      </c>
      <c r="K28" s="17">
        <v>5</v>
      </c>
      <c r="L28" s="18" cm="1">
        <f t="array" ref="L28">INDEX($K$16:$Q$22, J28, K28)</f>
        <v>385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</row>
    <row r="29" spans="1:41" x14ac:dyDescent="0.25">
      <c r="H29" s="13">
        <v>0</v>
      </c>
      <c r="J29" s="3">
        <v>3</v>
      </c>
      <c r="K29" s="17">
        <v>1</v>
      </c>
      <c r="L29" s="18" cm="1">
        <f t="array" ref="L29">INDEX($K$16:$Q$22, J29, K29)</f>
        <v>162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</row>
    <row r="30" spans="1:41" x14ac:dyDescent="0.25">
      <c r="H30" s="13">
        <v>0</v>
      </c>
      <c r="J30" s="3">
        <v>4</v>
      </c>
      <c r="K30" s="17">
        <v>3</v>
      </c>
      <c r="L30" s="18" cm="1">
        <f t="array" ref="L30">INDEX($K$16:$Q$22, J30, K30)</f>
        <v>197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</row>
    <row r="31" spans="1:41" x14ac:dyDescent="0.25">
      <c r="H31" s="13">
        <v>0</v>
      </c>
      <c r="J31" s="3">
        <v>5</v>
      </c>
      <c r="K31" s="17">
        <v>6</v>
      </c>
      <c r="L31" s="18" cm="1">
        <f t="array" ref="L31">INDEX($K$16:$Q$22, J31, K31)</f>
        <v>258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</row>
    <row r="32" spans="1:41" x14ac:dyDescent="0.25">
      <c r="H32" s="13">
        <v>0</v>
      </c>
      <c r="J32" s="3">
        <v>6</v>
      </c>
      <c r="K32" s="17">
        <v>4</v>
      </c>
      <c r="L32" s="18" cm="1">
        <f t="array" ref="L32">INDEX($K$16:$Q$22, J32, K32)</f>
        <v>281</v>
      </c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</row>
    <row r="33" spans="8:41" x14ac:dyDescent="0.25">
      <c r="H33" s="13">
        <v>0</v>
      </c>
      <c r="J33" s="3">
        <v>7</v>
      </c>
      <c r="K33" s="17">
        <v>2</v>
      </c>
      <c r="L33" s="18" cm="1">
        <f t="array" ref="L33">INDEX($K$16:$Q$22, J33, K33)</f>
        <v>271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</row>
    <row r="34" spans="8:41" x14ac:dyDescent="0.25">
      <c r="H34" s="13">
        <v>0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</row>
    <row r="35" spans="8:41" x14ac:dyDescent="0.25">
      <c r="H35" s="13">
        <v>0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</row>
    <row r="36" spans="8:41" x14ac:dyDescent="0.25">
      <c r="H36" s="13">
        <v>0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"/>
      <c r="AF36" s="14"/>
      <c r="AG36" s="14"/>
      <c r="AH36" s="14"/>
      <c r="AI36" s="14"/>
      <c r="AJ36" s="14"/>
      <c r="AK36" s="14"/>
      <c r="AL36" s="14"/>
      <c r="AM36" s="14"/>
      <c r="AN36" s="14"/>
      <c r="AO36" s="14"/>
    </row>
    <row r="37" spans="8:41" x14ac:dyDescent="0.25">
      <c r="H37" s="13">
        <v>0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"/>
      <c r="AG37" s="14"/>
      <c r="AH37" s="14"/>
      <c r="AI37" s="14"/>
      <c r="AJ37" s="14"/>
      <c r="AK37" s="14"/>
      <c r="AL37" s="14"/>
      <c r="AM37" s="14"/>
      <c r="AN37" s="14"/>
      <c r="AO37" s="14"/>
    </row>
    <row r="38" spans="8:41" x14ac:dyDescent="0.25">
      <c r="H38" s="13">
        <v>0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"/>
      <c r="AH38" s="14"/>
      <c r="AI38" s="14"/>
      <c r="AJ38" s="14"/>
      <c r="AK38" s="14"/>
      <c r="AL38" s="14"/>
      <c r="AM38" s="14"/>
      <c r="AN38" s="14"/>
      <c r="AO38" s="14"/>
    </row>
    <row r="39" spans="8:41" x14ac:dyDescent="0.25">
      <c r="H39" s="13">
        <v>0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"/>
      <c r="AI39" s="14"/>
      <c r="AJ39" s="14"/>
      <c r="AK39" s="14"/>
      <c r="AL39" s="14"/>
      <c r="AM39" s="14"/>
      <c r="AN39" s="14"/>
      <c r="AO39" s="14"/>
    </row>
    <row r="40" spans="8:41" x14ac:dyDescent="0.25">
      <c r="H40" s="13">
        <v>0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"/>
      <c r="AJ40" s="14"/>
      <c r="AK40" s="14"/>
      <c r="AL40" s="14"/>
      <c r="AM40" s="14"/>
      <c r="AN40" s="14"/>
      <c r="AO40" s="14"/>
    </row>
    <row r="41" spans="8:41" x14ac:dyDescent="0.25">
      <c r="H41" s="13">
        <v>0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"/>
      <c r="AK41" s="14"/>
      <c r="AL41" s="14"/>
      <c r="AM41" s="14"/>
      <c r="AN41" s="14"/>
      <c r="AO41" s="14"/>
    </row>
    <row r="42" spans="8:41" x14ac:dyDescent="0.25">
      <c r="H42" s="13">
        <v>0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"/>
      <c r="AL42" s="14"/>
      <c r="AM42" s="14"/>
      <c r="AN42" s="14"/>
      <c r="AO42" s="14"/>
    </row>
    <row r="43" spans="8:41" x14ac:dyDescent="0.25">
      <c r="H43" s="13">
        <v>0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"/>
      <c r="AM43" s="14"/>
      <c r="AN43" s="14"/>
      <c r="AO43" s="14"/>
    </row>
    <row r="44" spans="8:41" x14ac:dyDescent="0.25">
      <c r="H44" s="13">
        <v>0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"/>
      <c r="AN44" s="14"/>
      <c r="AO44" s="14"/>
    </row>
    <row r="45" spans="8:41" x14ac:dyDescent="0.25">
      <c r="H45" s="13">
        <v>0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"/>
      <c r="AO45" s="14"/>
    </row>
    <row r="46" spans="8:41" x14ac:dyDescent="0.25">
      <c r="H46" s="13">
        <v>0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C42F2-CC6E-4024-8B1A-C72CE8091523}">
  <sheetPr>
    <tabColor theme="4" tint="0.59999389629810485"/>
  </sheetPr>
  <dimension ref="A2:AO46"/>
  <sheetViews>
    <sheetView zoomScale="70" zoomScaleNormal="70" workbookViewId="0">
      <selection activeCell="D17" sqref="D17"/>
    </sheetView>
  </sheetViews>
  <sheetFormatPr defaultRowHeight="15" x14ac:dyDescent="0.25"/>
  <cols>
    <col min="1" max="1" width="12.5703125" style="24" bestFit="1" customWidth="1"/>
    <col min="2" max="2" width="13.42578125" bestFit="1" customWidth="1"/>
    <col min="3" max="3" width="14.28515625" bestFit="1" customWidth="1"/>
    <col min="7" max="7" width="28.5703125" bestFit="1" customWidth="1"/>
    <col min="8" max="8" width="12.42578125" customWidth="1"/>
    <col min="9" max="9" width="16.7109375" customWidth="1"/>
    <col min="10" max="10" width="14.7109375" customWidth="1"/>
    <col min="11" max="41" width="12.7109375" customWidth="1"/>
  </cols>
  <sheetData>
    <row r="2" spans="1:41" x14ac:dyDescent="0.25">
      <c r="I2" s="4" t="s">
        <v>11</v>
      </c>
      <c r="J2" s="16"/>
    </row>
    <row r="3" spans="1:41" x14ac:dyDescent="0.25">
      <c r="I3" s="4" t="s">
        <v>12</v>
      </c>
      <c r="J3" s="16" t="s">
        <v>9</v>
      </c>
    </row>
    <row r="5" spans="1:41" x14ac:dyDescent="0.25">
      <c r="I5" s="11" t="str">
        <f>"COMB_" &amp; J5 &amp; " = " &amp; K5</f>
        <v>COMB_POS_NAME = [' Bus 1', ' Bus 2', ' Bus 3', ' Bus 4', ' Bus 5', ' Bus 6', ' Bus 7', ' Airplane 1', ' Airplane 2', ' Airplane 3', ' Airplane 4', ' Airplane 5', ' Airplane 6', ' Airplane 7']</v>
      </c>
      <c r="J5" t="s">
        <v>5</v>
      </c>
      <c r="K5" t="str" cm="1">
        <f t="array" ref="K5">"['" &amp; _xlfn.TEXTJOIN("', '", TRUE, J2  &amp; " " &amp; J16:J29) &amp; "']"</f>
        <v>[' Bus 1', ' Bus 2', ' Bus 3', ' Bus 4', ' Bus 5', ' Bus 6', ' Bus 7', ' Airplane 1', ' Airplane 2', ' Airplane 3', ' Airplane 4', ' Airplane 5', ' Airplane 6', ' Airplane 7']</v>
      </c>
    </row>
    <row r="6" spans="1:41" x14ac:dyDescent="0.25">
      <c r="I6" s="11" t="str">
        <f t="shared" ref="I6:I7" si="0">"COMB_" &amp; J6 &amp; " = " &amp; K6</f>
        <v>COMB_POS = [['Bus 1', 'Bus 1'], 
['Bus 2', 'Bus 2'], 
['Bus 3', 'Bus 3'], 
['Bus 4', 'Bus 4'], 
['Bus 5', 'Bus 5'], 
['Bus 6', 'Bus 6'], 
['Bus 7', 'Bus 7'], 
['Airplane 1', 'Airplane 1'], 
['Airplane 2', 'Airplane 2'], 
['Airplane 3', 'Airplane 3'], 
['Airplane 4', 'Airplane 4'], 
['Airplane 5', 'Airplane 5'], 
['Airplane 6', 'Airplane 6'], 
['Airplane 7', 'Airplane 7']]</v>
      </c>
      <c r="J6" t="s">
        <v>3</v>
      </c>
      <c r="K6" t="str">
        <f>"[" &amp; _xlfn.TEXTJOIN(", " &amp; CHAR(10), TRUE, D16:D46) &amp; "]"</f>
        <v>[['Bus 1', 'Bus 1'], 
['Bus 2', 'Bus 2'], 
['Bus 3', 'Bus 3'], 
['Bus 4', 'Bus 4'], 
['Bus 5', 'Bus 5'], 
['Bus 6', 'Bus 6'], 
['Bus 7', 'Bus 7'], 
['Airplane 1', 'Airplane 1'], 
['Airplane 2', 'Airplane 2'], 
['Airplane 3', 'Airplane 3'], 
['Airplane 4', 'Airplane 4'], 
['Airplane 5', 'Airplane 5'], 
['Airplane 6', 'Airplane 6'], 
['Airplane 7', 'Airplane 7']]</v>
      </c>
    </row>
    <row r="7" spans="1:41" x14ac:dyDescent="0.25">
      <c r="I7" s="11" t="str">
        <f t="shared" si="0"/>
        <v>COMB_DIST = [[0, 4.7, 5.4, 4.5, 10.1, 7, 9.4, 0, 4.7, 5.4, 4.5, 10.1, 7, 9.4], 
[4.5, 0, 7.1, 6.7, 10.8, 6.9, 10.2, 4.5, 0, 7.1, 6.7, 10.8, 6.9, 10.2], 
[3.5, 6.1, 0, 5.1, 6.4, 7.4, 7.6, 3.5, 6.1, 0, 5.1, 6.4, 7.4, 7.6], 
[2.8, 6.6, 5.9, 0, 10.7, 10.7, 10.7, 2.8, 6.6, 5.9, 0, 10.7, 10.7, 10.7], 
[9.3, 11.4, 7.6, 10.5, 0, 7.4, 5, 9.3, 11.4, 7.6, 10.5, 0, 7.4, 5], 
[6.9, 7, 7.6, 9.5, 9, 0, 5.4, 6.9, 7, 7.6, 9.5, 9, 0, 5.4], 
[8.9, 9.3, 6.7, 11.3, 6.2, 4.2, 0, 8.9, 9.3, 6.7, 11.3, 6.2, 4.2, 0], 
[0, 0.9, 1.1, 1, 2.8, 1.8, 2.5, 0, 0.9, 1.1, 1, 2.8, 1.8, 2.5], 
[0.8, 0, 1.7, 1.8, 3.1, 1.8, 2.4, 0.8, 0, 1.7, 1.8, 3.1, 1.8, 2.4], 
[1.1, 1.6, 0, 1.4, 1.7, 1.7, 1.7, 1.1, 1.6, 0, 1.4, 1.7, 1.7, 1.7], 
[0.9, 1.9, 1.3, 0, 2.7, 2.8, 2.9, 0.9, 1.9, 1.3, 0, 2.7, 2.8, 2.9], 
[2.8, 3, 1.6, 2.8, 0, 2, 1.3, 2.8, 3, 1.6, 2.8, 0, 2, 1.3], 
[1.9, 1.7, 1.8, 2.8, 2.2, 0, 1.2, 1.9, 1.7, 1.8, 2.8, 2.2, 0, 1.2], 
[2.6, 2.5, 1.7, 2.9, 1.3, 1.2, 0, 2.6, 2.5, 1.7, 2.9, 1.3, 1.2, 0]]</v>
      </c>
      <c r="J7" t="s">
        <v>4</v>
      </c>
      <c r="K7" t="str">
        <f>"[" &amp; _xlfn.TEXTJOIN(", " &amp; CHAR(10), TRUE, G16:G46) &amp; "]"</f>
        <v>[[0, 4.7, 5.4, 4.5, 10.1, 7, 9.4, 0, 4.7, 5.4, 4.5, 10.1, 7, 9.4], 
[4.5, 0, 7.1, 6.7, 10.8, 6.9, 10.2, 4.5, 0, 7.1, 6.7, 10.8, 6.9, 10.2], 
[3.5, 6.1, 0, 5.1, 6.4, 7.4, 7.6, 3.5, 6.1, 0, 5.1, 6.4, 7.4, 7.6], 
[2.8, 6.6, 5.9, 0, 10.7, 10.7, 10.7, 2.8, 6.6, 5.9, 0, 10.7, 10.7, 10.7], 
[9.3, 11.4, 7.6, 10.5, 0, 7.4, 5, 9.3, 11.4, 7.6, 10.5, 0, 7.4, 5], 
[6.9, 7, 7.6, 9.5, 9, 0, 5.4, 6.9, 7, 7.6, 9.5, 9, 0, 5.4], 
[8.9, 9.3, 6.7, 11.3, 6.2, 4.2, 0, 8.9, 9.3, 6.7, 11.3, 6.2, 4.2, 0], 
[0, 0.9, 1.1, 1, 2.8, 1.8, 2.5, 0, 0.9, 1.1, 1, 2.8, 1.8, 2.5], 
[0.8, 0, 1.7, 1.8, 3.1, 1.8, 2.4, 0.8, 0, 1.7, 1.8, 3.1, 1.8, 2.4], 
[1.1, 1.6, 0, 1.4, 1.7, 1.7, 1.7, 1.1, 1.6, 0, 1.4, 1.7, 1.7, 1.7], 
[0.9, 1.9, 1.3, 0, 2.7, 2.8, 2.9, 0.9, 1.9, 1.3, 0, 2.7, 2.8, 2.9], 
[2.8, 3, 1.6, 2.8, 0, 2, 1.3, 2.8, 3, 1.6, 2.8, 0, 2, 1.3], 
[1.9, 1.7, 1.8, 2.8, 2.2, 0, 1.2, 1.9, 1.7, 1.8, 2.8, 2.2, 0, 1.2], 
[2.6, 2.5, 1.7, 2.9, 1.3, 1.2, 0, 2.6, 2.5, 1.7, 2.9, 1.3, 1.2, 0]]</v>
      </c>
    </row>
    <row r="8" spans="1:41" x14ac:dyDescent="0.25">
      <c r="I8" s="11" t="str">
        <f>'Comb USD'!I7</f>
        <v>COMB_COST = [[0, 21, 21, 25, 38, 27, 25, 0, 21, 21, 25, 38, 27, 25], 
[13, 0, 30, 32, 31, 17, 25, 13, 0, 30, 32, 31, 17, 25], 
[24, 16, 0, 12, 19, 32, 21, 24, 16, 0, 12, 19, 32, 21], 
[25, 24, 19, 0, 21, 36, 38, 25, 24, 19, 0, 21, 36, 38], 
[22, 42, 16, 39, 0, 17, 11, 22, 42, 16, 39, 0, 17, 11], 
[23, 27, 16, 34, 25, 0, 13, 23, 27, 16, 34, 25, 0, 13], 
[19, 19, 25, 37, 28, 19, 0, 19, 19, 25, 37, 28, 19, 0], 
[0, 85, 160, 99, 280, 194, 302, 0, 85, 160, 99, 280, 194, 302], 
[123, 0, 223, 232, 385, 234, 312, 123, 0, 223, 232, 385, 234, 312], 
[162, 240, 0, 202, 175, 213, 209, 162, 240, 0, 202, 175, 213, 209], 
[150, 248, 197, 0, 291, 295, 349, 150, 248, 197, 0, 291, 295, 349], 
[344, 327, 193, 314, 0, 258, 132, 344, 327, 193, 314, 0, 258, 132], 
[202, 176, 201, 281, 246, 0, 181, 202, 176, 201, 281, 246, 0, 181], 
[326, 271, 230, 318, 130, 174, 0, 326, 271, 230, 318, 130, 174, 0]]</v>
      </c>
      <c r="J8" t="str">
        <f>'Comb USD'!J7</f>
        <v>COST</v>
      </c>
    </row>
    <row r="9" spans="1:41" s="2" customFormat="1" x14ac:dyDescent="0.25">
      <c r="A9" s="25"/>
      <c r="N9"/>
      <c r="O9"/>
    </row>
    <row r="11" spans="1:41" x14ac:dyDescent="0.25">
      <c r="K11" s="37" t="s">
        <v>29</v>
      </c>
      <c r="L11" s="37"/>
      <c r="M11" s="37"/>
      <c r="N11" s="37"/>
      <c r="O11" s="37"/>
      <c r="P11" s="37"/>
      <c r="Q11" s="37"/>
      <c r="R11" s="37"/>
      <c r="S11" s="37"/>
      <c r="T11" s="37"/>
      <c r="U11" s="37"/>
    </row>
    <row r="13" spans="1:41" x14ac:dyDescent="0.25">
      <c r="K13" s="15" t="str">
        <f>"Travel Time - " &amp; J2 &amp; " (" &amp; J3 &amp; ")"</f>
        <v>Travel Time -  (Hours)</v>
      </c>
    </row>
    <row r="14" spans="1:41" x14ac:dyDescent="0.25">
      <c r="K14" s="34" t="s">
        <v>0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</row>
    <row r="15" spans="1:41" x14ac:dyDescent="0.25">
      <c r="A15" s="26"/>
      <c r="B15" s="5" t="s">
        <v>6</v>
      </c>
      <c r="C15" s="5" t="s">
        <v>7</v>
      </c>
      <c r="D15" s="12" t="str">
        <f>"[" &amp; _xlfn.TEXTJOIN(", ", TRUE, D16:D46) &amp; "]"</f>
        <v>[['Bus 1', 'Bus 1'], ['Bus 2', 'Bus 2'], ['Bus 3', 'Bus 3'], ['Bus 4', 'Bus 4'], ['Bus 5', 'Bus 5'], ['Bus 6', 'Bus 6'], ['Bus 7', 'Bus 7'], ['Airplane 1', 'Airplane 1'], ['Airplane 2', 'Airplane 2'], ['Airplane 3', 'Airplane 3'], ['Airplane 4', 'Airplane 4'], ['Airplane 5', 'Airplane 5'], ['Airplane 6', 'Airplane 6'], ['Airplane 7', 'Airplane 7']]</v>
      </c>
      <c r="G15" t="s">
        <v>2</v>
      </c>
      <c r="K15" s="29" t="str">
        <f t="array" ref="K15:Q15">TRANSPOSE(J16:J22)</f>
        <v>Bus 1</v>
      </c>
      <c r="L15" s="29" t="str">
        <v>Bus 2</v>
      </c>
      <c r="M15" s="29" t="str">
        <v>Bus 3</v>
      </c>
      <c r="N15" s="29" t="str">
        <v>Bus 4</v>
      </c>
      <c r="O15" s="29" t="str">
        <v>Bus 5</v>
      </c>
      <c r="P15" s="29" t="str">
        <v>Bus 6</v>
      </c>
      <c r="Q15" s="29" t="str">
        <v>Bus 7</v>
      </c>
      <c r="R15" s="30" t="str">
        <f t="array" ref="R15:X15">TRANSPOSE(J23:J29)</f>
        <v>Airplane 1</v>
      </c>
      <c r="S15" s="30" t="str">
        <v>Airplane 2</v>
      </c>
      <c r="T15" s="30" t="str">
        <v>Airplane 3</v>
      </c>
      <c r="U15" s="30" t="str">
        <v>Airplane 4</v>
      </c>
      <c r="V15" s="30" t="str">
        <v>Airplane 5</v>
      </c>
      <c r="W15" s="30" t="str">
        <v>Airplane 6</v>
      </c>
      <c r="X15" s="30" t="str">
        <v>Airplane 7</v>
      </c>
    </row>
    <row r="16" spans="1:41" x14ac:dyDescent="0.25">
      <c r="A16" s="24" t="str">
        <f>J16</f>
        <v>Bus 1</v>
      </c>
      <c r="B16" s="33" t="str">
        <f t="shared" ref="B16:C29" si="1">$A16</f>
        <v>Bus 1</v>
      </c>
      <c r="C16" s="33" t="str">
        <f t="shared" si="1"/>
        <v>Bus 1</v>
      </c>
      <c r="D16" t="str">
        <f>"['" &amp; B16 &amp; "', '" &amp; C16 &amp; "']"</f>
        <v>['Bus 1', 'Bus 1']</v>
      </c>
      <c r="G16" t="str">
        <f>"[" &amp; _xlfn.TEXTJOIN(", ", TRUE, K16:X16) &amp; "]"</f>
        <v>[0, 4.7, 5.4, 4.5, 10.1, 7, 9.4, 0, 4.7, 5.4, 4.5, 10.1, 7, 9.4]</v>
      </c>
      <c r="H16" s="13">
        <v>0</v>
      </c>
      <c r="I16" s="10" t="s">
        <v>1</v>
      </c>
      <c r="J16" s="31" t="str">
        <f>'Bus Hours'!J16</f>
        <v>Bus 1</v>
      </c>
      <c r="K16" s="19">
        <f>'Bus Hours'!K16</f>
        <v>0</v>
      </c>
      <c r="L16" s="19">
        <f>'Bus Hours'!L16</f>
        <v>4.7</v>
      </c>
      <c r="M16" s="19">
        <f>'Bus Hours'!M16</f>
        <v>5.4</v>
      </c>
      <c r="N16" s="19">
        <f>'Bus Hours'!N16</f>
        <v>4.5</v>
      </c>
      <c r="O16" s="19">
        <f>'Bus Hours'!O16</f>
        <v>10.1</v>
      </c>
      <c r="P16" s="19">
        <f>'Bus Hours'!P16</f>
        <v>7</v>
      </c>
      <c r="Q16" s="19">
        <f>'Bus Hours'!Q16</f>
        <v>9.4</v>
      </c>
      <c r="R16" s="35">
        <f t="shared" ref="R16:X22" si="2">K16</f>
        <v>0</v>
      </c>
      <c r="S16" s="35">
        <f t="shared" si="2"/>
        <v>4.7</v>
      </c>
      <c r="T16" s="35">
        <f t="shared" si="2"/>
        <v>5.4</v>
      </c>
      <c r="U16" s="35">
        <f t="shared" si="2"/>
        <v>4.5</v>
      </c>
      <c r="V16" s="35">
        <f t="shared" si="2"/>
        <v>10.1</v>
      </c>
      <c r="W16" s="35">
        <f t="shared" si="2"/>
        <v>7</v>
      </c>
      <c r="X16" s="35">
        <f t="shared" si="2"/>
        <v>9.4</v>
      </c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</row>
    <row r="17" spans="1:41" x14ac:dyDescent="0.25">
      <c r="A17" s="24" t="str">
        <f t="shared" ref="A17:A23" si="3">J17</f>
        <v>Bus 2</v>
      </c>
      <c r="B17" s="33" t="str">
        <f t="shared" si="1"/>
        <v>Bus 2</v>
      </c>
      <c r="C17" s="33" t="str">
        <f t="shared" si="1"/>
        <v>Bus 2</v>
      </c>
      <c r="D17" t="str">
        <f t="shared" ref="D17:D29" si="4">"['" &amp; B17 &amp; "', '" &amp; C17 &amp; "']"</f>
        <v>['Bus 2', 'Bus 2']</v>
      </c>
      <c r="G17" t="str">
        <f t="shared" ref="G17:G29" si="5">"[" &amp; _xlfn.TEXTJOIN(", ", TRUE, K17:X17) &amp; "]"</f>
        <v>[4.5, 0, 7.1, 6.7, 10.8, 6.9, 10.2, 4.5, 0, 7.1, 6.7, 10.8, 6.9, 10.2]</v>
      </c>
      <c r="H17" s="13">
        <v>0</v>
      </c>
      <c r="I17" s="6"/>
      <c r="J17" s="31" t="str">
        <f>'Bus Hours'!J17</f>
        <v>Bus 2</v>
      </c>
      <c r="K17" s="19">
        <f>'Bus Hours'!K17</f>
        <v>4.5</v>
      </c>
      <c r="L17" s="19">
        <f>'Bus Hours'!L17</f>
        <v>0</v>
      </c>
      <c r="M17" s="19">
        <f>'Bus Hours'!M17</f>
        <v>7.1</v>
      </c>
      <c r="N17" s="19">
        <f>'Bus Hours'!N17</f>
        <v>6.7</v>
      </c>
      <c r="O17" s="19">
        <f>'Bus Hours'!O17</f>
        <v>10.8</v>
      </c>
      <c r="P17" s="19">
        <f>'Bus Hours'!P17</f>
        <v>6.9</v>
      </c>
      <c r="Q17" s="19">
        <f>'Bus Hours'!Q17</f>
        <v>10.199999999999999</v>
      </c>
      <c r="R17" s="35">
        <f t="shared" si="2"/>
        <v>4.5</v>
      </c>
      <c r="S17" s="35">
        <f t="shared" si="2"/>
        <v>0</v>
      </c>
      <c r="T17" s="35">
        <f t="shared" si="2"/>
        <v>7.1</v>
      </c>
      <c r="U17" s="35">
        <f t="shared" si="2"/>
        <v>6.7</v>
      </c>
      <c r="V17" s="35">
        <f t="shared" si="2"/>
        <v>10.8</v>
      </c>
      <c r="W17" s="35">
        <f t="shared" si="2"/>
        <v>6.9</v>
      </c>
      <c r="X17" s="35">
        <f t="shared" si="2"/>
        <v>10.199999999999999</v>
      </c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</row>
    <row r="18" spans="1:41" x14ac:dyDescent="0.25">
      <c r="A18" s="24" t="str">
        <f t="shared" si="3"/>
        <v>Bus 3</v>
      </c>
      <c r="B18" s="33" t="str">
        <f t="shared" si="1"/>
        <v>Bus 3</v>
      </c>
      <c r="C18" s="33" t="str">
        <f t="shared" si="1"/>
        <v>Bus 3</v>
      </c>
      <c r="D18" t="str">
        <f t="shared" si="4"/>
        <v>['Bus 3', 'Bus 3']</v>
      </c>
      <c r="G18" t="str">
        <f t="shared" si="5"/>
        <v>[3.5, 6.1, 0, 5.1, 6.4, 7.4, 7.6, 3.5, 6.1, 0, 5.1, 6.4, 7.4, 7.6]</v>
      </c>
      <c r="H18" s="13">
        <v>0</v>
      </c>
      <c r="I18" s="6"/>
      <c r="J18" s="31" t="str">
        <f>'Bus Hours'!J18</f>
        <v>Bus 3</v>
      </c>
      <c r="K18" s="19">
        <f>'Bus Hours'!K18</f>
        <v>3.5</v>
      </c>
      <c r="L18" s="19">
        <f>'Bus Hours'!L18</f>
        <v>6.1</v>
      </c>
      <c r="M18" s="19">
        <f>'Bus Hours'!M18</f>
        <v>0</v>
      </c>
      <c r="N18" s="19">
        <f>'Bus Hours'!N18</f>
        <v>5.0999999999999996</v>
      </c>
      <c r="O18" s="19">
        <f>'Bus Hours'!O18</f>
        <v>6.4</v>
      </c>
      <c r="P18" s="19">
        <f>'Bus Hours'!P18</f>
        <v>7.4</v>
      </c>
      <c r="Q18" s="19">
        <f>'Bus Hours'!Q18</f>
        <v>7.6</v>
      </c>
      <c r="R18" s="35">
        <f t="shared" si="2"/>
        <v>3.5</v>
      </c>
      <c r="S18" s="35">
        <f t="shared" si="2"/>
        <v>6.1</v>
      </c>
      <c r="T18" s="35">
        <f t="shared" si="2"/>
        <v>0</v>
      </c>
      <c r="U18" s="35">
        <f t="shared" si="2"/>
        <v>5.0999999999999996</v>
      </c>
      <c r="V18" s="35">
        <f t="shared" si="2"/>
        <v>6.4</v>
      </c>
      <c r="W18" s="35">
        <f t="shared" si="2"/>
        <v>7.4</v>
      </c>
      <c r="X18" s="35">
        <f t="shared" si="2"/>
        <v>7.6</v>
      </c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</row>
    <row r="19" spans="1:41" x14ac:dyDescent="0.25">
      <c r="A19" s="24" t="str">
        <f t="shared" si="3"/>
        <v>Bus 4</v>
      </c>
      <c r="B19" s="33" t="str">
        <f t="shared" si="1"/>
        <v>Bus 4</v>
      </c>
      <c r="C19" s="33" t="str">
        <f t="shared" si="1"/>
        <v>Bus 4</v>
      </c>
      <c r="D19" t="str">
        <f t="shared" si="4"/>
        <v>['Bus 4', 'Bus 4']</v>
      </c>
      <c r="G19" t="str">
        <f t="shared" si="5"/>
        <v>[2.8, 6.6, 5.9, 0, 10.7, 10.7, 10.7, 2.8, 6.6, 5.9, 0, 10.7, 10.7, 10.7]</v>
      </c>
      <c r="H19" s="13">
        <v>0</v>
      </c>
      <c r="I19" s="6"/>
      <c r="J19" s="31" t="str">
        <f>'Bus Hours'!J19</f>
        <v>Bus 4</v>
      </c>
      <c r="K19" s="19">
        <f>'Bus Hours'!K19</f>
        <v>2.8</v>
      </c>
      <c r="L19" s="19">
        <f>'Bus Hours'!L19</f>
        <v>6.6</v>
      </c>
      <c r="M19" s="19">
        <f>'Bus Hours'!M19</f>
        <v>5.9</v>
      </c>
      <c r="N19" s="19">
        <f>'Bus Hours'!N19</f>
        <v>0</v>
      </c>
      <c r="O19" s="19">
        <f>'Bus Hours'!O19</f>
        <v>10.7</v>
      </c>
      <c r="P19" s="19">
        <f>'Bus Hours'!P19</f>
        <v>10.7</v>
      </c>
      <c r="Q19" s="19">
        <f>'Bus Hours'!Q19</f>
        <v>10.7</v>
      </c>
      <c r="R19" s="35">
        <f t="shared" si="2"/>
        <v>2.8</v>
      </c>
      <c r="S19" s="35">
        <f t="shared" si="2"/>
        <v>6.6</v>
      </c>
      <c r="T19" s="35">
        <f t="shared" si="2"/>
        <v>5.9</v>
      </c>
      <c r="U19" s="35">
        <f t="shared" si="2"/>
        <v>0</v>
      </c>
      <c r="V19" s="35">
        <f t="shared" si="2"/>
        <v>10.7</v>
      </c>
      <c r="W19" s="35">
        <f t="shared" si="2"/>
        <v>10.7</v>
      </c>
      <c r="X19" s="35">
        <f t="shared" si="2"/>
        <v>10.7</v>
      </c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</row>
    <row r="20" spans="1:41" x14ac:dyDescent="0.25">
      <c r="A20" s="24" t="str">
        <f t="shared" si="3"/>
        <v>Bus 5</v>
      </c>
      <c r="B20" s="33" t="str">
        <f t="shared" si="1"/>
        <v>Bus 5</v>
      </c>
      <c r="C20" s="33" t="str">
        <f t="shared" si="1"/>
        <v>Bus 5</v>
      </c>
      <c r="D20" t="str">
        <f t="shared" si="4"/>
        <v>['Bus 5', 'Bus 5']</v>
      </c>
      <c r="G20" t="str">
        <f t="shared" si="5"/>
        <v>[9.3, 11.4, 7.6, 10.5, 0, 7.4, 5, 9.3, 11.4, 7.6, 10.5, 0, 7.4, 5]</v>
      </c>
      <c r="H20" s="13">
        <v>0</v>
      </c>
      <c r="I20" s="6"/>
      <c r="J20" s="31" t="str">
        <f>'Bus Hours'!J20</f>
        <v>Bus 5</v>
      </c>
      <c r="K20" s="19">
        <f>'Bus Hours'!K20</f>
        <v>9.3000000000000007</v>
      </c>
      <c r="L20" s="19">
        <f>'Bus Hours'!L20</f>
        <v>11.4</v>
      </c>
      <c r="M20" s="19">
        <f>'Bus Hours'!M20</f>
        <v>7.6</v>
      </c>
      <c r="N20" s="19">
        <f>'Bus Hours'!N20</f>
        <v>10.5</v>
      </c>
      <c r="O20" s="19">
        <f>'Bus Hours'!O20</f>
        <v>0</v>
      </c>
      <c r="P20" s="19">
        <f>'Bus Hours'!P20</f>
        <v>7.4</v>
      </c>
      <c r="Q20" s="19">
        <f>'Bus Hours'!Q20</f>
        <v>5</v>
      </c>
      <c r="R20" s="35">
        <f t="shared" si="2"/>
        <v>9.3000000000000007</v>
      </c>
      <c r="S20" s="35">
        <f t="shared" si="2"/>
        <v>11.4</v>
      </c>
      <c r="T20" s="35">
        <f t="shared" si="2"/>
        <v>7.6</v>
      </c>
      <c r="U20" s="35">
        <f t="shared" si="2"/>
        <v>10.5</v>
      </c>
      <c r="V20" s="35">
        <f t="shared" si="2"/>
        <v>0</v>
      </c>
      <c r="W20" s="35">
        <f t="shared" si="2"/>
        <v>7.4</v>
      </c>
      <c r="X20" s="35">
        <f t="shared" si="2"/>
        <v>5</v>
      </c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</row>
    <row r="21" spans="1:41" x14ac:dyDescent="0.25">
      <c r="A21" s="24" t="str">
        <f t="shared" si="3"/>
        <v>Bus 6</v>
      </c>
      <c r="B21" s="33" t="str">
        <f t="shared" si="1"/>
        <v>Bus 6</v>
      </c>
      <c r="C21" s="33" t="str">
        <f t="shared" si="1"/>
        <v>Bus 6</v>
      </c>
      <c r="D21" t="str">
        <f t="shared" si="4"/>
        <v>['Bus 6', 'Bus 6']</v>
      </c>
      <c r="G21" t="str">
        <f t="shared" si="5"/>
        <v>[6.9, 7, 7.6, 9.5, 9, 0, 5.4, 6.9, 7, 7.6, 9.5, 9, 0, 5.4]</v>
      </c>
      <c r="H21" s="13">
        <v>0</v>
      </c>
      <c r="I21" s="6"/>
      <c r="J21" s="31" t="str">
        <f>'Bus Hours'!J21</f>
        <v>Bus 6</v>
      </c>
      <c r="K21" s="19">
        <f>'Bus Hours'!K21</f>
        <v>6.9</v>
      </c>
      <c r="L21" s="19">
        <f>'Bus Hours'!L21</f>
        <v>7</v>
      </c>
      <c r="M21" s="19">
        <f>'Bus Hours'!M21</f>
        <v>7.6</v>
      </c>
      <c r="N21" s="19">
        <f>'Bus Hours'!N21</f>
        <v>9.5</v>
      </c>
      <c r="O21" s="19">
        <f>'Bus Hours'!O21</f>
        <v>9</v>
      </c>
      <c r="P21" s="19">
        <f>'Bus Hours'!P21</f>
        <v>0</v>
      </c>
      <c r="Q21" s="19">
        <f>'Bus Hours'!Q21</f>
        <v>5.4</v>
      </c>
      <c r="R21" s="35">
        <f t="shared" si="2"/>
        <v>6.9</v>
      </c>
      <c r="S21" s="35">
        <f t="shared" si="2"/>
        <v>7</v>
      </c>
      <c r="T21" s="35">
        <f t="shared" si="2"/>
        <v>7.6</v>
      </c>
      <c r="U21" s="35">
        <f t="shared" si="2"/>
        <v>9.5</v>
      </c>
      <c r="V21" s="35">
        <f t="shared" si="2"/>
        <v>9</v>
      </c>
      <c r="W21" s="35">
        <f t="shared" si="2"/>
        <v>0</v>
      </c>
      <c r="X21" s="35">
        <f t="shared" si="2"/>
        <v>5.4</v>
      </c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</row>
    <row r="22" spans="1:41" x14ac:dyDescent="0.25">
      <c r="A22" s="24" t="str">
        <f t="shared" si="3"/>
        <v>Bus 7</v>
      </c>
      <c r="B22" s="33" t="str">
        <f t="shared" si="1"/>
        <v>Bus 7</v>
      </c>
      <c r="C22" s="33" t="str">
        <f t="shared" si="1"/>
        <v>Bus 7</v>
      </c>
      <c r="D22" t="str">
        <f t="shared" si="4"/>
        <v>['Bus 7', 'Bus 7']</v>
      </c>
      <c r="G22" t="str">
        <f t="shared" si="5"/>
        <v>[8.9, 9.3, 6.7, 11.3, 6.2, 4.2, 0, 8.9, 9.3, 6.7, 11.3, 6.2, 4.2, 0]</v>
      </c>
      <c r="H22" s="13">
        <v>0</v>
      </c>
      <c r="I22" s="6"/>
      <c r="J22" s="31" t="str">
        <f>'Bus Hours'!J22</f>
        <v>Bus 7</v>
      </c>
      <c r="K22" s="19">
        <f>'Bus Hours'!K22</f>
        <v>8.9</v>
      </c>
      <c r="L22" s="19">
        <f>'Bus Hours'!L22</f>
        <v>9.3000000000000007</v>
      </c>
      <c r="M22" s="19">
        <f>'Bus Hours'!M22</f>
        <v>6.7</v>
      </c>
      <c r="N22" s="19">
        <f>'Bus Hours'!N22</f>
        <v>11.3</v>
      </c>
      <c r="O22" s="19">
        <f>'Bus Hours'!O22</f>
        <v>6.2</v>
      </c>
      <c r="P22" s="19">
        <f>'Bus Hours'!P22</f>
        <v>4.2</v>
      </c>
      <c r="Q22" s="19">
        <f>'Bus Hours'!Q22</f>
        <v>0</v>
      </c>
      <c r="R22" s="35">
        <f t="shared" si="2"/>
        <v>8.9</v>
      </c>
      <c r="S22" s="35">
        <f t="shared" si="2"/>
        <v>9.3000000000000007</v>
      </c>
      <c r="T22" s="35">
        <f t="shared" si="2"/>
        <v>6.7</v>
      </c>
      <c r="U22" s="35">
        <f t="shared" si="2"/>
        <v>11.3</v>
      </c>
      <c r="V22" s="35">
        <f t="shared" si="2"/>
        <v>6.2</v>
      </c>
      <c r="W22" s="35">
        <f t="shared" si="2"/>
        <v>4.2</v>
      </c>
      <c r="X22" s="35">
        <f t="shared" si="2"/>
        <v>0</v>
      </c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</row>
    <row r="23" spans="1:41" x14ac:dyDescent="0.25">
      <c r="A23" s="24" t="str">
        <f t="shared" si="3"/>
        <v>Airplane 1</v>
      </c>
      <c r="B23" s="33" t="str">
        <f t="shared" si="1"/>
        <v>Airplane 1</v>
      </c>
      <c r="C23" s="33" t="str">
        <f t="shared" si="1"/>
        <v>Airplane 1</v>
      </c>
      <c r="D23" t="str">
        <f t="shared" si="4"/>
        <v>['Airplane 1', 'Airplane 1']</v>
      </c>
      <c r="G23" t="str">
        <f t="shared" si="5"/>
        <v>[0, 0.9, 1.1, 1, 2.8, 1.8, 2.5, 0, 0.9, 1.1, 1, 2.8, 1.8, 2.5]</v>
      </c>
      <c r="H23" s="13">
        <v>0</v>
      </c>
      <c r="I23" s="6"/>
      <c r="J23" s="32" t="str">
        <f>'Air Hours'!J16</f>
        <v>Airplane 1</v>
      </c>
      <c r="K23" s="35">
        <f t="shared" ref="K23:Q29" si="6">R23</f>
        <v>0</v>
      </c>
      <c r="L23" s="35">
        <f t="shared" si="6"/>
        <v>0.9</v>
      </c>
      <c r="M23" s="35">
        <f t="shared" si="6"/>
        <v>1.1000000000000001</v>
      </c>
      <c r="N23" s="35">
        <f t="shared" si="6"/>
        <v>1</v>
      </c>
      <c r="O23" s="35">
        <f t="shared" si="6"/>
        <v>2.8</v>
      </c>
      <c r="P23" s="35">
        <f t="shared" si="6"/>
        <v>1.8</v>
      </c>
      <c r="Q23" s="35">
        <f t="shared" si="6"/>
        <v>2.5</v>
      </c>
      <c r="R23" s="28">
        <f>'Air Hours'!K16</f>
        <v>0</v>
      </c>
      <c r="S23" s="18">
        <f>'Air Hours'!L16</f>
        <v>0.9</v>
      </c>
      <c r="T23" s="18">
        <f>'Air Hours'!M16</f>
        <v>1.1000000000000001</v>
      </c>
      <c r="U23" s="18">
        <f>'Air Hours'!N16</f>
        <v>1</v>
      </c>
      <c r="V23" s="18">
        <f>'Air Hours'!O16</f>
        <v>2.8</v>
      </c>
      <c r="W23" s="18">
        <f>'Air Hours'!P16</f>
        <v>1.8</v>
      </c>
      <c r="X23" s="18">
        <f>'Air Hours'!Q16</f>
        <v>2.5</v>
      </c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</row>
    <row r="24" spans="1:41" x14ac:dyDescent="0.25">
      <c r="A24" s="24" t="str">
        <f t="shared" ref="A24:A29" si="7">J24</f>
        <v>Airplane 2</v>
      </c>
      <c r="B24" s="33" t="str">
        <f t="shared" si="1"/>
        <v>Airplane 2</v>
      </c>
      <c r="C24" s="33" t="str">
        <f t="shared" si="1"/>
        <v>Airplane 2</v>
      </c>
      <c r="D24" t="str">
        <f t="shared" si="4"/>
        <v>['Airplane 2', 'Airplane 2']</v>
      </c>
      <c r="G24" t="str">
        <f t="shared" si="5"/>
        <v>[0.8, 0, 1.7, 1.8, 3.1, 1.8, 2.4, 0.8, 0, 1.7, 1.8, 3.1, 1.8, 2.4]</v>
      </c>
      <c r="H24" s="13">
        <v>0</v>
      </c>
      <c r="I24" s="6"/>
      <c r="J24" s="32" t="str">
        <f>'Air Hours'!J17</f>
        <v>Airplane 2</v>
      </c>
      <c r="K24" s="35">
        <f t="shared" si="6"/>
        <v>0.8</v>
      </c>
      <c r="L24" s="35">
        <f t="shared" si="6"/>
        <v>0</v>
      </c>
      <c r="M24" s="35">
        <f t="shared" si="6"/>
        <v>1.7</v>
      </c>
      <c r="N24" s="35">
        <f t="shared" si="6"/>
        <v>1.8</v>
      </c>
      <c r="O24" s="35">
        <f t="shared" si="6"/>
        <v>3.1</v>
      </c>
      <c r="P24" s="35">
        <f t="shared" si="6"/>
        <v>1.8</v>
      </c>
      <c r="Q24" s="35">
        <f t="shared" si="6"/>
        <v>2.4</v>
      </c>
      <c r="R24" s="18">
        <f>'Air Hours'!K17</f>
        <v>0.8</v>
      </c>
      <c r="S24" s="28">
        <f>'Air Hours'!L17</f>
        <v>0</v>
      </c>
      <c r="T24" s="18">
        <f>'Air Hours'!M17</f>
        <v>1.7</v>
      </c>
      <c r="U24" s="18">
        <f>'Air Hours'!N17</f>
        <v>1.8</v>
      </c>
      <c r="V24" s="18">
        <f>'Air Hours'!O17</f>
        <v>3.1</v>
      </c>
      <c r="W24" s="18">
        <f>'Air Hours'!P17</f>
        <v>1.8</v>
      </c>
      <c r="X24" s="18">
        <f>'Air Hours'!Q17</f>
        <v>2.4</v>
      </c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</row>
    <row r="25" spans="1:41" x14ac:dyDescent="0.25">
      <c r="A25" s="24" t="str">
        <f t="shared" si="7"/>
        <v>Airplane 3</v>
      </c>
      <c r="B25" s="33" t="str">
        <f t="shared" si="1"/>
        <v>Airplane 3</v>
      </c>
      <c r="C25" s="33" t="str">
        <f t="shared" si="1"/>
        <v>Airplane 3</v>
      </c>
      <c r="D25" t="str">
        <f t="shared" si="4"/>
        <v>['Airplane 3', 'Airplane 3']</v>
      </c>
      <c r="G25" t="str">
        <f t="shared" si="5"/>
        <v>[1.1, 1.6, 0, 1.4, 1.7, 1.7, 1.7, 1.1, 1.6, 0, 1.4, 1.7, 1.7, 1.7]</v>
      </c>
      <c r="H25" s="13">
        <v>0</v>
      </c>
      <c r="I25" s="6"/>
      <c r="J25" s="32" t="str">
        <f>'Air Hours'!J18</f>
        <v>Airplane 3</v>
      </c>
      <c r="K25" s="35">
        <f t="shared" si="6"/>
        <v>1.1000000000000001</v>
      </c>
      <c r="L25" s="35">
        <f t="shared" si="6"/>
        <v>1.6</v>
      </c>
      <c r="M25" s="35">
        <f t="shared" si="6"/>
        <v>0</v>
      </c>
      <c r="N25" s="35">
        <f t="shared" si="6"/>
        <v>1.4</v>
      </c>
      <c r="O25" s="35">
        <f t="shared" si="6"/>
        <v>1.7</v>
      </c>
      <c r="P25" s="35">
        <f t="shared" si="6"/>
        <v>1.7</v>
      </c>
      <c r="Q25" s="35">
        <f t="shared" si="6"/>
        <v>1.7</v>
      </c>
      <c r="R25" s="18">
        <f>'Air Hours'!K18</f>
        <v>1.1000000000000001</v>
      </c>
      <c r="S25" s="18">
        <f>'Air Hours'!L18</f>
        <v>1.6</v>
      </c>
      <c r="T25" s="28">
        <f>'Air Hours'!M18</f>
        <v>0</v>
      </c>
      <c r="U25" s="18">
        <f>'Air Hours'!N18</f>
        <v>1.4</v>
      </c>
      <c r="V25" s="18">
        <f>'Air Hours'!O18</f>
        <v>1.7</v>
      </c>
      <c r="W25" s="18">
        <f>'Air Hours'!P18</f>
        <v>1.7</v>
      </c>
      <c r="X25" s="18">
        <f>'Air Hours'!Q18</f>
        <v>1.7</v>
      </c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</row>
    <row r="26" spans="1:41" x14ac:dyDescent="0.25">
      <c r="A26" s="24" t="str">
        <f t="shared" si="7"/>
        <v>Airplane 4</v>
      </c>
      <c r="B26" s="33" t="str">
        <f t="shared" si="1"/>
        <v>Airplane 4</v>
      </c>
      <c r="C26" s="33" t="str">
        <f t="shared" si="1"/>
        <v>Airplane 4</v>
      </c>
      <c r="D26" t="str">
        <f t="shared" si="4"/>
        <v>['Airplane 4', 'Airplane 4']</v>
      </c>
      <c r="G26" t="str">
        <f t="shared" si="5"/>
        <v>[0.9, 1.9, 1.3, 0, 2.7, 2.8, 2.9, 0.9, 1.9, 1.3, 0, 2.7, 2.8, 2.9]</v>
      </c>
      <c r="H26" s="13">
        <v>0</v>
      </c>
      <c r="I26" s="6"/>
      <c r="J26" s="32" t="str">
        <f>'Air Hours'!J19</f>
        <v>Airplane 4</v>
      </c>
      <c r="K26" s="35">
        <f t="shared" si="6"/>
        <v>0.9</v>
      </c>
      <c r="L26" s="35">
        <f t="shared" si="6"/>
        <v>1.9</v>
      </c>
      <c r="M26" s="35">
        <f t="shared" si="6"/>
        <v>1.3</v>
      </c>
      <c r="N26" s="35">
        <f t="shared" si="6"/>
        <v>0</v>
      </c>
      <c r="O26" s="35">
        <f t="shared" si="6"/>
        <v>2.7</v>
      </c>
      <c r="P26" s="35">
        <f t="shared" si="6"/>
        <v>2.8</v>
      </c>
      <c r="Q26" s="35">
        <f t="shared" si="6"/>
        <v>2.9</v>
      </c>
      <c r="R26" s="18">
        <f>'Air Hours'!K19</f>
        <v>0.9</v>
      </c>
      <c r="S26" s="18">
        <f>'Air Hours'!L19</f>
        <v>1.9</v>
      </c>
      <c r="T26" s="18">
        <f>'Air Hours'!M19</f>
        <v>1.3</v>
      </c>
      <c r="U26" s="28">
        <f>'Air Hours'!N19</f>
        <v>0</v>
      </c>
      <c r="V26" s="18">
        <f>'Air Hours'!O19</f>
        <v>2.7</v>
      </c>
      <c r="W26" s="18">
        <f>'Air Hours'!P19</f>
        <v>2.8</v>
      </c>
      <c r="X26" s="18">
        <f>'Air Hours'!Q19</f>
        <v>2.9</v>
      </c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</row>
    <row r="27" spans="1:41" x14ac:dyDescent="0.25">
      <c r="A27" s="24" t="str">
        <f t="shared" si="7"/>
        <v>Airplane 5</v>
      </c>
      <c r="B27" s="33" t="str">
        <f t="shared" si="1"/>
        <v>Airplane 5</v>
      </c>
      <c r="C27" s="33" t="str">
        <f t="shared" si="1"/>
        <v>Airplane 5</v>
      </c>
      <c r="D27" t="str">
        <f t="shared" si="4"/>
        <v>['Airplane 5', 'Airplane 5']</v>
      </c>
      <c r="G27" t="str">
        <f t="shared" si="5"/>
        <v>[2.8, 3, 1.6, 2.8, 0, 2, 1.3, 2.8, 3, 1.6, 2.8, 0, 2, 1.3]</v>
      </c>
      <c r="H27" s="13">
        <v>0</v>
      </c>
      <c r="I27" s="6"/>
      <c r="J27" s="32" t="str">
        <f>'Air Hours'!J20</f>
        <v>Airplane 5</v>
      </c>
      <c r="K27" s="35">
        <f t="shared" si="6"/>
        <v>2.8</v>
      </c>
      <c r="L27" s="35">
        <f t="shared" si="6"/>
        <v>3</v>
      </c>
      <c r="M27" s="35">
        <f t="shared" si="6"/>
        <v>1.6</v>
      </c>
      <c r="N27" s="35">
        <f t="shared" si="6"/>
        <v>2.8</v>
      </c>
      <c r="O27" s="35">
        <f t="shared" si="6"/>
        <v>0</v>
      </c>
      <c r="P27" s="35">
        <f t="shared" si="6"/>
        <v>2</v>
      </c>
      <c r="Q27" s="35">
        <f t="shared" si="6"/>
        <v>1.3</v>
      </c>
      <c r="R27" s="18">
        <f>'Air Hours'!K20</f>
        <v>2.8</v>
      </c>
      <c r="S27" s="18">
        <f>'Air Hours'!L20</f>
        <v>3</v>
      </c>
      <c r="T27" s="18">
        <f>'Air Hours'!M20</f>
        <v>1.6</v>
      </c>
      <c r="U27" s="18">
        <f>'Air Hours'!N20</f>
        <v>2.8</v>
      </c>
      <c r="V27" s="28">
        <f>'Air Hours'!O20</f>
        <v>0</v>
      </c>
      <c r="W27" s="18">
        <f>'Air Hours'!P20</f>
        <v>2</v>
      </c>
      <c r="X27" s="18">
        <f>'Air Hours'!Q20</f>
        <v>1.3</v>
      </c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</row>
    <row r="28" spans="1:41" x14ac:dyDescent="0.25">
      <c r="A28" s="24" t="str">
        <f t="shared" si="7"/>
        <v>Airplane 6</v>
      </c>
      <c r="B28" s="33" t="str">
        <f t="shared" si="1"/>
        <v>Airplane 6</v>
      </c>
      <c r="C28" s="33" t="str">
        <f t="shared" si="1"/>
        <v>Airplane 6</v>
      </c>
      <c r="D28" t="str">
        <f t="shared" si="4"/>
        <v>['Airplane 6', 'Airplane 6']</v>
      </c>
      <c r="G28" t="str">
        <f t="shared" si="5"/>
        <v>[1.9, 1.7, 1.8, 2.8, 2.2, 0, 1.2, 1.9, 1.7, 1.8, 2.8, 2.2, 0, 1.2]</v>
      </c>
      <c r="H28" s="13">
        <v>0</v>
      </c>
      <c r="I28" s="6"/>
      <c r="J28" s="32" t="str">
        <f>'Air Hours'!J21</f>
        <v>Airplane 6</v>
      </c>
      <c r="K28" s="35">
        <f t="shared" si="6"/>
        <v>1.9</v>
      </c>
      <c r="L28" s="35">
        <f t="shared" si="6"/>
        <v>1.7</v>
      </c>
      <c r="M28" s="35">
        <f t="shared" si="6"/>
        <v>1.8</v>
      </c>
      <c r="N28" s="35">
        <f t="shared" si="6"/>
        <v>2.8</v>
      </c>
      <c r="O28" s="35">
        <f t="shared" si="6"/>
        <v>2.2000000000000002</v>
      </c>
      <c r="P28" s="35">
        <f t="shared" si="6"/>
        <v>0</v>
      </c>
      <c r="Q28" s="35">
        <f t="shared" si="6"/>
        <v>1.2</v>
      </c>
      <c r="R28" s="18">
        <f>'Air Hours'!K21</f>
        <v>1.9</v>
      </c>
      <c r="S28" s="18">
        <f>'Air Hours'!L21</f>
        <v>1.7</v>
      </c>
      <c r="T28" s="18">
        <f>'Air Hours'!M21</f>
        <v>1.8</v>
      </c>
      <c r="U28" s="18">
        <f>'Air Hours'!N21</f>
        <v>2.8</v>
      </c>
      <c r="V28" s="18">
        <f>'Air Hours'!O21</f>
        <v>2.2000000000000002</v>
      </c>
      <c r="W28" s="28">
        <f>'Air Hours'!P21</f>
        <v>0</v>
      </c>
      <c r="X28" s="18">
        <f>'Air Hours'!Q21</f>
        <v>1.2</v>
      </c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</row>
    <row r="29" spans="1:41" x14ac:dyDescent="0.25">
      <c r="A29" s="24" t="str">
        <f t="shared" si="7"/>
        <v>Airplane 7</v>
      </c>
      <c r="B29" s="33" t="str">
        <f t="shared" si="1"/>
        <v>Airplane 7</v>
      </c>
      <c r="C29" s="33" t="str">
        <f t="shared" si="1"/>
        <v>Airplane 7</v>
      </c>
      <c r="D29" t="str">
        <f t="shared" si="4"/>
        <v>['Airplane 7', 'Airplane 7']</v>
      </c>
      <c r="G29" t="str">
        <f t="shared" si="5"/>
        <v>[2.6, 2.5, 1.7, 2.9, 1.3, 1.2, 0, 2.6, 2.5, 1.7, 2.9, 1.3, 1.2, 0]</v>
      </c>
      <c r="H29" s="13">
        <v>0</v>
      </c>
      <c r="I29" s="7"/>
      <c r="J29" s="32" t="str">
        <f>'Air Hours'!J22</f>
        <v>Airplane 7</v>
      </c>
      <c r="K29" s="35">
        <f t="shared" si="6"/>
        <v>2.6</v>
      </c>
      <c r="L29" s="35">
        <f t="shared" si="6"/>
        <v>2.5</v>
      </c>
      <c r="M29" s="35">
        <f t="shared" si="6"/>
        <v>1.7</v>
      </c>
      <c r="N29" s="35">
        <f t="shared" si="6"/>
        <v>2.9</v>
      </c>
      <c r="O29" s="35">
        <f t="shared" si="6"/>
        <v>1.3</v>
      </c>
      <c r="P29" s="35">
        <f t="shared" si="6"/>
        <v>1.2</v>
      </c>
      <c r="Q29" s="35">
        <f t="shared" si="6"/>
        <v>0</v>
      </c>
      <c r="R29" s="18">
        <f>'Air Hours'!K22</f>
        <v>2.6</v>
      </c>
      <c r="S29" s="18">
        <f>'Air Hours'!L22</f>
        <v>2.5</v>
      </c>
      <c r="T29" s="18">
        <f>'Air Hours'!M22</f>
        <v>1.7</v>
      </c>
      <c r="U29" s="18">
        <f>'Air Hours'!N22</f>
        <v>2.9</v>
      </c>
      <c r="V29" s="18">
        <f>'Air Hours'!O22</f>
        <v>1.3</v>
      </c>
      <c r="W29" s="18">
        <f>'Air Hours'!P22</f>
        <v>1.2</v>
      </c>
      <c r="X29" s="28">
        <f>'Air Hours'!Q22</f>
        <v>0</v>
      </c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</row>
    <row r="30" spans="1:41" x14ac:dyDescent="0.25">
      <c r="H30" s="13">
        <v>0</v>
      </c>
      <c r="K30" s="23"/>
      <c r="L30" s="17"/>
      <c r="M30" s="17"/>
      <c r="N30" s="17"/>
      <c r="O30" s="17"/>
      <c r="P30" s="17"/>
      <c r="Q30" s="17"/>
      <c r="R30" s="14"/>
      <c r="S30" s="14"/>
      <c r="T30" s="14"/>
      <c r="U30" s="14"/>
      <c r="V30" s="14"/>
      <c r="W30" s="14"/>
      <c r="X30" s="14"/>
      <c r="Y30" s="1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</row>
    <row r="31" spans="1:41" x14ac:dyDescent="0.25">
      <c r="H31" s="13">
        <v>0</v>
      </c>
      <c r="K31" s="17"/>
      <c r="L31" s="23"/>
      <c r="M31" s="17"/>
      <c r="N31" s="17"/>
      <c r="O31" s="17"/>
      <c r="P31" s="17"/>
      <c r="Q31" s="17"/>
      <c r="R31" s="14"/>
      <c r="S31" s="14"/>
      <c r="T31" s="14"/>
      <c r="U31" s="14"/>
      <c r="V31" s="14"/>
      <c r="W31" s="14"/>
      <c r="X31" s="14"/>
      <c r="Y31" s="14"/>
      <c r="Z31" s="1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</row>
    <row r="32" spans="1:41" x14ac:dyDescent="0.25">
      <c r="H32" s="13">
        <v>0</v>
      </c>
      <c r="K32" s="17"/>
      <c r="L32" s="17"/>
      <c r="M32" s="23"/>
      <c r="N32" s="17"/>
      <c r="O32" s="17"/>
      <c r="P32" s="17"/>
      <c r="Q32" s="17"/>
      <c r="R32" s="14"/>
      <c r="S32" s="14"/>
      <c r="T32" s="14"/>
      <c r="U32" s="14"/>
      <c r="V32" s="14"/>
      <c r="W32" s="14"/>
      <c r="X32" s="14"/>
      <c r="Y32" s="14"/>
      <c r="Z32" s="14"/>
      <c r="AA32" s="1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</row>
    <row r="33" spans="8:41" x14ac:dyDescent="0.25">
      <c r="H33" s="13">
        <v>0</v>
      </c>
      <c r="K33" s="17"/>
      <c r="L33" s="17"/>
      <c r="M33" s="17"/>
      <c r="N33" s="23"/>
      <c r="O33" s="17"/>
      <c r="P33" s="17"/>
      <c r="Q33" s="17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</row>
    <row r="34" spans="8:41" x14ac:dyDescent="0.25">
      <c r="H34" s="13">
        <v>0</v>
      </c>
      <c r="K34" s="17"/>
      <c r="L34" s="17"/>
      <c r="M34" s="17"/>
      <c r="N34" s="17"/>
      <c r="O34" s="23"/>
      <c r="P34" s="17"/>
      <c r="Q34" s="17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</row>
    <row r="35" spans="8:41" x14ac:dyDescent="0.25">
      <c r="H35" s="13">
        <v>0</v>
      </c>
      <c r="K35" s="17"/>
      <c r="L35" s="17"/>
      <c r="M35" s="17"/>
      <c r="N35" s="17"/>
      <c r="O35" s="17"/>
      <c r="P35" s="23"/>
      <c r="Q35" s="17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</row>
    <row r="36" spans="8:41" x14ac:dyDescent="0.25">
      <c r="H36" s="13">
        <v>0</v>
      </c>
      <c r="K36" s="17"/>
      <c r="L36" s="17"/>
      <c r="M36" s="17"/>
      <c r="N36" s="17"/>
      <c r="O36" s="17"/>
      <c r="P36" s="17"/>
      <c r="Q36" s="23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"/>
      <c r="AF36" s="14"/>
      <c r="AG36" s="14"/>
      <c r="AH36" s="14"/>
      <c r="AI36" s="14"/>
      <c r="AJ36" s="14"/>
      <c r="AK36" s="14"/>
      <c r="AL36" s="14"/>
      <c r="AM36" s="14"/>
      <c r="AN36" s="14"/>
      <c r="AO36" s="14"/>
    </row>
    <row r="37" spans="8:41" x14ac:dyDescent="0.25">
      <c r="H37" s="13">
        <v>0</v>
      </c>
      <c r="K37" s="23"/>
      <c r="L37" s="17"/>
      <c r="M37" s="17"/>
      <c r="N37" s="17"/>
      <c r="O37" s="17"/>
      <c r="P37" s="17"/>
      <c r="Q37" s="17"/>
      <c r="R37" s="14"/>
      <c r="S37" s="14"/>
      <c r="T37" s="14"/>
      <c r="U37" s="14"/>
      <c r="V37" s="14"/>
      <c r="W37" s="14"/>
      <c r="X37" s="14"/>
      <c r="Y37" s="1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</row>
    <row r="38" spans="8:41" x14ac:dyDescent="0.25">
      <c r="H38" s="13">
        <v>0</v>
      </c>
      <c r="K38" s="17"/>
      <c r="L38" s="23"/>
      <c r="M38" s="17"/>
      <c r="N38" s="17"/>
      <c r="O38" s="17"/>
      <c r="P38" s="17"/>
      <c r="Q38" s="17"/>
      <c r="R38" s="14"/>
      <c r="S38" s="14"/>
      <c r="T38" s="14"/>
      <c r="U38" s="14"/>
      <c r="V38" s="14"/>
      <c r="W38" s="14"/>
      <c r="X38" s="14"/>
      <c r="Y38" s="14"/>
      <c r="Z38" s="1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</row>
    <row r="39" spans="8:41" x14ac:dyDescent="0.25">
      <c r="H39" s="13">
        <v>0</v>
      </c>
      <c r="K39" s="17"/>
      <c r="L39" s="17"/>
      <c r="M39" s="23"/>
      <c r="N39" s="17"/>
      <c r="O39" s="17"/>
      <c r="P39" s="17"/>
      <c r="Q39" s="17"/>
      <c r="R39" s="14"/>
      <c r="S39" s="14"/>
      <c r="T39" s="14"/>
      <c r="U39" s="14"/>
      <c r="V39" s="14"/>
      <c r="W39" s="14"/>
      <c r="X39" s="14"/>
      <c r="Y39" s="14"/>
      <c r="Z39" s="14"/>
      <c r="AA39" s="1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</row>
    <row r="40" spans="8:41" x14ac:dyDescent="0.25">
      <c r="H40" s="13">
        <v>0</v>
      </c>
      <c r="K40" s="17"/>
      <c r="L40" s="17"/>
      <c r="M40" s="17"/>
      <c r="N40" s="23"/>
      <c r="O40" s="17"/>
      <c r="P40" s="17"/>
      <c r="Q40" s="17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</row>
    <row r="41" spans="8:41" x14ac:dyDescent="0.25">
      <c r="H41" s="13">
        <v>0</v>
      </c>
      <c r="K41" s="17"/>
      <c r="L41" s="17"/>
      <c r="M41" s="17"/>
      <c r="N41" s="17"/>
      <c r="O41" s="23"/>
      <c r="P41" s="17"/>
      <c r="Q41" s="17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</row>
    <row r="42" spans="8:41" x14ac:dyDescent="0.25">
      <c r="H42" s="13">
        <v>0</v>
      </c>
      <c r="K42" s="17"/>
      <c r="L42" s="17"/>
      <c r="M42" s="17"/>
      <c r="N42" s="17"/>
      <c r="O42" s="17"/>
      <c r="P42" s="23"/>
      <c r="Q42" s="17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</row>
    <row r="43" spans="8:41" x14ac:dyDescent="0.25">
      <c r="H43" s="13">
        <v>0</v>
      </c>
      <c r="K43" s="17"/>
      <c r="L43" s="17"/>
      <c r="M43" s="17"/>
      <c r="N43" s="17"/>
      <c r="O43" s="17"/>
      <c r="P43" s="17"/>
      <c r="Q43" s="23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"/>
      <c r="AF43" s="14"/>
      <c r="AG43" s="14"/>
      <c r="AH43" s="14"/>
      <c r="AI43" s="14"/>
      <c r="AJ43" s="14"/>
      <c r="AK43" s="14"/>
      <c r="AL43" s="14"/>
      <c r="AM43" s="14"/>
      <c r="AN43" s="14"/>
      <c r="AO43" s="14"/>
    </row>
    <row r="44" spans="8:41" x14ac:dyDescent="0.25">
      <c r="H44" s="13">
        <v>0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"/>
      <c r="AN44" s="14"/>
      <c r="AO44" s="14"/>
    </row>
    <row r="45" spans="8:41" x14ac:dyDescent="0.25">
      <c r="H45" s="13">
        <v>0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"/>
      <c r="AO45" s="14"/>
    </row>
    <row r="46" spans="8:41" x14ac:dyDescent="0.25">
      <c r="H46" s="13">
        <v>0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"/>
    </row>
  </sheetData>
  <phoneticPr fontId="8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00B3-C9B1-4263-AF97-199E48709F88}">
  <sheetPr>
    <tabColor theme="4" tint="0.59999389629810485"/>
  </sheetPr>
  <dimension ref="A2:AO46"/>
  <sheetViews>
    <sheetView zoomScale="70" zoomScaleNormal="70" workbookViewId="0">
      <selection activeCell="D17" sqref="D17"/>
    </sheetView>
  </sheetViews>
  <sheetFormatPr defaultRowHeight="15" x14ac:dyDescent="0.25"/>
  <cols>
    <col min="1" max="1" width="12.5703125" style="24" bestFit="1" customWidth="1"/>
    <col min="2" max="2" width="13.42578125" bestFit="1" customWidth="1"/>
    <col min="3" max="3" width="14.28515625" bestFit="1" customWidth="1"/>
    <col min="7" max="7" width="28.5703125" bestFit="1" customWidth="1"/>
    <col min="8" max="8" width="12.42578125" customWidth="1"/>
    <col min="9" max="9" width="16.7109375" customWidth="1"/>
    <col min="10" max="10" width="14.7109375" customWidth="1"/>
    <col min="11" max="41" width="12.7109375" customWidth="1"/>
  </cols>
  <sheetData>
    <row r="2" spans="1:41" x14ac:dyDescent="0.25">
      <c r="I2" s="4" t="s">
        <v>11</v>
      </c>
      <c r="J2" s="16"/>
    </row>
    <row r="3" spans="1:41" x14ac:dyDescent="0.25">
      <c r="I3" s="4" t="s">
        <v>12</v>
      </c>
      <c r="J3" s="16" t="s">
        <v>9</v>
      </c>
    </row>
    <row r="5" spans="1:41" x14ac:dyDescent="0.25">
      <c r="I5" s="11" t="str">
        <f>"COMB_" &amp; J5 &amp; " = " &amp; K5</f>
        <v>COMB_POS_NAME = [' Bus 1', ' Bus 2', ' Bus 3', ' Bus 4', ' Bus 5', ' Bus 6', ' Bus 7', ' Airplane 1', ' Airplane 2', ' Airplane 3', ' Airplane 4', ' Airplane 5', ' Airplane 6', ' Airplane 7']</v>
      </c>
      <c r="J5" t="s">
        <v>5</v>
      </c>
      <c r="K5" t="str" cm="1">
        <f t="array" ref="K5">"['" &amp; _xlfn.TEXTJOIN("', '", TRUE, J2  &amp; " " &amp; J16:J29) &amp; "']"</f>
        <v>[' Bus 1', ' Bus 2', ' Bus 3', ' Bus 4', ' Bus 5', ' Bus 6', ' Bus 7', ' Airplane 1', ' Airplane 2', ' Airplane 3', ' Airplane 4', ' Airplane 5', ' Airplane 6', ' Airplane 7']</v>
      </c>
    </row>
    <row r="6" spans="1:41" x14ac:dyDescent="0.25">
      <c r="I6" s="11" t="str">
        <f t="shared" ref="I6:I7" si="0">"COMB_" &amp; J6 &amp; " = " &amp; K6</f>
        <v>COMB_POS = [[1, 1], 
[2, 2], 
[3, 3], 
[4, 4], 
[5, 5], 
[6, 6], 
[7, 7], 
[8, 8], 
[9, 9], 
[10, 10], 
[11, 11], 
[12, 12], 
[13, 13], 
[14, 14]]</v>
      </c>
      <c r="J6" t="s">
        <v>3</v>
      </c>
      <c r="K6" t="str">
        <f>"[" &amp; _xlfn.TEXTJOIN(", " &amp; CHAR(10), TRUE, D16:D46) &amp; "]"</f>
        <v>[[1, 1], 
[2, 2], 
[3, 3], 
[4, 4], 
[5, 5], 
[6, 6], 
[7, 7], 
[8, 8], 
[9, 9], 
[10, 10], 
[11, 11], 
[12, 12], 
[13, 13], 
[14, 14]]</v>
      </c>
    </row>
    <row r="7" spans="1:41" x14ac:dyDescent="0.25">
      <c r="I7" s="11" t="str">
        <f t="shared" si="0"/>
        <v>COMB_COST = [[0, 21, 21, 25, 38, 27, 25, 0, 21, 21, 25, 38, 27, 25], 
[13, 0, 30, 32, 31, 17, 25, 13, 0, 30, 32, 31, 17, 25], 
[24, 16, 0, 12, 19, 32, 21, 24, 16, 0, 12, 19, 32, 21], 
[25, 24, 19, 0, 21, 36, 38, 25, 24, 19, 0, 21, 36, 38], 
[22, 42, 16, 39, 0, 17, 11, 22, 42, 16, 39, 0, 17, 11], 
[23, 27, 16, 34, 25, 0, 13, 23, 27, 16, 34, 25, 0, 13], 
[19, 19, 25, 37, 28, 19, 0, 19, 19, 25, 37, 28, 19, 0], 
[0, 85, 160, 99, 280, 194, 302, 0, 85, 160, 99, 280, 194, 302], 
[123, 0, 223, 232, 385, 234, 312, 123, 0, 223, 232, 385, 234, 312], 
[162, 240, 0, 202, 175, 213, 209, 162, 240, 0, 202, 175, 213, 209], 
[150, 248, 197, 0, 291, 295, 349, 150, 248, 197, 0, 291, 295, 349], 
[344, 327, 193, 314, 0, 258, 132, 344, 327, 193, 314, 0, 258, 132], 
[202, 176, 201, 281, 246, 0, 181, 202, 176, 201, 281, 246, 0, 181], 
[326, 271, 230, 318, 130, 174, 0, 326, 271, 230, 318, 130, 174, 0]]</v>
      </c>
      <c r="J7" t="s">
        <v>13</v>
      </c>
      <c r="K7" t="str">
        <f>"[" &amp; _xlfn.TEXTJOIN(", " &amp; CHAR(10), TRUE, G16:G46) &amp; "]"</f>
        <v>[[0, 21, 21, 25, 38, 27, 25, 0, 21, 21, 25, 38, 27, 25], 
[13, 0, 30, 32, 31, 17, 25, 13, 0, 30, 32, 31, 17, 25], 
[24, 16, 0, 12, 19, 32, 21, 24, 16, 0, 12, 19, 32, 21], 
[25, 24, 19, 0, 21, 36, 38, 25, 24, 19, 0, 21, 36, 38], 
[22, 42, 16, 39, 0, 17, 11, 22, 42, 16, 39, 0, 17, 11], 
[23, 27, 16, 34, 25, 0, 13, 23, 27, 16, 34, 25, 0, 13], 
[19, 19, 25, 37, 28, 19, 0, 19, 19, 25, 37, 28, 19, 0], 
[0, 85, 160, 99, 280, 194, 302, 0, 85, 160, 99, 280, 194, 302], 
[123, 0, 223, 232, 385, 234, 312, 123, 0, 223, 232, 385, 234, 312], 
[162, 240, 0, 202, 175, 213, 209, 162, 240, 0, 202, 175, 213, 209], 
[150, 248, 197, 0, 291, 295, 349, 150, 248, 197, 0, 291, 295, 349], 
[344, 327, 193, 314, 0, 258, 132, 344, 327, 193, 314, 0, 258, 132], 
[202, 176, 201, 281, 246, 0, 181, 202, 176, 201, 281, 246, 0, 181], 
[326, 271, 230, 318, 130, 174, 0, 326, 271, 230, 318, 130, 174, 0]]</v>
      </c>
    </row>
    <row r="9" spans="1:41" s="2" customFormat="1" x14ac:dyDescent="0.25">
      <c r="A9" s="25"/>
      <c r="N9"/>
      <c r="O9"/>
    </row>
    <row r="11" spans="1:41" x14ac:dyDescent="0.25">
      <c r="K11" s="36" t="s">
        <v>29</v>
      </c>
      <c r="L11" s="36"/>
      <c r="M11" s="36"/>
      <c r="N11" s="36"/>
      <c r="O11" s="36"/>
      <c r="P11" s="36"/>
      <c r="Q11" s="36"/>
      <c r="R11" s="36"/>
      <c r="S11" s="36"/>
      <c r="T11" s="36"/>
      <c r="U11" s="36"/>
    </row>
    <row r="13" spans="1:41" x14ac:dyDescent="0.25">
      <c r="K13" s="15" t="str">
        <f>"Travel Time - " &amp; J2 &amp; " (" &amp; J3 &amp; ")"</f>
        <v>Travel Time -  (Hours)</v>
      </c>
    </row>
    <row r="14" spans="1:41" x14ac:dyDescent="0.25">
      <c r="K14" s="34" t="s">
        <v>0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</row>
    <row r="15" spans="1:41" x14ac:dyDescent="0.25">
      <c r="A15" s="26"/>
      <c r="B15" s="5" t="s">
        <v>6</v>
      </c>
      <c r="C15" s="5" t="s">
        <v>7</v>
      </c>
      <c r="D15" s="12" t="str">
        <f>"[" &amp; _xlfn.TEXTJOIN(", ", TRUE, D16:D46) &amp; "]"</f>
        <v>[[1, 1], [2, 2], [3, 3], [4, 4], [5, 5], [6, 6], [7, 7], [8, 8], [9, 9], [10, 10], [11, 11], [12, 12], [13, 13], [14, 14]]</v>
      </c>
      <c r="G15" t="s">
        <v>2</v>
      </c>
      <c r="K15" s="20" t="str">
        <f t="array" ref="K15:Q15">TRANSPOSE(J16:J22)</f>
        <v>Bus 1</v>
      </c>
      <c r="L15" s="20" t="str">
        <v>Bus 2</v>
      </c>
      <c r="M15" s="20" t="str">
        <v>Bus 3</v>
      </c>
      <c r="N15" s="20" t="str">
        <v>Bus 4</v>
      </c>
      <c r="O15" s="20" t="str">
        <v>Bus 5</v>
      </c>
      <c r="P15" s="20" t="str">
        <v>Bus 6</v>
      </c>
      <c r="Q15" s="20" t="str">
        <v>Bus 7</v>
      </c>
      <c r="R15" s="21" t="str">
        <f t="array" ref="R15:X15">TRANSPOSE(J23:J29)</f>
        <v>Airplane 1</v>
      </c>
      <c r="S15" s="21" t="str">
        <v>Airplane 2</v>
      </c>
      <c r="T15" s="21" t="str">
        <v>Airplane 3</v>
      </c>
      <c r="U15" s="21" t="str">
        <v>Airplane 4</v>
      </c>
      <c r="V15" s="21" t="str">
        <v>Airplane 5</v>
      </c>
      <c r="W15" s="21" t="str">
        <v>Airplane 6</v>
      </c>
      <c r="X15" s="21" t="str">
        <v>Airplane 7</v>
      </c>
    </row>
    <row r="16" spans="1:41" x14ac:dyDescent="0.25">
      <c r="A16" s="24" t="str">
        <f>J16</f>
        <v>Bus 1</v>
      </c>
      <c r="B16">
        <v>1</v>
      </c>
      <c r="C16">
        <v>1</v>
      </c>
      <c r="D16" t="str">
        <f>"[" &amp; B16 &amp; ", " &amp; C16 &amp; "]"</f>
        <v>[1, 1]</v>
      </c>
      <c r="G16" t="str">
        <f>"[" &amp; _xlfn.TEXTJOIN(", ", TRUE, K16:X16) &amp; "]"</f>
        <v>[0, 21, 21, 25, 38, 27, 25, 0, 21, 21, 25, 38, 27, 25]</v>
      </c>
      <c r="H16" s="13">
        <v>0</v>
      </c>
      <c r="I16" s="10" t="s">
        <v>1</v>
      </c>
      <c r="J16" s="20" t="s">
        <v>15</v>
      </c>
      <c r="K16">
        <f>'Bus USD'!K16</f>
        <v>0</v>
      </c>
      <c r="L16">
        <f>'Bus USD'!L16</f>
        <v>21</v>
      </c>
      <c r="M16">
        <f>'Bus USD'!M16</f>
        <v>21</v>
      </c>
      <c r="N16">
        <f>'Bus USD'!N16</f>
        <v>25</v>
      </c>
      <c r="O16">
        <f>'Bus USD'!O16</f>
        <v>38</v>
      </c>
      <c r="P16">
        <f>'Bus USD'!P16</f>
        <v>27</v>
      </c>
      <c r="Q16">
        <f>'Bus USD'!Q16</f>
        <v>25</v>
      </c>
      <c r="R16" s="27">
        <f t="shared" ref="R16:X22" si="1">K16</f>
        <v>0</v>
      </c>
      <c r="S16" s="27">
        <f t="shared" si="1"/>
        <v>21</v>
      </c>
      <c r="T16" s="27">
        <f t="shared" si="1"/>
        <v>21</v>
      </c>
      <c r="U16" s="27">
        <f t="shared" si="1"/>
        <v>25</v>
      </c>
      <c r="V16" s="27">
        <f t="shared" si="1"/>
        <v>38</v>
      </c>
      <c r="W16" s="27">
        <f t="shared" si="1"/>
        <v>27</v>
      </c>
      <c r="X16" s="27">
        <f t="shared" si="1"/>
        <v>25</v>
      </c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</row>
    <row r="17" spans="1:41" x14ac:dyDescent="0.25">
      <c r="A17" s="24" t="str">
        <f t="shared" ref="A17:A29" si="2">J17</f>
        <v>Bus 2</v>
      </c>
      <c r="B17">
        <f t="shared" ref="B17:C29" si="3">B16 + 1</f>
        <v>2</v>
      </c>
      <c r="C17">
        <f t="shared" si="3"/>
        <v>2</v>
      </c>
      <c r="D17" t="str">
        <f t="shared" ref="D17:D29" si="4">"[" &amp; B17 &amp; ", " &amp; C17 &amp; "]"</f>
        <v>[2, 2]</v>
      </c>
      <c r="G17" t="str">
        <f t="shared" ref="G17:G29" si="5">"[" &amp; _xlfn.TEXTJOIN(", ", TRUE, K17:X17) &amp; "]"</f>
        <v>[13, 0, 30, 32, 31, 17, 25, 13, 0, 30, 32, 31, 17, 25]</v>
      </c>
      <c r="H17" s="13">
        <v>0</v>
      </c>
      <c r="I17" s="6"/>
      <c r="J17" s="20" t="s">
        <v>16</v>
      </c>
      <c r="K17">
        <f>'Bus USD'!K17</f>
        <v>13</v>
      </c>
      <c r="L17">
        <f>'Bus USD'!L17</f>
        <v>0</v>
      </c>
      <c r="M17">
        <f>'Bus USD'!M17</f>
        <v>30</v>
      </c>
      <c r="N17">
        <f>'Bus USD'!N17</f>
        <v>32</v>
      </c>
      <c r="O17">
        <f>'Bus USD'!O17</f>
        <v>31</v>
      </c>
      <c r="P17">
        <f>'Bus USD'!P17</f>
        <v>17</v>
      </c>
      <c r="Q17">
        <f>'Bus USD'!Q17</f>
        <v>25</v>
      </c>
      <c r="R17" s="27">
        <f t="shared" si="1"/>
        <v>13</v>
      </c>
      <c r="S17" s="27">
        <f t="shared" si="1"/>
        <v>0</v>
      </c>
      <c r="T17" s="27">
        <f t="shared" si="1"/>
        <v>30</v>
      </c>
      <c r="U17" s="27">
        <f t="shared" si="1"/>
        <v>32</v>
      </c>
      <c r="V17" s="27">
        <f t="shared" si="1"/>
        <v>31</v>
      </c>
      <c r="W17" s="27">
        <f t="shared" si="1"/>
        <v>17</v>
      </c>
      <c r="X17" s="27">
        <f t="shared" si="1"/>
        <v>25</v>
      </c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</row>
    <row r="18" spans="1:41" x14ac:dyDescent="0.25">
      <c r="A18" s="24" t="str">
        <f t="shared" si="2"/>
        <v>Bus 3</v>
      </c>
      <c r="B18">
        <f t="shared" si="3"/>
        <v>3</v>
      </c>
      <c r="C18">
        <f t="shared" si="3"/>
        <v>3</v>
      </c>
      <c r="D18" t="str">
        <f t="shared" si="4"/>
        <v>[3, 3]</v>
      </c>
      <c r="G18" t="str">
        <f t="shared" si="5"/>
        <v>[24, 16, 0, 12, 19, 32, 21, 24, 16, 0, 12, 19, 32, 21]</v>
      </c>
      <c r="H18" s="13">
        <v>0</v>
      </c>
      <c r="I18" s="6"/>
      <c r="J18" s="20" t="s">
        <v>17</v>
      </c>
      <c r="K18">
        <f>'Bus USD'!K18</f>
        <v>24</v>
      </c>
      <c r="L18">
        <f>'Bus USD'!L18</f>
        <v>16</v>
      </c>
      <c r="M18">
        <f>'Bus USD'!M18</f>
        <v>0</v>
      </c>
      <c r="N18">
        <f>'Bus USD'!N18</f>
        <v>12</v>
      </c>
      <c r="O18">
        <f>'Bus USD'!O18</f>
        <v>19</v>
      </c>
      <c r="P18">
        <f>'Bus USD'!P18</f>
        <v>32</v>
      </c>
      <c r="Q18">
        <f>'Bus USD'!Q18</f>
        <v>21</v>
      </c>
      <c r="R18" s="27">
        <f t="shared" si="1"/>
        <v>24</v>
      </c>
      <c r="S18" s="27">
        <f t="shared" si="1"/>
        <v>16</v>
      </c>
      <c r="T18" s="27">
        <f t="shared" si="1"/>
        <v>0</v>
      </c>
      <c r="U18" s="27">
        <f t="shared" si="1"/>
        <v>12</v>
      </c>
      <c r="V18" s="27">
        <f t="shared" si="1"/>
        <v>19</v>
      </c>
      <c r="W18" s="27">
        <f t="shared" si="1"/>
        <v>32</v>
      </c>
      <c r="X18" s="27">
        <f t="shared" si="1"/>
        <v>21</v>
      </c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</row>
    <row r="19" spans="1:41" x14ac:dyDescent="0.25">
      <c r="A19" s="24" t="str">
        <f t="shared" si="2"/>
        <v>Bus 4</v>
      </c>
      <c r="B19">
        <f t="shared" si="3"/>
        <v>4</v>
      </c>
      <c r="C19">
        <f t="shared" si="3"/>
        <v>4</v>
      </c>
      <c r="D19" t="str">
        <f t="shared" si="4"/>
        <v>[4, 4]</v>
      </c>
      <c r="G19" t="str">
        <f t="shared" si="5"/>
        <v>[25, 24, 19, 0, 21, 36, 38, 25, 24, 19, 0, 21, 36, 38]</v>
      </c>
      <c r="H19" s="13">
        <v>0</v>
      </c>
      <c r="I19" s="6"/>
      <c r="J19" s="20" t="s">
        <v>18</v>
      </c>
      <c r="K19">
        <f>'Bus USD'!K19</f>
        <v>25</v>
      </c>
      <c r="L19">
        <f>'Bus USD'!L19</f>
        <v>24</v>
      </c>
      <c r="M19">
        <f>'Bus USD'!M19</f>
        <v>19</v>
      </c>
      <c r="N19">
        <f>'Bus USD'!N19</f>
        <v>0</v>
      </c>
      <c r="O19">
        <f>'Bus USD'!O19</f>
        <v>21</v>
      </c>
      <c r="P19">
        <f>'Bus USD'!P19</f>
        <v>36</v>
      </c>
      <c r="Q19">
        <f>'Bus USD'!Q19</f>
        <v>38</v>
      </c>
      <c r="R19" s="27">
        <f t="shared" si="1"/>
        <v>25</v>
      </c>
      <c r="S19" s="27">
        <f t="shared" si="1"/>
        <v>24</v>
      </c>
      <c r="T19" s="27">
        <f t="shared" si="1"/>
        <v>19</v>
      </c>
      <c r="U19" s="27">
        <f t="shared" si="1"/>
        <v>0</v>
      </c>
      <c r="V19" s="27">
        <f t="shared" si="1"/>
        <v>21</v>
      </c>
      <c r="W19" s="27">
        <f t="shared" si="1"/>
        <v>36</v>
      </c>
      <c r="X19" s="27">
        <f t="shared" si="1"/>
        <v>38</v>
      </c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</row>
    <row r="20" spans="1:41" x14ac:dyDescent="0.25">
      <c r="A20" s="24" t="str">
        <f t="shared" si="2"/>
        <v>Bus 5</v>
      </c>
      <c r="B20">
        <f t="shared" si="3"/>
        <v>5</v>
      </c>
      <c r="C20">
        <f t="shared" si="3"/>
        <v>5</v>
      </c>
      <c r="D20" t="str">
        <f t="shared" si="4"/>
        <v>[5, 5]</v>
      </c>
      <c r="G20" t="str">
        <f t="shared" si="5"/>
        <v>[22, 42, 16, 39, 0, 17, 11, 22, 42, 16, 39, 0, 17, 11]</v>
      </c>
      <c r="H20" s="13">
        <v>0</v>
      </c>
      <c r="I20" s="6"/>
      <c r="J20" s="20" t="s">
        <v>19</v>
      </c>
      <c r="K20">
        <f>'Bus USD'!K20</f>
        <v>22</v>
      </c>
      <c r="L20">
        <f>'Bus USD'!L20</f>
        <v>42</v>
      </c>
      <c r="M20">
        <f>'Bus USD'!M20</f>
        <v>16</v>
      </c>
      <c r="N20">
        <f>'Bus USD'!N20</f>
        <v>39</v>
      </c>
      <c r="O20">
        <f>'Bus USD'!O20</f>
        <v>0</v>
      </c>
      <c r="P20">
        <f>'Bus USD'!P20</f>
        <v>17</v>
      </c>
      <c r="Q20">
        <f>'Bus USD'!Q20</f>
        <v>11</v>
      </c>
      <c r="R20" s="27">
        <f t="shared" si="1"/>
        <v>22</v>
      </c>
      <c r="S20" s="27">
        <f t="shared" si="1"/>
        <v>42</v>
      </c>
      <c r="T20" s="27">
        <f t="shared" si="1"/>
        <v>16</v>
      </c>
      <c r="U20" s="27">
        <f t="shared" si="1"/>
        <v>39</v>
      </c>
      <c r="V20" s="27">
        <f t="shared" si="1"/>
        <v>0</v>
      </c>
      <c r="W20" s="27">
        <f t="shared" si="1"/>
        <v>17</v>
      </c>
      <c r="X20" s="27">
        <f t="shared" si="1"/>
        <v>11</v>
      </c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</row>
    <row r="21" spans="1:41" x14ac:dyDescent="0.25">
      <c r="A21" s="24" t="str">
        <f t="shared" si="2"/>
        <v>Bus 6</v>
      </c>
      <c r="B21">
        <f t="shared" si="3"/>
        <v>6</v>
      </c>
      <c r="C21">
        <f t="shared" si="3"/>
        <v>6</v>
      </c>
      <c r="D21" t="str">
        <f t="shared" si="4"/>
        <v>[6, 6]</v>
      </c>
      <c r="G21" t="str">
        <f t="shared" si="5"/>
        <v>[23, 27, 16, 34, 25, 0, 13, 23, 27, 16, 34, 25, 0, 13]</v>
      </c>
      <c r="H21" s="13">
        <v>0</v>
      </c>
      <c r="I21" s="6"/>
      <c r="J21" s="20" t="s">
        <v>20</v>
      </c>
      <c r="K21">
        <f>'Bus USD'!K21</f>
        <v>23</v>
      </c>
      <c r="L21">
        <f>'Bus USD'!L21</f>
        <v>27</v>
      </c>
      <c r="M21">
        <f>'Bus USD'!M21</f>
        <v>16</v>
      </c>
      <c r="N21">
        <f>'Bus USD'!N21</f>
        <v>34</v>
      </c>
      <c r="O21">
        <f>'Bus USD'!O21</f>
        <v>25</v>
      </c>
      <c r="P21">
        <f>'Bus USD'!P21</f>
        <v>0</v>
      </c>
      <c r="Q21">
        <f>'Bus USD'!Q21</f>
        <v>13</v>
      </c>
      <c r="R21" s="27">
        <f t="shared" si="1"/>
        <v>23</v>
      </c>
      <c r="S21" s="27">
        <f t="shared" si="1"/>
        <v>27</v>
      </c>
      <c r="T21" s="27">
        <f t="shared" si="1"/>
        <v>16</v>
      </c>
      <c r="U21" s="27">
        <f t="shared" si="1"/>
        <v>34</v>
      </c>
      <c r="V21" s="27">
        <f t="shared" si="1"/>
        <v>25</v>
      </c>
      <c r="W21" s="27">
        <f t="shared" si="1"/>
        <v>0</v>
      </c>
      <c r="X21" s="27">
        <f t="shared" si="1"/>
        <v>13</v>
      </c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</row>
    <row r="22" spans="1:41" x14ac:dyDescent="0.25">
      <c r="A22" s="24" t="str">
        <f t="shared" si="2"/>
        <v>Bus 7</v>
      </c>
      <c r="B22">
        <f t="shared" si="3"/>
        <v>7</v>
      </c>
      <c r="C22">
        <f t="shared" si="3"/>
        <v>7</v>
      </c>
      <c r="D22" t="str">
        <f t="shared" si="4"/>
        <v>[7, 7]</v>
      </c>
      <c r="G22" t="str">
        <f t="shared" si="5"/>
        <v>[19, 19, 25, 37, 28, 19, 0, 19, 19, 25, 37, 28, 19, 0]</v>
      </c>
      <c r="H22" s="13">
        <v>0</v>
      </c>
      <c r="I22" s="6"/>
      <c r="J22" s="20" t="s">
        <v>21</v>
      </c>
      <c r="K22">
        <f>'Bus USD'!K22</f>
        <v>19</v>
      </c>
      <c r="L22">
        <f>'Bus USD'!L22</f>
        <v>19</v>
      </c>
      <c r="M22">
        <f>'Bus USD'!M22</f>
        <v>25</v>
      </c>
      <c r="N22">
        <f>'Bus USD'!N22</f>
        <v>37</v>
      </c>
      <c r="O22">
        <f>'Bus USD'!O22</f>
        <v>28</v>
      </c>
      <c r="P22">
        <f>'Bus USD'!P22</f>
        <v>19</v>
      </c>
      <c r="Q22">
        <f>'Bus USD'!Q22</f>
        <v>0</v>
      </c>
      <c r="R22" s="27">
        <f t="shared" si="1"/>
        <v>19</v>
      </c>
      <c r="S22" s="27">
        <f t="shared" si="1"/>
        <v>19</v>
      </c>
      <c r="T22" s="27">
        <f t="shared" si="1"/>
        <v>25</v>
      </c>
      <c r="U22" s="27">
        <f t="shared" si="1"/>
        <v>37</v>
      </c>
      <c r="V22" s="27">
        <f t="shared" si="1"/>
        <v>28</v>
      </c>
      <c r="W22" s="27">
        <f t="shared" si="1"/>
        <v>19</v>
      </c>
      <c r="X22" s="27">
        <f t="shared" si="1"/>
        <v>0</v>
      </c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</row>
    <row r="23" spans="1:41" x14ac:dyDescent="0.25">
      <c r="A23" s="24" t="str">
        <f t="shared" si="2"/>
        <v>Airplane 1</v>
      </c>
      <c r="B23">
        <f t="shared" si="3"/>
        <v>8</v>
      </c>
      <c r="C23">
        <f t="shared" si="3"/>
        <v>8</v>
      </c>
      <c r="D23" t="str">
        <f t="shared" si="4"/>
        <v>[8, 8]</v>
      </c>
      <c r="G23" t="str">
        <f t="shared" si="5"/>
        <v>[0, 85, 160, 99, 280, 194, 302, 0, 85, 160, 99, 280, 194, 302]</v>
      </c>
      <c r="H23" s="13">
        <v>0</v>
      </c>
      <c r="I23" s="6"/>
      <c r="J23" s="22" t="s">
        <v>22</v>
      </c>
      <c r="K23" s="35">
        <f t="shared" ref="K23:Q29" si="6">R23</f>
        <v>0</v>
      </c>
      <c r="L23" s="35">
        <f t="shared" si="6"/>
        <v>85</v>
      </c>
      <c r="M23" s="35">
        <f t="shared" si="6"/>
        <v>160</v>
      </c>
      <c r="N23" s="35">
        <f t="shared" si="6"/>
        <v>99</v>
      </c>
      <c r="O23" s="35">
        <f t="shared" si="6"/>
        <v>280</v>
      </c>
      <c r="P23" s="35">
        <f t="shared" si="6"/>
        <v>194</v>
      </c>
      <c r="Q23" s="35">
        <f t="shared" si="6"/>
        <v>302</v>
      </c>
      <c r="R23" s="23">
        <f>'Air USD'!K16</f>
        <v>0</v>
      </c>
      <c r="S23" s="17">
        <f>'Air USD'!L16</f>
        <v>85</v>
      </c>
      <c r="T23" s="17">
        <f>'Air USD'!M16</f>
        <v>160</v>
      </c>
      <c r="U23" s="17">
        <f>'Air USD'!N16</f>
        <v>99</v>
      </c>
      <c r="V23" s="17">
        <f>'Air USD'!O16</f>
        <v>280</v>
      </c>
      <c r="W23" s="17">
        <f>'Air USD'!P16</f>
        <v>194</v>
      </c>
      <c r="X23" s="17">
        <f>'Air USD'!Q16</f>
        <v>302</v>
      </c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</row>
    <row r="24" spans="1:41" x14ac:dyDescent="0.25">
      <c r="A24" s="24" t="str">
        <f t="shared" si="2"/>
        <v>Airplane 2</v>
      </c>
      <c r="B24">
        <f t="shared" si="3"/>
        <v>9</v>
      </c>
      <c r="C24">
        <f t="shared" si="3"/>
        <v>9</v>
      </c>
      <c r="D24" t="str">
        <f t="shared" si="4"/>
        <v>[9, 9]</v>
      </c>
      <c r="G24" t="str">
        <f t="shared" si="5"/>
        <v>[123, 0, 223, 232, 385, 234, 312, 123, 0, 223, 232, 385, 234, 312]</v>
      </c>
      <c r="H24" s="13">
        <v>0</v>
      </c>
      <c r="I24" s="6"/>
      <c r="J24" s="22" t="s">
        <v>23</v>
      </c>
      <c r="K24" s="35">
        <f t="shared" si="6"/>
        <v>123</v>
      </c>
      <c r="L24" s="35">
        <f t="shared" si="6"/>
        <v>0</v>
      </c>
      <c r="M24" s="35">
        <f t="shared" si="6"/>
        <v>223</v>
      </c>
      <c r="N24" s="35">
        <f t="shared" si="6"/>
        <v>232</v>
      </c>
      <c r="O24" s="35">
        <f t="shared" si="6"/>
        <v>385</v>
      </c>
      <c r="P24" s="35">
        <f t="shared" si="6"/>
        <v>234</v>
      </c>
      <c r="Q24" s="35">
        <f t="shared" si="6"/>
        <v>312</v>
      </c>
      <c r="R24" s="17">
        <f>'Air USD'!K17</f>
        <v>123</v>
      </c>
      <c r="S24" s="23">
        <f>'Air USD'!L17</f>
        <v>0</v>
      </c>
      <c r="T24" s="17">
        <f>'Air USD'!M17</f>
        <v>223</v>
      </c>
      <c r="U24" s="17">
        <f>'Air USD'!N17</f>
        <v>232</v>
      </c>
      <c r="V24" s="17">
        <f>'Air USD'!O17</f>
        <v>385</v>
      </c>
      <c r="W24" s="17">
        <f>'Air USD'!P17</f>
        <v>234</v>
      </c>
      <c r="X24" s="17">
        <f>'Air USD'!Q17</f>
        <v>312</v>
      </c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</row>
    <row r="25" spans="1:41" x14ac:dyDescent="0.25">
      <c r="A25" s="24" t="str">
        <f t="shared" si="2"/>
        <v>Airplane 3</v>
      </c>
      <c r="B25">
        <f t="shared" si="3"/>
        <v>10</v>
      </c>
      <c r="C25">
        <f t="shared" si="3"/>
        <v>10</v>
      </c>
      <c r="D25" t="str">
        <f t="shared" si="4"/>
        <v>[10, 10]</v>
      </c>
      <c r="G25" t="str">
        <f t="shared" si="5"/>
        <v>[162, 240, 0, 202, 175, 213, 209, 162, 240, 0, 202, 175, 213, 209]</v>
      </c>
      <c r="H25" s="13">
        <v>0</v>
      </c>
      <c r="I25" s="6"/>
      <c r="J25" s="22" t="s">
        <v>24</v>
      </c>
      <c r="K25" s="35">
        <f t="shared" si="6"/>
        <v>162</v>
      </c>
      <c r="L25" s="35">
        <f t="shared" si="6"/>
        <v>240</v>
      </c>
      <c r="M25" s="35">
        <f t="shared" si="6"/>
        <v>0</v>
      </c>
      <c r="N25" s="35">
        <f t="shared" si="6"/>
        <v>202</v>
      </c>
      <c r="O25" s="35">
        <f t="shared" si="6"/>
        <v>175</v>
      </c>
      <c r="P25" s="35">
        <f t="shared" si="6"/>
        <v>213</v>
      </c>
      <c r="Q25" s="35">
        <f t="shared" si="6"/>
        <v>209</v>
      </c>
      <c r="R25" s="17">
        <f>'Air USD'!K18</f>
        <v>162</v>
      </c>
      <c r="S25" s="17">
        <f>'Air USD'!L18</f>
        <v>240</v>
      </c>
      <c r="T25" s="23">
        <f>'Air USD'!M18</f>
        <v>0</v>
      </c>
      <c r="U25" s="17">
        <f>'Air USD'!N18</f>
        <v>202</v>
      </c>
      <c r="V25" s="17">
        <f>'Air USD'!O18</f>
        <v>175</v>
      </c>
      <c r="W25" s="17">
        <f>'Air USD'!P18</f>
        <v>213</v>
      </c>
      <c r="X25" s="17">
        <f>'Air USD'!Q18</f>
        <v>209</v>
      </c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</row>
    <row r="26" spans="1:41" x14ac:dyDescent="0.25">
      <c r="A26" s="24" t="str">
        <f t="shared" si="2"/>
        <v>Airplane 4</v>
      </c>
      <c r="B26">
        <f t="shared" si="3"/>
        <v>11</v>
      </c>
      <c r="C26">
        <f t="shared" si="3"/>
        <v>11</v>
      </c>
      <c r="D26" t="str">
        <f t="shared" si="4"/>
        <v>[11, 11]</v>
      </c>
      <c r="G26" t="str">
        <f t="shared" si="5"/>
        <v>[150, 248, 197, 0, 291, 295, 349, 150, 248, 197, 0, 291, 295, 349]</v>
      </c>
      <c r="H26" s="13">
        <v>0</v>
      </c>
      <c r="I26" s="6"/>
      <c r="J26" s="22" t="s">
        <v>25</v>
      </c>
      <c r="K26" s="35">
        <f t="shared" si="6"/>
        <v>150</v>
      </c>
      <c r="L26" s="35">
        <f t="shared" si="6"/>
        <v>248</v>
      </c>
      <c r="M26" s="35">
        <f t="shared" si="6"/>
        <v>197</v>
      </c>
      <c r="N26" s="35">
        <f t="shared" si="6"/>
        <v>0</v>
      </c>
      <c r="O26" s="35">
        <f t="shared" si="6"/>
        <v>291</v>
      </c>
      <c r="P26" s="35">
        <f t="shared" si="6"/>
        <v>295</v>
      </c>
      <c r="Q26" s="35">
        <f t="shared" si="6"/>
        <v>349</v>
      </c>
      <c r="R26" s="17">
        <f>'Air USD'!K19</f>
        <v>150</v>
      </c>
      <c r="S26" s="17">
        <f>'Air USD'!L19</f>
        <v>248</v>
      </c>
      <c r="T26" s="17">
        <f>'Air USD'!M19</f>
        <v>197</v>
      </c>
      <c r="U26" s="23">
        <f>'Air USD'!N19</f>
        <v>0</v>
      </c>
      <c r="V26" s="17">
        <f>'Air USD'!O19</f>
        <v>291</v>
      </c>
      <c r="W26" s="17">
        <f>'Air USD'!P19</f>
        <v>295</v>
      </c>
      <c r="X26" s="17">
        <f>'Air USD'!Q19</f>
        <v>349</v>
      </c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</row>
    <row r="27" spans="1:41" x14ac:dyDescent="0.25">
      <c r="A27" s="24" t="str">
        <f t="shared" si="2"/>
        <v>Airplane 5</v>
      </c>
      <c r="B27">
        <f t="shared" si="3"/>
        <v>12</v>
      </c>
      <c r="C27">
        <f t="shared" si="3"/>
        <v>12</v>
      </c>
      <c r="D27" t="str">
        <f t="shared" si="4"/>
        <v>[12, 12]</v>
      </c>
      <c r="G27" t="str">
        <f t="shared" si="5"/>
        <v>[344, 327, 193, 314, 0, 258, 132, 344, 327, 193, 314, 0, 258, 132]</v>
      </c>
      <c r="H27" s="13">
        <v>0</v>
      </c>
      <c r="I27" s="6"/>
      <c r="J27" s="22" t="s">
        <v>26</v>
      </c>
      <c r="K27" s="35">
        <f t="shared" si="6"/>
        <v>344</v>
      </c>
      <c r="L27" s="35">
        <f t="shared" si="6"/>
        <v>327</v>
      </c>
      <c r="M27" s="35">
        <f t="shared" si="6"/>
        <v>193</v>
      </c>
      <c r="N27" s="35">
        <f t="shared" si="6"/>
        <v>314</v>
      </c>
      <c r="O27" s="35">
        <f t="shared" si="6"/>
        <v>0</v>
      </c>
      <c r="P27" s="35">
        <f t="shared" si="6"/>
        <v>258</v>
      </c>
      <c r="Q27" s="35">
        <f t="shared" si="6"/>
        <v>132</v>
      </c>
      <c r="R27" s="17">
        <f>'Air USD'!K20</f>
        <v>344</v>
      </c>
      <c r="S27" s="17">
        <f>'Air USD'!L20</f>
        <v>327</v>
      </c>
      <c r="T27" s="17">
        <f>'Air USD'!M20</f>
        <v>193</v>
      </c>
      <c r="U27" s="17">
        <f>'Air USD'!N20</f>
        <v>314</v>
      </c>
      <c r="V27" s="23">
        <f>'Air USD'!O20</f>
        <v>0</v>
      </c>
      <c r="W27" s="17">
        <f>'Air USD'!P20</f>
        <v>258</v>
      </c>
      <c r="X27" s="17">
        <f>'Air USD'!Q20</f>
        <v>132</v>
      </c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</row>
    <row r="28" spans="1:41" x14ac:dyDescent="0.25">
      <c r="A28" s="24" t="str">
        <f t="shared" si="2"/>
        <v>Airplane 6</v>
      </c>
      <c r="B28">
        <f t="shared" si="3"/>
        <v>13</v>
      </c>
      <c r="C28">
        <f t="shared" si="3"/>
        <v>13</v>
      </c>
      <c r="D28" t="str">
        <f t="shared" si="4"/>
        <v>[13, 13]</v>
      </c>
      <c r="G28" t="str">
        <f t="shared" si="5"/>
        <v>[202, 176, 201, 281, 246, 0, 181, 202, 176, 201, 281, 246, 0, 181]</v>
      </c>
      <c r="H28" s="13">
        <v>0</v>
      </c>
      <c r="I28" s="6"/>
      <c r="J28" s="22" t="s">
        <v>27</v>
      </c>
      <c r="K28" s="35">
        <f t="shared" si="6"/>
        <v>202</v>
      </c>
      <c r="L28" s="35">
        <f t="shared" si="6"/>
        <v>176</v>
      </c>
      <c r="M28" s="35">
        <f t="shared" si="6"/>
        <v>201</v>
      </c>
      <c r="N28" s="35">
        <f t="shared" si="6"/>
        <v>281</v>
      </c>
      <c r="O28" s="35">
        <f t="shared" si="6"/>
        <v>246</v>
      </c>
      <c r="P28" s="35">
        <f t="shared" si="6"/>
        <v>0</v>
      </c>
      <c r="Q28" s="35">
        <f t="shared" si="6"/>
        <v>181</v>
      </c>
      <c r="R28" s="17">
        <f>'Air USD'!K21</f>
        <v>202</v>
      </c>
      <c r="S28" s="17">
        <f>'Air USD'!L21</f>
        <v>176</v>
      </c>
      <c r="T28" s="17">
        <f>'Air USD'!M21</f>
        <v>201</v>
      </c>
      <c r="U28" s="17">
        <f>'Air USD'!N21</f>
        <v>281</v>
      </c>
      <c r="V28" s="17">
        <f>'Air USD'!O21</f>
        <v>246</v>
      </c>
      <c r="W28" s="23">
        <f>'Air USD'!P21</f>
        <v>0</v>
      </c>
      <c r="X28" s="17">
        <f>'Air USD'!Q21</f>
        <v>181</v>
      </c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</row>
    <row r="29" spans="1:41" x14ac:dyDescent="0.25">
      <c r="A29" s="24" t="str">
        <f t="shared" si="2"/>
        <v>Airplane 7</v>
      </c>
      <c r="B29">
        <f t="shared" si="3"/>
        <v>14</v>
      </c>
      <c r="C29">
        <f t="shared" si="3"/>
        <v>14</v>
      </c>
      <c r="D29" t="str">
        <f t="shared" si="4"/>
        <v>[14, 14]</v>
      </c>
      <c r="G29" t="str">
        <f t="shared" si="5"/>
        <v>[326, 271, 230, 318, 130, 174, 0, 326, 271, 230, 318, 130, 174, 0]</v>
      </c>
      <c r="H29" s="13">
        <v>0</v>
      </c>
      <c r="I29" s="7"/>
      <c r="J29" s="22" t="s">
        <v>28</v>
      </c>
      <c r="K29" s="35">
        <f t="shared" si="6"/>
        <v>326</v>
      </c>
      <c r="L29" s="35">
        <f t="shared" si="6"/>
        <v>271</v>
      </c>
      <c r="M29" s="35">
        <f t="shared" si="6"/>
        <v>230</v>
      </c>
      <c r="N29" s="35">
        <f t="shared" si="6"/>
        <v>318</v>
      </c>
      <c r="O29" s="35">
        <f t="shared" si="6"/>
        <v>130</v>
      </c>
      <c r="P29" s="35">
        <f t="shared" si="6"/>
        <v>174</v>
      </c>
      <c r="Q29" s="35">
        <f t="shared" si="6"/>
        <v>0</v>
      </c>
      <c r="R29" s="17">
        <f>'Air USD'!K22</f>
        <v>326</v>
      </c>
      <c r="S29" s="17">
        <f>'Air USD'!L22</f>
        <v>271</v>
      </c>
      <c r="T29" s="17">
        <f>'Air USD'!M22</f>
        <v>230</v>
      </c>
      <c r="U29" s="17">
        <f>'Air USD'!N22</f>
        <v>318</v>
      </c>
      <c r="V29" s="17">
        <f>'Air USD'!O22</f>
        <v>130</v>
      </c>
      <c r="W29" s="17">
        <f>'Air USD'!P22</f>
        <v>174</v>
      </c>
      <c r="X29" s="23">
        <f>'Air USD'!Q22</f>
        <v>0</v>
      </c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</row>
    <row r="30" spans="1:41" x14ac:dyDescent="0.25">
      <c r="H30" s="13">
        <v>0</v>
      </c>
      <c r="K30" s="23"/>
      <c r="L30" s="17"/>
      <c r="M30" s="17"/>
      <c r="N30" s="17"/>
      <c r="O30" s="17"/>
      <c r="P30" s="17"/>
      <c r="Q30" s="17"/>
      <c r="R30" s="14"/>
      <c r="S30" s="14"/>
      <c r="T30" s="14"/>
      <c r="U30" s="14"/>
      <c r="V30" s="14"/>
      <c r="W30" s="14"/>
      <c r="X30" s="14"/>
      <c r="Y30" s="1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</row>
    <row r="31" spans="1:41" x14ac:dyDescent="0.25">
      <c r="H31" s="13">
        <v>0</v>
      </c>
      <c r="K31" s="17"/>
      <c r="L31" s="23"/>
      <c r="M31" s="17"/>
      <c r="N31" s="17"/>
      <c r="O31" s="17"/>
      <c r="P31" s="17"/>
      <c r="Q31" s="17"/>
      <c r="R31" s="14"/>
      <c r="S31" s="14"/>
      <c r="T31" s="14"/>
      <c r="U31" s="14"/>
      <c r="V31" s="14"/>
      <c r="W31" s="14"/>
      <c r="X31" s="14"/>
      <c r="Y31" s="14"/>
      <c r="Z31" s="1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</row>
    <row r="32" spans="1:41" x14ac:dyDescent="0.25">
      <c r="H32" s="13">
        <v>0</v>
      </c>
      <c r="K32" s="17"/>
      <c r="L32" s="17"/>
      <c r="M32" s="23"/>
      <c r="N32" s="17"/>
      <c r="O32" s="17"/>
      <c r="P32" s="17"/>
      <c r="Q32" s="17"/>
      <c r="R32" s="14"/>
      <c r="S32" s="14"/>
      <c r="T32" s="14"/>
      <c r="U32" s="14"/>
      <c r="V32" s="14"/>
      <c r="W32" s="14"/>
      <c r="X32" s="14"/>
      <c r="Y32" s="14"/>
      <c r="Z32" s="14"/>
      <c r="AA32" s="1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</row>
    <row r="33" spans="8:41" x14ac:dyDescent="0.25">
      <c r="H33" s="13">
        <v>0</v>
      </c>
      <c r="K33" s="17"/>
      <c r="L33" s="17"/>
      <c r="M33" s="17"/>
      <c r="N33" s="23"/>
      <c r="O33" s="17"/>
      <c r="P33" s="17"/>
      <c r="Q33" s="17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</row>
    <row r="34" spans="8:41" x14ac:dyDescent="0.25">
      <c r="H34" s="13">
        <v>0</v>
      </c>
      <c r="K34" s="17"/>
      <c r="L34" s="17"/>
      <c r="M34" s="17"/>
      <c r="N34" s="17"/>
      <c r="O34" s="23"/>
      <c r="P34" s="17"/>
      <c r="Q34" s="17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</row>
    <row r="35" spans="8:41" x14ac:dyDescent="0.25">
      <c r="H35" s="13">
        <v>0</v>
      </c>
      <c r="K35" s="17"/>
      <c r="L35" s="17"/>
      <c r="M35" s="17"/>
      <c r="N35" s="17"/>
      <c r="O35" s="17"/>
      <c r="P35" s="23"/>
      <c r="Q35" s="17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</row>
    <row r="36" spans="8:41" x14ac:dyDescent="0.25">
      <c r="H36" s="13">
        <v>0</v>
      </c>
      <c r="K36" s="17"/>
      <c r="L36" s="17"/>
      <c r="M36" s="17"/>
      <c r="N36" s="17"/>
      <c r="O36" s="17"/>
      <c r="P36" s="17"/>
      <c r="Q36" s="23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"/>
      <c r="AF36" s="14"/>
      <c r="AG36" s="14"/>
      <c r="AH36" s="14"/>
      <c r="AI36" s="14"/>
      <c r="AJ36" s="14"/>
      <c r="AK36" s="14"/>
      <c r="AL36" s="14"/>
      <c r="AM36" s="14"/>
      <c r="AN36" s="14"/>
      <c r="AO36" s="14"/>
    </row>
    <row r="37" spans="8:41" x14ac:dyDescent="0.25">
      <c r="H37" s="13">
        <v>0</v>
      </c>
      <c r="K37" s="23"/>
      <c r="L37" s="17"/>
      <c r="M37" s="17"/>
      <c r="N37" s="17"/>
      <c r="O37" s="17"/>
      <c r="P37" s="17"/>
      <c r="Q37" s="17"/>
      <c r="R37" s="14"/>
      <c r="S37" s="14"/>
      <c r="T37" s="14"/>
      <c r="U37" s="14"/>
      <c r="V37" s="14"/>
      <c r="W37" s="14"/>
      <c r="X37" s="14"/>
      <c r="Y37" s="1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</row>
    <row r="38" spans="8:41" x14ac:dyDescent="0.25">
      <c r="H38" s="13">
        <v>0</v>
      </c>
      <c r="K38" s="17"/>
      <c r="L38" s="23"/>
      <c r="M38" s="17"/>
      <c r="N38" s="17"/>
      <c r="O38" s="17"/>
      <c r="P38" s="17"/>
      <c r="Q38" s="17"/>
      <c r="R38" s="14"/>
      <c r="S38" s="14"/>
      <c r="T38" s="14"/>
      <c r="U38" s="14"/>
      <c r="V38" s="14"/>
      <c r="W38" s="14"/>
      <c r="X38" s="14"/>
      <c r="Y38" s="14"/>
      <c r="Z38" s="1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</row>
    <row r="39" spans="8:41" x14ac:dyDescent="0.25">
      <c r="H39" s="13">
        <v>0</v>
      </c>
      <c r="K39" s="17"/>
      <c r="L39" s="17"/>
      <c r="M39" s="23"/>
      <c r="N39" s="17"/>
      <c r="O39" s="17"/>
      <c r="P39" s="17"/>
      <c r="Q39" s="17"/>
      <c r="R39" s="14"/>
      <c r="S39" s="14"/>
      <c r="T39" s="14"/>
      <c r="U39" s="14"/>
      <c r="V39" s="14"/>
      <c r="W39" s="14"/>
      <c r="X39" s="14"/>
      <c r="Y39" s="14"/>
      <c r="Z39" s="14"/>
      <c r="AA39" s="1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</row>
    <row r="40" spans="8:41" x14ac:dyDescent="0.25">
      <c r="H40" s="13">
        <v>0</v>
      </c>
      <c r="K40" s="17"/>
      <c r="L40" s="17"/>
      <c r="M40" s="17"/>
      <c r="N40" s="23"/>
      <c r="O40" s="17"/>
      <c r="P40" s="17"/>
      <c r="Q40" s="17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</row>
    <row r="41" spans="8:41" x14ac:dyDescent="0.25">
      <c r="H41" s="13">
        <v>0</v>
      </c>
      <c r="K41" s="17"/>
      <c r="L41" s="17"/>
      <c r="M41" s="17"/>
      <c r="N41" s="17"/>
      <c r="O41" s="23"/>
      <c r="P41" s="17"/>
      <c r="Q41" s="17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</row>
    <row r="42" spans="8:41" x14ac:dyDescent="0.25">
      <c r="H42" s="13">
        <v>0</v>
      </c>
      <c r="K42" s="17"/>
      <c r="L42" s="17"/>
      <c r="M42" s="17"/>
      <c r="N42" s="17"/>
      <c r="O42" s="17"/>
      <c r="P42" s="23"/>
      <c r="Q42" s="17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</row>
    <row r="43" spans="8:41" x14ac:dyDescent="0.25">
      <c r="H43" s="13">
        <v>0</v>
      </c>
      <c r="K43" s="17"/>
      <c r="L43" s="17"/>
      <c r="M43" s="17"/>
      <c r="N43" s="17"/>
      <c r="O43" s="17"/>
      <c r="P43" s="17"/>
      <c r="Q43" s="23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"/>
      <c r="AF43" s="14"/>
      <c r="AG43" s="14"/>
      <c r="AH43" s="14"/>
      <c r="AI43" s="14"/>
      <c r="AJ43" s="14"/>
      <c r="AK43" s="14"/>
      <c r="AL43" s="14"/>
      <c r="AM43" s="14"/>
      <c r="AN43" s="14"/>
      <c r="AO43" s="14"/>
    </row>
    <row r="44" spans="8:41" x14ac:dyDescent="0.25">
      <c r="H44" s="13">
        <v>0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"/>
      <c r="AN44" s="14"/>
      <c r="AO44" s="14"/>
    </row>
    <row r="45" spans="8:41" x14ac:dyDescent="0.25">
      <c r="H45" s="13">
        <v>0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"/>
      <c r="AO45" s="14"/>
    </row>
    <row r="46" spans="8:41" x14ac:dyDescent="0.25">
      <c r="H46" s="13">
        <v>0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 Hours</vt:lpstr>
      <vt:lpstr>Bus USD</vt:lpstr>
      <vt:lpstr>Air Hours</vt:lpstr>
      <vt:lpstr>Air USD</vt:lpstr>
      <vt:lpstr>Comb Hours</vt:lpstr>
      <vt:lpstr>Comb USD</vt:lpstr>
    </vt:vector>
  </TitlesOfParts>
  <Company>the Chickasaw Nation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2021-12-09T15:34:36Z</dcterms:created>
  <dcterms:modified xsi:type="dcterms:W3CDTF">2021-12-15T23:54:03Z</dcterms:modified>
</cp:coreProperties>
</file>